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boybak\Downloads\uretim-planlama-kullanici-yonetimi\assets\"/>
    </mc:Choice>
  </mc:AlternateContent>
  <xr:revisionPtr revIDLastSave="0" documentId="13_ncr:1_{CFD1CC33-9B8C-497B-830D-C421E1CC08AE}" xr6:coauthVersionLast="47" xr6:coauthVersionMax="47" xr10:uidLastSave="{00000000-0000-0000-0000-000000000000}"/>
  <bookViews>
    <workbookView xWindow="28680" yWindow="-120" windowWidth="38640" windowHeight="21120" activeTab="11" xr2:uid="{00000000-000D-0000-FFFF-FFFF00000000}"/>
  </bookViews>
  <sheets>
    <sheet name="Ürün Veri" sheetId="1" r:id="rId1"/>
    <sheet name="Resmi Tatiller" sheetId="2" r:id="rId2"/>
    <sheet name="Boya Kodu" sheetId="3" r:id="rId3"/>
    <sheet name="MAKİNE 1" sheetId="4" r:id="rId4"/>
    <sheet name="MAKİNE 2" sheetId="5" r:id="rId5"/>
    <sheet name="MAKİNE 3" sheetId="6" r:id="rId6"/>
    <sheet name="MAKİNE 4" sheetId="7" r:id="rId7"/>
    <sheet name="MAKİNE 5" sheetId="8" r:id="rId8"/>
    <sheet name="MAKİNE 6" sheetId="9" r:id="rId9"/>
    <sheet name="MAKİNE 7" sheetId="10" r:id="rId10"/>
    <sheet name="MAKİNE 8" sheetId="11" r:id="rId11"/>
    <sheet name="MAKİNE 9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E103" i="12" l="1"/>
  <c r="AD103" i="12"/>
  <c r="V103" i="12"/>
  <c r="T103" i="12"/>
  <c r="L103" i="12"/>
  <c r="K103" i="12"/>
  <c r="J103" i="12"/>
  <c r="F103" i="12"/>
  <c r="P103" i="12" s="1"/>
  <c r="Y103" i="12" s="1"/>
  <c r="Z103" i="12" s="1"/>
  <c r="E103" i="12"/>
  <c r="D103" i="12"/>
  <c r="C103" i="12"/>
  <c r="A103" i="12"/>
  <c r="AE102" i="12"/>
  <c r="AF102" i="12" s="1"/>
  <c r="AH102" i="12" s="1"/>
  <c r="AD102" i="12"/>
  <c r="V102" i="12"/>
  <c r="U102" i="12"/>
  <c r="T102" i="12"/>
  <c r="K102" i="12"/>
  <c r="J102" i="12"/>
  <c r="L102" i="12" s="1"/>
  <c r="F102" i="12"/>
  <c r="E102" i="12"/>
  <c r="P102" i="12" s="1"/>
  <c r="Q102" i="12" s="1"/>
  <c r="D102" i="12"/>
  <c r="C102" i="12"/>
  <c r="A102" i="12"/>
  <c r="AE101" i="12"/>
  <c r="AD101" i="12"/>
  <c r="V101" i="12"/>
  <c r="U101" i="12"/>
  <c r="T101" i="12"/>
  <c r="K101" i="12"/>
  <c r="J101" i="12"/>
  <c r="L101" i="12" s="1"/>
  <c r="F101" i="12"/>
  <c r="E101" i="12"/>
  <c r="P101" i="12" s="1"/>
  <c r="D101" i="12"/>
  <c r="C101" i="12"/>
  <c r="A101" i="12"/>
  <c r="AE100" i="12"/>
  <c r="AD100" i="12"/>
  <c r="V100" i="12"/>
  <c r="U100" i="12"/>
  <c r="T100" i="12"/>
  <c r="K100" i="12"/>
  <c r="J100" i="12"/>
  <c r="L100" i="12" s="1"/>
  <c r="F100" i="12"/>
  <c r="E100" i="12"/>
  <c r="P100" i="12" s="1"/>
  <c r="Y100" i="12" s="1"/>
  <c r="Z100" i="12" s="1"/>
  <c r="AB100" i="12" s="1"/>
  <c r="S100" i="12" s="1"/>
  <c r="D100" i="12"/>
  <c r="C100" i="12"/>
  <c r="A100" i="12"/>
  <c r="AE99" i="12"/>
  <c r="AD99" i="12"/>
  <c r="U99" i="12" s="1"/>
  <c r="V99" i="12"/>
  <c r="T99" i="12"/>
  <c r="K99" i="12"/>
  <c r="J99" i="12"/>
  <c r="L99" i="12" s="1"/>
  <c r="F99" i="12"/>
  <c r="E99" i="12"/>
  <c r="P99" i="12" s="1"/>
  <c r="D99" i="12"/>
  <c r="C99" i="12"/>
  <c r="A99" i="12"/>
  <c r="AE98" i="12"/>
  <c r="AD98" i="12"/>
  <c r="V98" i="12"/>
  <c r="U98" i="12"/>
  <c r="T98" i="12"/>
  <c r="K98" i="12"/>
  <c r="J98" i="12"/>
  <c r="L98" i="12" s="1"/>
  <c r="Q98" i="12" s="1"/>
  <c r="F98" i="12"/>
  <c r="E98" i="12"/>
  <c r="P98" i="12" s="1"/>
  <c r="Y98" i="12" s="1"/>
  <c r="Z98" i="12" s="1"/>
  <c r="D98" i="12"/>
  <c r="C98" i="12"/>
  <c r="A98" i="12"/>
  <c r="AE97" i="12"/>
  <c r="AD97" i="12"/>
  <c r="U97" i="12" s="1"/>
  <c r="V97" i="12"/>
  <c r="T97" i="12"/>
  <c r="K97" i="12"/>
  <c r="J97" i="12"/>
  <c r="L97" i="12" s="1"/>
  <c r="Q97" i="12" s="1"/>
  <c r="F97" i="12"/>
  <c r="P97" i="12" s="1"/>
  <c r="Y97" i="12" s="1"/>
  <c r="Z97" i="12" s="1"/>
  <c r="E97" i="12"/>
  <c r="D97" i="12"/>
  <c r="C97" i="12"/>
  <c r="A97" i="12"/>
  <c r="AE96" i="12"/>
  <c r="AD96" i="12"/>
  <c r="V96" i="12"/>
  <c r="U96" i="12"/>
  <c r="T96" i="12"/>
  <c r="K96" i="12"/>
  <c r="J96" i="12"/>
  <c r="L96" i="12" s="1"/>
  <c r="F96" i="12"/>
  <c r="E96" i="12"/>
  <c r="P96" i="12" s="1"/>
  <c r="D96" i="12"/>
  <c r="C96" i="12"/>
  <c r="A96" i="12"/>
  <c r="AE95" i="12"/>
  <c r="AD95" i="12"/>
  <c r="V95" i="12"/>
  <c r="U95" i="12"/>
  <c r="T95" i="12"/>
  <c r="K95" i="12"/>
  <c r="J95" i="12"/>
  <c r="F95" i="12"/>
  <c r="E95" i="12"/>
  <c r="P95" i="12" s="1"/>
  <c r="D95" i="12"/>
  <c r="C95" i="12"/>
  <c r="A95" i="12"/>
  <c r="AE94" i="12"/>
  <c r="AD94" i="12"/>
  <c r="V94" i="12"/>
  <c r="U94" i="12"/>
  <c r="T94" i="12"/>
  <c r="K94" i="12"/>
  <c r="J94" i="12"/>
  <c r="F94" i="12"/>
  <c r="E94" i="12"/>
  <c r="P94" i="12" s="1"/>
  <c r="D94" i="12"/>
  <c r="C94" i="12"/>
  <c r="A94" i="12"/>
  <c r="AE93" i="12"/>
  <c r="AD93" i="12"/>
  <c r="U93" i="12" s="1"/>
  <c r="V93" i="12"/>
  <c r="T93" i="12"/>
  <c r="K93" i="12"/>
  <c r="J93" i="12"/>
  <c r="L93" i="12" s="1"/>
  <c r="Q93" i="12" s="1"/>
  <c r="F93" i="12"/>
  <c r="E93" i="12"/>
  <c r="P93" i="12" s="1"/>
  <c r="D93" i="12"/>
  <c r="C93" i="12"/>
  <c r="A93" i="12"/>
  <c r="AE92" i="12"/>
  <c r="AG92" i="12" s="1"/>
  <c r="AD92" i="12"/>
  <c r="V92" i="12"/>
  <c r="U92" i="12"/>
  <c r="T92" i="12"/>
  <c r="K92" i="12"/>
  <c r="J92" i="12"/>
  <c r="L92" i="12" s="1"/>
  <c r="F92" i="12"/>
  <c r="E92" i="12"/>
  <c r="P92" i="12" s="1"/>
  <c r="Y92" i="12" s="1"/>
  <c r="Z92" i="12" s="1"/>
  <c r="AB92" i="12" s="1"/>
  <c r="D92" i="12"/>
  <c r="C92" i="12"/>
  <c r="A92" i="12"/>
  <c r="AE91" i="12"/>
  <c r="AI91" i="12" s="1"/>
  <c r="AD91" i="12"/>
  <c r="V91" i="12"/>
  <c r="U91" i="12"/>
  <c r="T91" i="12"/>
  <c r="K91" i="12"/>
  <c r="J91" i="12"/>
  <c r="L91" i="12" s="1"/>
  <c r="F91" i="12"/>
  <c r="E91" i="12"/>
  <c r="D91" i="12"/>
  <c r="C91" i="12"/>
  <c r="A91" i="12"/>
  <c r="AE90" i="12"/>
  <c r="AD90" i="12"/>
  <c r="V90" i="12"/>
  <c r="U90" i="12"/>
  <c r="T90" i="12"/>
  <c r="K90" i="12"/>
  <c r="J90" i="12"/>
  <c r="L90" i="12" s="1"/>
  <c r="F90" i="12"/>
  <c r="E90" i="12"/>
  <c r="D90" i="12"/>
  <c r="C90" i="12"/>
  <c r="A90" i="12"/>
  <c r="AE89" i="12"/>
  <c r="AD89" i="12"/>
  <c r="U89" i="12" s="1"/>
  <c r="V89" i="12"/>
  <c r="T89" i="12"/>
  <c r="K89" i="12"/>
  <c r="J89" i="12"/>
  <c r="F89" i="12"/>
  <c r="E89" i="12"/>
  <c r="D89" i="12"/>
  <c r="C89" i="12"/>
  <c r="A89" i="12"/>
  <c r="AE88" i="12"/>
  <c r="AD88" i="12"/>
  <c r="U88" i="12" s="1"/>
  <c r="V88" i="12"/>
  <c r="T88" i="12"/>
  <c r="K88" i="12"/>
  <c r="J88" i="12"/>
  <c r="F88" i="12"/>
  <c r="E88" i="12"/>
  <c r="D88" i="12"/>
  <c r="C88" i="12"/>
  <c r="A88" i="12"/>
  <c r="AE87" i="12"/>
  <c r="AD87" i="12"/>
  <c r="V87" i="12"/>
  <c r="U87" i="12"/>
  <c r="T87" i="12"/>
  <c r="K87" i="12"/>
  <c r="J87" i="12"/>
  <c r="L87" i="12" s="1"/>
  <c r="F87" i="12"/>
  <c r="E87" i="12"/>
  <c r="P87" i="12" s="1"/>
  <c r="D87" i="12"/>
  <c r="C87" i="12"/>
  <c r="A87" i="12"/>
  <c r="AE86" i="12"/>
  <c r="AD86" i="12"/>
  <c r="V86" i="12"/>
  <c r="U86" i="12"/>
  <c r="T86" i="12"/>
  <c r="K86" i="12"/>
  <c r="J86" i="12"/>
  <c r="L86" i="12" s="1"/>
  <c r="F86" i="12"/>
  <c r="E86" i="12"/>
  <c r="P86" i="12" s="1"/>
  <c r="D86" i="12"/>
  <c r="C86" i="12"/>
  <c r="A86" i="12"/>
  <c r="AE85" i="12"/>
  <c r="AD85" i="12"/>
  <c r="U85" i="12" s="1"/>
  <c r="V85" i="12"/>
  <c r="T85" i="12"/>
  <c r="K85" i="12"/>
  <c r="J85" i="12"/>
  <c r="L85" i="12" s="1"/>
  <c r="F85" i="12"/>
  <c r="E85" i="12"/>
  <c r="P85" i="12" s="1"/>
  <c r="D85" i="12"/>
  <c r="C85" i="12"/>
  <c r="A85" i="12"/>
  <c r="AE84" i="12"/>
  <c r="AD84" i="12"/>
  <c r="V84" i="12"/>
  <c r="U84" i="12"/>
  <c r="T84" i="12"/>
  <c r="K84" i="12"/>
  <c r="J84" i="12"/>
  <c r="L84" i="12" s="1"/>
  <c r="F84" i="12"/>
  <c r="E84" i="12"/>
  <c r="P84" i="12" s="1"/>
  <c r="D84" i="12"/>
  <c r="C84" i="12"/>
  <c r="A84" i="12"/>
  <c r="AE83" i="12"/>
  <c r="AD83" i="12"/>
  <c r="U83" i="12" s="1"/>
  <c r="V83" i="12"/>
  <c r="T83" i="12"/>
  <c r="K83" i="12"/>
  <c r="J83" i="12"/>
  <c r="F83" i="12"/>
  <c r="E83" i="12"/>
  <c r="D83" i="12"/>
  <c r="C83" i="12"/>
  <c r="A83" i="12"/>
  <c r="AE82" i="12"/>
  <c r="AD82" i="12"/>
  <c r="V82" i="12"/>
  <c r="U82" i="12"/>
  <c r="T82" i="12"/>
  <c r="K82" i="12"/>
  <c r="J82" i="12"/>
  <c r="F82" i="12"/>
  <c r="E82" i="12"/>
  <c r="P82" i="12" s="1"/>
  <c r="Y82" i="12" s="1"/>
  <c r="Z82" i="12" s="1"/>
  <c r="D82" i="12"/>
  <c r="C82" i="12"/>
  <c r="A82" i="12"/>
  <c r="AE81" i="12"/>
  <c r="AD81" i="12"/>
  <c r="U81" i="12" s="1"/>
  <c r="V81" i="12"/>
  <c r="T81" i="12"/>
  <c r="K81" i="12"/>
  <c r="J81" i="12"/>
  <c r="L81" i="12" s="1"/>
  <c r="F81" i="12"/>
  <c r="E81" i="12"/>
  <c r="D81" i="12"/>
  <c r="C81" i="12"/>
  <c r="A81" i="12"/>
  <c r="AE80" i="12"/>
  <c r="AD80" i="12"/>
  <c r="V80" i="12"/>
  <c r="U80" i="12"/>
  <c r="T80" i="12"/>
  <c r="N80" i="12"/>
  <c r="W80" i="12" s="1"/>
  <c r="X80" i="12" s="1"/>
  <c r="K80" i="12"/>
  <c r="J80" i="12"/>
  <c r="L80" i="12" s="1"/>
  <c r="F80" i="12"/>
  <c r="E80" i="12"/>
  <c r="P80" i="12" s="1"/>
  <c r="D80" i="12"/>
  <c r="C80" i="12"/>
  <c r="A80" i="12"/>
  <c r="AE79" i="12"/>
  <c r="AD79" i="12"/>
  <c r="U79" i="12" s="1"/>
  <c r="V79" i="12"/>
  <c r="T79" i="12"/>
  <c r="K79" i="12"/>
  <c r="J79" i="12"/>
  <c r="L79" i="12" s="1"/>
  <c r="F79" i="12"/>
  <c r="E79" i="12"/>
  <c r="P79" i="12" s="1"/>
  <c r="D79" i="12"/>
  <c r="C79" i="12"/>
  <c r="A79" i="12"/>
  <c r="AE78" i="12"/>
  <c r="AD78" i="12"/>
  <c r="U78" i="12" s="1"/>
  <c r="V78" i="12"/>
  <c r="T78" i="12"/>
  <c r="K78" i="12"/>
  <c r="J78" i="12"/>
  <c r="L78" i="12" s="1"/>
  <c r="F78" i="12"/>
  <c r="E78" i="12"/>
  <c r="D78" i="12"/>
  <c r="C78" i="12"/>
  <c r="A78" i="12"/>
  <c r="AE77" i="12"/>
  <c r="AD77" i="12"/>
  <c r="U77" i="12" s="1"/>
  <c r="V77" i="12"/>
  <c r="T77" i="12"/>
  <c r="K77" i="12"/>
  <c r="J77" i="12"/>
  <c r="L77" i="12" s="1"/>
  <c r="F77" i="12"/>
  <c r="E77" i="12"/>
  <c r="P77" i="12" s="1"/>
  <c r="D77" i="12"/>
  <c r="C77" i="12"/>
  <c r="A77" i="12"/>
  <c r="AE76" i="12"/>
  <c r="AD76" i="12"/>
  <c r="V76" i="12"/>
  <c r="U76" i="12"/>
  <c r="T76" i="12"/>
  <c r="K76" i="12"/>
  <c r="J76" i="12"/>
  <c r="L76" i="12" s="1"/>
  <c r="F76" i="12"/>
  <c r="E76" i="12"/>
  <c r="P76" i="12" s="1"/>
  <c r="Q76" i="12" s="1"/>
  <c r="D76" i="12"/>
  <c r="C76" i="12"/>
  <c r="A76" i="12"/>
  <c r="AE75" i="12"/>
  <c r="AD75" i="12"/>
  <c r="V75" i="12"/>
  <c r="U75" i="12"/>
  <c r="T75" i="12"/>
  <c r="K75" i="12"/>
  <c r="J75" i="12"/>
  <c r="L75" i="12" s="1"/>
  <c r="F75" i="12"/>
  <c r="E75" i="12"/>
  <c r="P75" i="12" s="1"/>
  <c r="D75" i="12"/>
  <c r="C75" i="12"/>
  <c r="A75" i="12"/>
  <c r="AE74" i="12"/>
  <c r="AD74" i="12"/>
  <c r="U74" i="12" s="1"/>
  <c r="V74" i="12"/>
  <c r="T74" i="12"/>
  <c r="K74" i="12"/>
  <c r="J74" i="12"/>
  <c r="L74" i="12" s="1"/>
  <c r="F74" i="12"/>
  <c r="E74" i="12"/>
  <c r="P74" i="12" s="1"/>
  <c r="D74" i="12"/>
  <c r="C74" i="12"/>
  <c r="A74" i="12"/>
  <c r="AE73" i="12"/>
  <c r="AD73" i="12"/>
  <c r="U73" i="12" s="1"/>
  <c r="V73" i="12"/>
  <c r="T73" i="12"/>
  <c r="K73" i="12"/>
  <c r="J73" i="12"/>
  <c r="F73" i="12"/>
  <c r="E73" i="12"/>
  <c r="P73" i="12" s="1"/>
  <c r="D73" i="12"/>
  <c r="C73" i="12"/>
  <c r="A73" i="12"/>
  <c r="AE72" i="12"/>
  <c r="AD72" i="12"/>
  <c r="V72" i="12"/>
  <c r="U72" i="12"/>
  <c r="T72" i="12"/>
  <c r="K72" i="12"/>
  <c r="J72" i="12"/>
  <c r="L72" i="12" s="1"/>
  <c r="F72" i="12"/>
  <c r="E72" i="12"/>
  <c r="P72" i="12" s="1"/>
  <c r="Y72" i="12" s="1"/>
  <c r="Z72" i="12" s="1"/>
  <c r="D72" i="12"/>
  <c r="C72" i="12"/>
  <c r="A72" i="12"/>
  <c r="AE71" i="12"/>
  <c r="AD71" i="12"/>
  <c r="V71" i="12"/>
  <c r="U71" i="12"/>
  <c r="T71" i="12"/>
  <c r="K71" i="12"/>
  <c r="J71" i="12"/>
  <c r="L71" i="12" s="1"/>
  <c r="F71" i="12"/>
  <c r="E71" i="12"/>
  <c r="P71" i="12" s="1"/>
  <c r="D71" i="12"/>
  <c r="C71" i="12"/>
  <c r="A71" i="12"/>
  <c r="AE70" i="12"/>
  <c r="AD70" i="12"/>
  <c r="Z70" i="12"/>
  <c r="V70" i="12"/>
  <c r="U70" i="12"/>
  <c r="T70" i="12"/>
  <c r="K70" i="12"/>
  <c r="L70" i="12" s="1"/>
  <c r="Q70" i="12" s="1"/>
  <c r="J70" i="12"/>
  <c r="F70" i="12"/>
  <c r="E70" i="12"/>
  <c r="P70" i="12" s="1"/>
  <c r="Y70" i="12" s="1"/>
  <c r="D70" i="12"/>
  <c r="C70" i="12"/>
  <c r="A70" i="12"/>
  <c r="AE69" i="12"/>
  <c r="AD69" i="12"/>
  <c r="V69" i="12"/>
  <c r="U69" i="12"/>
  <c r="T69" i="12"/>
  <c r="K69" i="12"/>
  <c r="J69" i="12"/>
  <c r="F69" i="12"/>
  <c r="E69" i="12"/>
  <c r="P69" i="12" s="1"/>
  <c r="Y69" i="12" s="1"/>
  <c r="Z69" i="12" s="1"/>
  <c r="AA69" i="12" s="1"/>
  <c r="D69" i="12"/>
  <c r="C69" i="12"/>
  <c r="A69" i="12"/>
  <c r="AE68" i="12"/>
  <c r="AD68" i="12"/>
  <c r="U68" i="12" s="1"/>
  <c r="V68" i="12"/>
  <c r="T68" i="12"/>
  <c r="K68" i="12"/>
  <c r="J68" i="12"/>
  <c r="F68" i="12"/>
  <c r="E68" i="12"/>
  <c r="D68" i="12"/>
  <c r="C68" i="12"/>
  <c r="A68" i="12"/>
  <c r="AE67" i="12"/>
  <c r="AD67" i="12"/>
  <c r="V67" i="12"/>
  <c r="U67" i="12"/>
  <c r="T67" i="12"/>
  <c r="K67" i="12"/>
  <c r="J67" i="12"/>
  <c r="L67" i="12" s="1"/>
  <c r="F67" i="12"/>
  <c r="E67" i="12"/>
  <c r="P67" i="12" s="1"/>
  <c r="D67" i="12"/>
  <c r="C67" i="12"/>
  <c r="A67" i="12"/>
  <c r="AE66" i="12"/>
  <c r="AD66" i="12"/>
  <c r="V66" i="12"/>
  <c r="U66" i="12"/>
  <c r="T66" i="12"/>
  <c r="K66" i="12"/>
  <c r="J66" i="12"/>
  <c r="L66" i="12" s="1"/>
  <c r="F66" i="12"/>
  <c r="E66" i="12"/>
  <c r="P66" i="12" s="1"/>
  <c r="Y66" i="12" s="1"/>
  <c r="Z66" i="12" s="1"/>
  <c r="D66" i="12"/>
  <c r="C66" i="12"/>
  <c r="A66" i="12"/>
  <c r="AE65" i="12"/>
  <c r="AD65" i="12"/>
  <c r="U65" i="12" s="1"/>
  <c r="V65" i="12"/>
  <c r="T65" i="12"/>
  <c r="K65" i="12"/>
  <c r="J65" i="12"/>
  <c r="L65" i="12" s="1"/>
  <c r="F65" i="12"/>
  <c r="E65" i="12"/>
  <c r="D65" i="12"/>
  <c r="C65" i="12"/>
  <c r="A65" i="12"/>
  <c r="AE64" i="12"/>
  <c r="AD64" i="12"/>
  <c r="V64" i="12"/>
  <c r="U64" i="12"/>
  <c r="T64" i="12"/>
  <c r="K64" i="12"/>
  <c r="J64" i="12"/>
  <c r="F64" i="12"/>
  <c r="E64" i="12"/>
  <c r="P64" i="12" s="1"/>
  <c r="Y64" i="12" s="1"/>
  <c r="Z64" i="12" s="1"/>
  <c r="D64" i="12"/>
  <c r="C64" i="12"/>
  <c r="A64" i="12"/>
  <c r="AE63" i="12"/>
  <c r="AD63" i="12"/>
  <c r="U63" i="12" s="1"/>
  <c r="V63" i="12"/>
  <c r="T63" i="12"/>
  <c r="K63" i="12"/>
  <c r="J63" i="12"/>
  <c r="L63" i="12" s="1"/>
  <c r="F63" i="12"/>
  <c r="E63" i="12"/>
  <c r="P63" i="12" s="1"/>
  <c r="D63" i="12"/>
  <c r="C63" i="12"/>
  <c r="A63" i="12"/>
  <c r="AE62" i="12"/>
  <c r="AD62" i="12"/>
  <c r="V62" i="12"/>
  <c r="U62" i="12"/>
  <c r="T62" i="12"/>
  <c r="K62" i="12"/>
  <c r="J62" i="12"/>
  <c r="L62" i="12" s="1"/>
  <c r="F62" i="12"/>
  <c r="E62" i="12"/>
  <c r="P62" i="12" s="1"/>
  <c r="D62" i="12"/>
  <c r="C62" i="12"/>
  <c r="A62" i="12"/>
  <c r="AE61" i="12"/>
  <c r="AJ61" i="12" s="1"/>
  <c r="AD61" i="12"/>
  <c r="U61" i="12" s="1"/>
  <c r="V61" i="12"/>
  <c r="T61" i="12"/>
  <c r="K61" i="12"/>
  <c r="J61" i="12"/>
  <c r="L61" i="12" s="1"/>
  <c r="F61" i="12"/>
  <c r="E61" i="12"/>
  <c r="D61" i="12"/>
  <c r="C61" i="12"/>
  <c r="A61" i="12"/>
  <c r="AE60" i="12"/>
  <c r="AD60" i="12"/>
  <c r="V60" i="12"/>
  <c r="U60" i="12"/>
  <c r="T60" i="12"/>
  <c r="K60" i="12"/>
  <c r="J60" i="12"/>
  <c r="F60" i="12"/>
  <c r="E60" i="12"/>
  <c r="P60" i="12" s="1"/>
  <c r="D60" i="12"/>
  <c r="C60" i="12"/>
  <c r="A60" i="12"/>
  <c r="AE59" i="12"/>
  <c r="AD59" i="12"/>
  <c r="U59" i="12" s="1"/>
  <c r="V59" i="12"/>
  <c r="T59" i="12"/>
  <c r="K59" i="12"/>
  <c r="J59" i="12"/>
  <c r="L59" i="12" s="1"/>
  <c r="F59" i="12"/>
  <c r="E59" i="12"/>
  <c r="P59" i="12" s="1"/>
  <c r="Y59" i="12" s="1"/>
  <c r="Z59" i="12" s="1"/>
  <c r="D59" i="12"/>
  <c r="C59" i="12"/>
  <c r="A59" i="12"/>
  <c r="AE58" i="12"/>
  <c r="AD58" i="12"/>
  <c r="U58" i="12" s="1"/>
  <c r="V58" i="12"/>
  <c r="T58" i="12"/>
  <c r="K58" i="12"/>
  <c r="J58" i="12"/>
  <c r="L58" i="12" s="1"/>
  <c r="F58" i="12"/>
  <c r="E58" i="12"/>
  <c r="P58" i="12" s="1"/>
  <c r="Y58" i="12" s="1"/>
  <c r="Z58" i="12" s="1"/>
  <c r="D58" i="12"/>
  <c r="C58" i="12"/>
  <c r="A58" i="12"/>
  <c r="AE57" i="12"/>
  <c r="AD57" i="12"/>
  <c r="U57" i="12" s="1"/>
  <c r="V57" i="12"/>
  <c r="T57" i="12"/>
  <c r="K57" i="12"/>
  <c r="J57" i="12"/>
  <c r="L57" i="12" s="1"/>
  <c r="F57" i="12"/>
  <c r="E57" i="12"/>
  <c r="P57" i="12" s="1"/>
  <c r="D57" i="12"/>
  <c r="C57" i="12"/>
  <c r="A57" i="12"/>
  <c r="AE56" i="12"/>
  <c r="AD56" i="12"/>
  <c r="U56" i="12" s="1"/>
  <c r="V56" i="12"/>
  <c r="T56" i="12"/>
  <c r="K56" i="12"/>
  <c r="J56" i="12"/>
  <c r="L56" i="12" s="1"/>
  <c r="F56" i="12"/>
  <c r="E56" i="12"/>
  <c r="P56" i="12" s="1"/>
  <c r="D56" i="12"/>
  <c r="C56" i="12"/>
  <c r="A56" i="12"/>
  <c r="AE55" i="12"/>
  <c r="AD55" i="12"/>
  <c r="V55" i="12"/>
  <c r="U55" i="12"/>
  <c r="T55" i="12"/>
  <c r="K55" i="12"/>
  <c r="L55" i="12" s="1"/>
  <c r="J55" i="12"/>
  <c r="F55" i="12"/>
  <c r="E55" i="12"/>
  <c r="P55" i="12" s="1"/>
  <c r="Y55" i="12" s="1"/>
  <c r="Z55" i="12" s="1"/>
  <c r="D55" i="12"/>
  <c r="C55" i="12"/>
  <c r="A55" i="12"/>
  <c r="AE54" i="12"/>
  <c r="AI54" i="12" s="1"/>
  <c r="AD54" i="12"/>
  <c r="V54" i="12"/>
  <c r="U54" i="12"/>
  <c r="T54" i="12"/>
  <c r="K54" i="12"/>
  <c r="J54" i="12"/>
  <c r="L54" i="12" s="1"/>
  <c r="F54" i="12"/>
  <c r="E54" i="12"/>
  <c r="D54" i="12"/>
  <c r="C54" i="12"/>
  <c r="A54" i="12"/>
  <c r="AE53" i="12"/>
  <c r="AD53" i="12"/>
  <c r="V53" i="12"/>
  <c r="U53" i="12"/>
  <c r="T53" i="12"/>
  <c r="K53" i="12"/>
  <c r="J53" i="12"/>
  <c r="L53" i="12" s="1"/>
  <c r="F53" i="12"/>
  <c r="E53" i="12"/>
  <c r="P53" i="12" s="1"/>
  <c r="D53" i="12"/>
  <c r="C53" i="12"/>
  <c r="A53" i="12"/>
  <c r="AE52" i="12"/>
  <c r="AD52" i="12"/>
  <c r="V52" i="12"/>
  <c r="U52" i="12"/>
  <c r="T52" i="12"/>
  <c r="K52" i="12"/>
  <c r="J52" i="12"/>
  <c r="L52" i="12" s="1"/>
  <c r="F52" i="12"/>
  <c r="E52" i="12"/>
  <c r="P52" i="12" s="1"/>
  <c r="Y52" i="12" s="1"/>
  <c r="Z52" i="12" s="1"/>
  <c r="AB52" i="12" s="1"/>
  <c r="D52" i="12"/>
  <c r="C52" i="12"/>
  <c r="A52" i="12"/>
  <c r="AE51" i="12"/>
  <c r="AD51" i="12"/>
  <c r="U51" i="12" s="1"/>
  <c r="V51" i="12"/>
  <c r="T51" i="12"/>
  <c r="K51" i="12"/>
  <c r="J51" i="12"/>
  <c r="L51" i="12" s="1"/>
  <c r="F51" i="12"/>
  <c r="E51" i="12"/>
  <c r="D51" i="12"/>
  <c r="C51" i="12"/>
  <c r="A51" i="12"/>
  <c r="AE50" i="12"/>
  <c r="AD50" i="12"/>
  <c r="V50" i="12"/>
  <c r="U50" i="12"/>
  <c r="T50" i="12"/>
  <c r="K50" i="12"/>
  <c r="J50" i="12"/>
  <c r="L50" i="12" s="1"/>
  <c r="F50" i="12"/>
  <c r="E50" i="12"/>
  <c r="P50" i="12" s="1"/>
  <c r="D50" i="12"/>
  <c r="C50" i="12"/>
  <c r="A50" i="12"/>
  <c r="AE49" i="12"/>
  <c r="AD49" i="12"/>
  <c r="U49" i="12" s="1"/>
  <c r="V49" i="12"/>
  <c r="T49" i="12"/>
  <c r="K49" i="12"/>
  <c r="J49" i="12"/>
  <c r="F49" i="12"/>
  <c r="E49" i="12"/>
  <c r="P49" i="12" s="1"/>
  <c r="D49" i="12"/>
  <c r="C49" i="12"/>
  <c r="A49" i="12"/>
  <c r="AE48" i="12"/>
  <c r="AD48" i="12"/>
  <c r="U48" i="12" s="1"/>
  <c r="V48" i="12"/>
  <c r="T48" i="12"/>
  <c r="K48" i="12"/>
  <c r="J48" i="12"/>
  <c r="L48" i="12" s="1"/>
  <c r="F48" i="12"/>
  <c r="E48" i="12"/>
  <c r="P48" i="12" s="1"/>
  <c r="D48" i="12"/>
  <c r="C48" i="12"/>
  <c r="A48" i="12"/>
  <c r="AE47" i="12"/>
  <c r="AD47" i="12"/>
  <c r="U47" i="12" s="1"/>
  <c r="V47" i="12"/>
  <c r="T47" i="12"/>
  <c r="K47" i="12"/>
  <c r="J47" i="12"/>
  <c r="F47" i="12"/>
  <c r="E47" i="12"/>
  <c r="P47" i="12" s="1"/>
  <c r="D47" i="12"/>
  <c r="C47" i="12"/>
  <c r="A47" i="12"/>
  <c r="AE46" i="12"/>
  <c r="AF46" i="12" s="1"/>
  <c r="AH46" i="12" s="1"/>
  <c r="AD46" i="12"/>
  <c r="V46" i="12"/>
  <c r="U46" i="12"/>
  <c r="T46" i="12"/>
  <c r="K46" i="12"/>
  <c r="J46" i="12"/>
  <c r="F46" i="12"/>
  <c r="E46" i="12"/>
  <c r="P46" i="12" s="1"/>
  <c r="D46" i="12"/>
  <c r="C46" i="12"/>
  <c r="A46" i="12"/>
  <c r="AE45" i="12"/>
  <c r="AD45" i="12"/>
  <c r="V45" i="12"/>
  <c r="U45" i="12"/>
  <c r="T45" i="12"/>
  <c r="K45" i="12"/>
  <c r="J45" i="12"/>
  <c r="L45" i="12" s="1"/>
  <c r="F45" i="12"/>
  <c r="E45" i="12"/>
  <c r="D45" i="12"/>
  <c r="C45" i="12"/>
  <c r="A45" i="12"/>
  <c r="AE44" i="12"/>
  <c r="AD44" i="12"/>
  <c r="V44" i="12"/>
  <c r="U44" i="12"/>
  <c r="T44" i="12"/>
  <c r="K44" i="12"/>
  <c r="J44" i="12"/>
  <c r="L44" i="12" s="1"/>
  <c r="F44" i="12"/>
  <c r="E44" i="12"/>
  <c r="P44" i="12" s="1"/>
  <c r="D44" i="12"/>
  <c r="C44" i="12"/>
  <c r="A44" i="12"/>
  <c r="AE43" i="12"/>
  <c r="AD43" i="12"/>
  <c r="U43" i="12" s="1"/>
  <c r="V43" i="12"/>
  <c r="T43" i="12"/>
  <c r="O43" i="12"/>
  <c r="W43" i="12" s="1"/>
  <c r="X43" i="12" s="1"/>
  <c r="K43" i="12"/>
  <c r="J43" i="12"/>
  <c r="L43" i="12" s="1"/>
  <c r="F43" i="12"/>
  <c r="E43" i="12"/>
  <c r="P43" i="12" s="1"/>
  <c r="D43" i="12"/>
  <c r="C43" i="12"/>
  <c r="A43" i="12"/>
  <c r="AE42" i="12"/>
  <c r="AD42" i="12"/>
  <c r="U42" i="12" s="1"/>
  <c r="V42" i="12"/>
  <c r="T42" i="12"/>
  <c r="K42" i="12"/>
  <c r="J42" i="12"/>
  <c r="L42" i="12" s="1"/>
  <c r="F42" i="12"/>
  <c r="E42" i="12"/>
  <c r="P42" i="12" s="1"/>
  <c r="D42" i="12"/>
  <c r="C42" i="12"/>
  <c r="A42" i="12"/>
  <c r="AE41" i="12"/>
  <c r="AD41" i="12"/>
  <c r="V41" i="12"/>
  <c r="U41" i="12"/>
  <c r="T41" i="12"/>
  <c r="K41" i="12"/>
  <c r="J41" i="12"/>
  <c r="L41" i="12" s="1"/>
  <c r="F41" i="12"/>
  <c r="E41" i="12"/>
  <c r="P41" i="12" s="1"/>
  <c r="D41" i="12"/>
  <c r="C41" i="12"/>
  <c r="A41" i="12"/>
  <c r="AE40" i="12"/>
  <c r="AD40" i="12"/>
  <c r="V40" i="12"/>
  <c r="U40" i="12"/>
  <c r="T40" i="12"/>
  <c r="K40" i="12"/>
  <c r="J40" i="12"/>
  <c r="L40" i="12" s="1"/>
  <c r="F40" i="12"/>
  <c r="E40" i="12"/>
  <c r="P40" i="12" s="1"/>
  <c r="D40" i="12"/>
  <c r="C40" i="12"/>
  <c r="A40" i="12"/>
  <c r="AE39" i="12"/>
  <c r="AD39" i="12"/>
  <c r="V39" i="12"/>
  <c r="U39" i="12"/>
  <c r="T39" i="12"/>
  <c r="K39" i="12"/>
  <c r="J39" i="12"/>
  <c r="L39" i="12" s="1"/>
  <c r="F39" i="12"/>
  <c r="E39" i="12"/>
  <c r="P39" i="12" s="1"/>
  <c r="Y39" i="12" s="1"/>
  <c r="Z39" i="12" s="1"/>
  <c r="D39" i="12"/>
  <c r="C39" i="12"/>
  <c r="A39" i="12"/>
  <c r="AE38" i="12"/>
  <c r="AD38" i="12"/>
  <c r="V38" i="12"/>
  <c r="U38" i="12"/>
  <c r="T38" i="12"/>
  <c r="K38" i="12"/>
  <c r="J38" i="12"/>
  <c r="F38" i="12"/>
  <c r="E38" i="12"/>
  <c r="D38" i="12"/>
  <c r="C38" i="12"/>
  <c r="A38" i="12"/>
  <c r="AE37" i="12"/>
  <c r="AD37" i="12"/>
  <c r="V37" i="12"/>
  <c r="U37" i="12"/>
  <c r="T37" i="12"/>
  <c r="K37" i="12"/>
  <c r="J37" i="12"/>
  <c r="L37" i="12" s="1"/>
  <c r="F37" i="12"/>
  <c r="E37" i="12"/>
  <c r="P37" i="12" s="1"/>
  <c r="D37" i="12"/>
  <c r="C37" i="12"/>
  <c r="A37" i="12"/>
  <c r="AE36" i="12"/>
  <c r="AD36" i="12"/>
  <c r="U36" i="12" s="1"/>
  <c r="V36" i="12"/>
  <c r="T36" i="12"/>
  <c r="K36" i="12"/>
  <c r="J36" i="12"/>
  <c r="L36" i="12" s="1"/>
  <c r="F36" i="12"/>
  <c r="E36" i="12"/>
  <c r="P36" i="12" s="1"/>
  <c r="Y36" i="12" s="1"/>
  <c r="Z36" i="12" s="1"/>
  <c r="D36" i="12"/>
  <c r="C36" i="12"/>
  <c r="A36" i="12"/>
  <c r="AE35" i="12"/>
  <c r="AD35" i="12"/>
  <c r="U35" i="12" s="1"/>
  <c r="V35" i="12"/>
  <c r="T35" i="12"/>
  <c r="Q35" i="12"/>
  <c r="K35" i="12"/>
  <c r="J35" i="12"/>
  <c r="L35" i="12" s="1"/>
  <c r="F35" i="12"/>
  <c r="E35" i="12"/>
  <c r="P35" i="12" s="1"/>
  <c r="Y35" i="12" s="1"/>
  <c r="Z35" i="12" s="1"/>
  <c r="D35" i="12"/>
  <c r="C35" i="12"/>
  <c r="A35" i="12"/>
  <c r="AE34" i="12"/>
  <c r="AD34" i="12"/>
  <c r="U34" i="12" s="1"/>
  <c r="V34" i="12"/>
  <c r="T34" i="12"/>
  <c r="K34" i="12"/>
  <c r="J34" i="12"/>
  <c r="L34" i="12" s="1"/>
  <c r="F34" i="12"/>
  <c r="E34" i="12"/>
  <c r="P34" i="12" s="1"/>
  <c r="D34" i="12"/>
  <c r="C34" i="12"/>
  <c r="A34" i="12"/>
  <c r="AE33" i="12"/>
  <c r="AD33" i="12"/>
  <c r="V33" i="12"/>
  <c r="U33" i="12"/>
  <c r="T33" i="12"/>
  <c r="K33" i="12"/>
  <c r="J33" i="12"/>
  <c r="L33" i="12" s="1"/>
  <c r="F33" i="12"/>
  <c r="E33" i="12"/>
  <c r="D33" i="12"/>
  <c r="C33" i="12"/>
  <c r="A33" i="12"/>
  <c r="AE32" i="12"/>
  <c r="AD32" i="12"/>
  <c r="V32" i="12"/>
  <c r="U32" i="12"/>
  <c r="T32" i="12"/>
  <c r="K32" i="12"/>
  <c r="J32" i="12"/>
  <c r="F32" i="12"/>
  <c r="E32" i="12"/>
  <c r="P32" i="12" s="1"/>
  <c r="Y32" i="12" s="1"/>
  <c r="Z32" i="12" s="1"/>
  <c r="D32" i="12"/>
  <c r="C32" i="12"/>
  <c r="A32" i="12"/>
  <c r="AE31" i="12"/>
  <c r="AD31" i="12"/>
  <c r="U31" i="12" s="1"/>
  <c r="V31" i="12"/>
  <c r="T31" i="12"/>
  <c r="K31" i="12"/>
  <c r="J31" i="12"/>
  <c r="L31" i="12" s="1"/>
  <c r="F31" i="12"/>
  <c r="E31" i="12"/>
  <c r="P31" i="12" s="1"/>
  <c r="D31" i="12"/>
  <c r="C31" i="12"/>
  <c r="A31" i="12"/>
  <c r="AE30" i="12"/>
  <c r="AD30" i="12"/>
  <c r="U30" i="12" s="1"/>
  <c r="V30" i="12"/>
  <c r="T30" i="12"/>
  <c r="K30" i="12"/>
  <c r="J30" i="12"/>
  <c r="F30" i="12"/>
  <c r="E30" i="12"/>
  <c r="P30" i="12" s="1"/>
  <c r="D30" i="12"/>
  <c r="C30" i="12"/>
  <c r="A30" i="12"/>
  <c r="AE29" i="12"/>
  <c r="AD29" i="12"/>
  <c r="U29" i="12" s="1"/>
  <c r="V29" i="12"/>
  <c r="T29" i="12"/>
  <c r="K29" i="12"/>
  <c r="J29" i="12"/>
  <c r="L29" i="12" s="1"/>
  <c r="F29" i="12"/>
  <c r="E29" i="12"/>
  <c r="D29" i="12"/>
  <c r="C29" i="12"/>
  <c r="A29" i="12"/>
  <c r="AE28" i="12"/>
  <c r="AD28" i="12"/>
  <c r="U28" i="12" s="1"/>
  <c r="V28" i="12"/>
  <c r="T28" i="12"/>
  <c r="K28" i="12"/>
  <c r="J28" i="12"/>
  <c r="L28" i="12" s="1"/>
  <c r="F28" i="12"/>
  <c r="E28" i="12"/>
  <c r="D28" i="12"/>
  <c r="C28" i="12"/>
  <c r="A28" i="12"/>
  <c r="AE27" i="12"/>
  <c r="AD27" i="12"/>
  <c r="V27" i="12"/>
  <c r="U27" i="12"/>
  <c r="T27" i="12"/>
  <c r="N27" i="12"/>
  <c r="K27" i="12"/>
  <c r="J27" i="12"/>
  <c r="L27" i="12" s="1"/>
  <c r="F27" i="12"/>
  <c r="E27" i="12"/>
  <c r="P27" i="12" s="1"/>
  <c r="Y27" i="12" s="1"/>
  <c r="Z27" i="12" s="1"/>
  <c r="D27" i="12"/>
  <c r="C27" i="12"/>
  <c r="A27" i="12"/>
  <c r="AE26" i="12"/>
  <c r="AG26" i="12" s="1"/>
  <c r="AD26" i="12"/>
  <c r="U26" i="12" s="1"/>
  <c r="V26" i="12"/>
  <c r="T26" i="12"/>
  <c r="K26" i="12"/>
  <c r="J26" i="12"/>
  <c r="L26" i="12" s="1"/>
  <c r="F26" i="12"/>
  <c r="E26" i="12"/>
  <c r="P26" i="12" s="1"/>
  <c r="D26" i="12"/>
  <c r="C26" i="12"/>
  <c r="A26" i="12"/>
  <c r="AE25" i="12"/>
  <c r="AD25" i="12"/>
  <c r="V25" i="12"/>
  <c r="U25" i="12"/>
  <c r="T25" i="12"/>
  <c r="K25" i="12"/>
  <c r="J25" i="12"/>
  <c r="L25" i="12" s="1"/>
  <c r="F25" i="12"/>
  <c r="E25" i="12"/>
  <c r="P25" i="12" s="1"/>
  <c r="Y25" i="12" s="1"/>
  <c r="Z25" i="12" s="1"/>
  <c r="D25" i="12"/>
  <c r="C25" i="12"/>
  <c r="A25" i="12"/>
  <c r="AE24" i="12"/>
  <c r="AD24" i="12"/>
  <c r="U24" i="12" s="1"/>
  <c r="V24" i="12"/>
  <c r="T24" i="12"/>
  <c r="K24" i="12"/>
  <c r="J24" i="12"/>
  <c r="L24" i="12" s="1"/>
  <c r="F24" i="12"/>
  <c r="E24" i="12"/>
  <c r="P24" i="12" s="1"/>
  <c r="D24" i="12"/>
  <c r="C24" i="12"/>
  <c r="A24" i="12"/>
  <c r="AE23" i="12"/>
  <c r="AD23" i="12"/>
  <c r="V23" i="12"/>
  <c r="U23" i="12"/>
  <c r="T23" i="12"/>
  <c r="K23" i="12"/>
  <c r="J23" i="12"/>
  <c r="L23" i="12" s="1"/>
  <c r="F23" i="12"/>
  <c r="E23" i="12"/>
  <c r="P23" i="12" s="1"/>
  <c r="Y23" i="12" s="1"/>
  <c r="Z23" i="12" s="1"/>
  <c r="D23" i="12"/>
  <c r="C23" i="12"/>
  <c r="A23" i="12"/>
  <c r="AE22" i="12"/>
  <c r="AD22" i="12"/>
  <c r="V22" i="12"/>
  <c r="U22" i="12"/>
  <c r="T22" i="12"/>
  <c r="K22" i="12"/>
  <c r="L22" i="12" s="1"/>
  <c r="J22" i="12"/>
  <c r="F22" i="12"/>
  <c r="E22" i="12"/>
  <c r="P22" i="12" s="1"/>
  <c r="Y22" i="12" s="1"/>
  <c r="Z22" i="12" s="1"/>
  <c r="D22" i="12"/>
  <c r="C22" i="12"/>
  <c r="A22" i="12"/>
  <c r="AE21" i="12"/>
  <c r="AD21" i="12"/>
  <c r="U21" i="12" s="1"/>
  <c r="V21" i="12"/>
  <c r="T21" i="12"/>
  <c r="K21" i="12"/>
  <c r="J21" i="12"/>
  <c r="L21" i="12" s="1"/>
  <c r="F21" i="12"/>
  <c r="E21" i="12"/>
  <c r="P21" i="12" s="1"/>
  <c r="D21" i="12"/>
  <c r="C21" i="12"/>
  <c r="A21" i="12"/>
  <c r="AE20" i="12"/>
  <c r="AF20" i="12" s="1"/>
  <c r="AH20" i="12" s="1"/>
  <c r="AD20" i="12"/>
  <c r="U20" i="12" s="1"/>
  <c r="V20" i="12"/>
  <c r="T20" i="12"/>
  <c r="K20" i="12"/>
  <c r="J20" i="12"/>
  <c r="L20" i="12" s="1"/>
  <c r="F20" i="12"/>
  <c r="E20" i="12"/>
  <c r="P20" i="12" s="1"/>
  <c r="D20" i="12"/>
  <c r="C20" i="12"/>
  <c r="A20" i="12"/>
  <c r="AE19" i="12"/>
  <c r="AF19" i="12" s="1"/>
  <c r="AH19" i="12" s="1"/>
  <c r="AD19" i="12"/>
  <c r="V19" i="12"/>
  <c r="U19" i="12"/>
  <c r="T19" i="12"/>
  <c r="K19" i="12"/>
  <c r="J19" i="12"/>
  <c r="L19" i="12" s="1"/>
  <c r="F19" i="12"/>
  <c r="E19" i="12"/>
  <c r="P19" i="12" s="1"/>
  <c r="D19" i="12"/>
  <c r="C19" i="12"/>
  <c r="A19" i="12"/>
  <c r="AE18" i="12"/>
  <c r="AD18" i="12"/>
  <c r="U18" i="12" s="1"/>
  <c r="V18" i="12"/>
  <c r="T18" i="12"/>
  <c r="K18" i="12"/>
  <c r="J18" i="12"/>
  <c r="L18" i="12" s="1"/>
  <c r="F18" i="12"/>
  <c r="E18" i="12"/>
  <c r="D18" i="12"/>
  <c r="C18" i="12"/>
  <c r="A18" i="12"/>
  <c r="AE17" i="12"/>
  <c r="AD17" i="12"/>
  <c r="U17" i="12" s="1"/>
  <c r="V17" i="12"/>
  <c r="T17" i="12"/>
  <c r="K17" i="12"/>
  <c r="J17" i="12"/>
  <c r="L17" i="12" s="1"/>
  <c r="F17" i="12"/>
  <c r="E17" i="12"/>
  <c r="P17" i="12" s="1"/>
  <c r="D17" i="12"/>
  <c r="C17" i="12"/>
  <c r="A17" i="12"/>
  <c r="AE16" i="12"/>
  <c r="AD16" i="12"/>
  <c r="U16" i="12" s="1"/>
  <c r="V16" i="12"/>
  <c r="T16" i="12"/>
  <c r="K16" i="12"/>
  <c r="J16" i="12"/>
  <c r="L16" i="12" s="1"/>
  <c r="F16" i="12"/>
  <c r="E16" i="12"/>
  <c r="P16" i="12" s="1"/>
  <c r="D16" i="12"/>
  <c r="C16" i="12"/>
  <c r="A16" i="12"/>
  <c r="AE15" i="12"/>
  <c r="AD15" i="12"/>
  <c r="U15" i="12" s="1"/>
  <c r="V15" i="12"/>
  <c r="T15" i="12"/>
  <c r="K15" i="12"/>
  <c r="J15" i="12"/>
  <c r="L15" i="12" s="1"/>
  <c r="F15" i="12"/>
  <c r="E15" i="12"/>
  <c r="D15" i="12"/>
  <c r="C15" i="12"/>
  <c r="A15" i="12"/>
  <c r="AE14" i="12"/>
  <c r="AD14" i="12"/>
  <c r="U14" i="12" s="1"/>
  <c r="V14" i="12"/>
  <c r="T14" i="12"/>
  <c r="K14" i="12"/>
  <c r="J14" i="12"/>
  <c r="L14" i="12" s="1"/>
  <c r="F14" i="12"/>
  <c r="E14" i="12"/>
  <c r="D14" i="12"/>
  <c r="C14" i="12"/>
  <c r="A14" i="12"/>
  <c r="AE13" i="12"/>
  <c r="AD13" i="12"/>
  <c r="U13" i="12" s="1"/>
  <c r="V13" i="12"/>
  <c r="T13" i="12"/>
  <c r="K13" i="12"/>
  <c r="J13" i="12"/>
  <c r="L13" i="12" s="1"/>
  <c r="F13" i="12"/>
  <c r="E13" i="12"/>
  <c r="P13" i="12" s="1"/>
  <c r="Y13" i="12" s="1"/>
  <c r="Z13" i="12" s="1"/>
  <c r="D13" i="12"/>
  <c r="C13" i="12"/>
  <c r="A13" i="12"/>
  <c r="AE12" i="12"/>
  <c r="AD12" i="12"/>
  <c r="U12" i="12" s="1"/>
  <c r="V12" i="12"/>
  <c r="T12" i="12"/>
  <c r="K12" i="12"/>
  <c r="J12" i="12"/>
  <c r="L12" i="12" s="1"/>
  <c r="F12" i="12"/>
  <c r="E12" i="12"/>
  <c r="D12" i="12"/>
  <c r="C12" i="12"/>
  <c r="A12" i="12"/>
  <c r="AE11" i="12"/>
  <c r="AD11" i="12"/>
  <c r="V11" i="12"/>
  <c r="U11" i="12"/>
  <c r="T11" i="12"/>
  <c r="K11" i="12"/>
  <c r="J11" i="12"/>
  <c r="L11" i="12" s="1"/>
  <c r="F11" i="12"/>
  <c r="E11" i="12"/>
  <c r="D11" i="12"/>
  <c r="C11" i="12"/>
  <c r="A11" i="12"/>
  <c r="AE10" i="12"/>
  <c r="AD10" i="12"/>
  <c r="U10" i="12" s="1"/>
  <c r="V10" i="12"/>
  <c r="T10" i="12"/>
  <c r="K10" i="12"/>
  <c r="J10" i="12"/>
  <c r="L10" i="12" s="1"/>
  <c r="F10" i="12"/>
  <c r="E10" i="12"/>
  <c r="D10" i="12"/>
  <c r="C10" i="12"/>
  <c r="A10" i="12"/>
  <c r="AE9" i="12"/>
  <c r="AD9" i="12"/>
  <c r="V9" i="12"/>
  <c r="U9" i="12"/>
  <c r="T9" i="12"/>
  <c r="K9" i="12"/>
  <c r="J9" i="12"/>
  <c r="L9" i="12" s="1"/>
  <c r="F9" i="12"/>
  <c r="E9" i="12"/>
  <c r="P9" i="12" s="1"/>
  <c r="Y9" i="12" s="1"/>
  <c r="Z9" i="12" s="1"/>
  <c r="D9" i="12"/>
  <c r="C9" i="12"/>
  <c r="A9" i="12"/>
  <c r="AE8" i="12"/>
  <c r="AI8" i="12" s="1"/>
  <c r="AD8" i="12"/>
  <c r="V8" i="12"/>
  <c r="U8" i="12"/>
  <c r="T8" i="12"/>
  <c r="K8" i="12"/>
  <c r="J8" i="12"/>
  <c r="L8" i="12" s="1"/>
  <c r="F8" i="12"/>
  <c r="E8" i="12"/>
  <c r="P8" i="12" s="1"/>
  <c r="Y8" i="12" s="1"/>
  <c r="Z8" i="12" s="1"/>
  <c r="AB8" i="12" s="1"/>
  <c r="S8" i="12" s="1"/>
  <c r="D8" i="12"/>
  <c r="C8" i="12"/>
  <c r="A8" i="12"/>
  <c r="AE7" i="12"/>
  <c r="AK7" i="12" s="1"/>
  <c r="AD7" i="12"/>
  <c r="V7" i="12"/>
  <c r="U7" i="12"/>
  <c r="T7" i="12"/>
  <c r="K7" i="12"/>
  <c r="J7" i="12"/>
  <c r="L7" i="12" s="1"/>
  <c r="F7" i="12"/>
  <c r="E7" i="12"/>
  <c r="P7" i="12" s="1"/>
  <c r="D7" i="12"/>
  <c r="C7" i="12"/>
  <c r="A7" i="12"/>
  <c r="AE6" i="12"/>
  <c r="AD6" i="12"/>
  <c r="U6" i="12" s="1"/>
  <c r="V6" i="12"/>
  <c r="T6" i="12"/>
  <c r="K6" i="12"/>
  <c r="L6" i="12" s="1"/>
  <c r="J6" i="12"/>
  <c r="F6" i="12"/>
  <c r="E6" i="12"/>
  <c r="P6" i="12" s="1"/>
  <c r="D6" i="12"/>
  <c r="C6" i="12"/>
  <c r="A6" i="12"/>
  <c r="AE5" i="12"/>
  <c r="AD5" i="12"/>
  <c r="U5" i="12" s="1"/>
  <c r="V5" i="12"/>
  <c r="T5" i="12"/>
  <c r="K5" i="12"/>
  <c r="J5" i="12"/>
  <c r="L5" i="12" s="1"/>
  <c r="F5" i="12"/>
  <c r="E5" i="12"/>
  <c r="D5" i="12"/>
  <c r="C5" i="12"/>
  <c r="A5" i="12"/>
  <c r="AE4" i="12"/>
  <c r="AD4" i="12"/>
  <c r="U4" i="12" s="1"/>
  <c r="V4" i="12"/>
  <c r="T4" i="12"/>
  <c r="K4" i="12"/>
  <c r="J4" i="12"/>
  <c r="F4" i="12"/>
  <c r="E4" i="12"/>
  <c r="P4" i="12" s="1"/>
  <c r="Y4" i="12" s="1"/>
  <c r="Z4" i="12" s="1"/>
  <c r="D4" i="12"/>
  <c r="C4" i="12"/>
  <c r="A4" i="12"/>
  <c r="AD3" i="12"/>
  <c r="W3" i="12"/>
  <c r="X3" i="12" s="1"/>
  <c r="V3" i="12"/>
  <c r="U3" i="12"/>
  <c r="T3" i="12"/>
  <c r="K3" i="12"/>
  <c r="J3" i="12"/>
  <c r="L3" i="12" s="1"/>
  <c r="F3" i="12"/>
  <c r="E3" i="12"/>
  <c r="P3" i="12" s="1"/>
  <c r="D3" i="12"/>
  <c r="C3" i="12"/>
  <c r="A3" i="12"/>
  <c r="AE103" i="11"/>
  <c r="AD103" i="11"/>
  <c r="V103" i="11"/>
  <c r="T103" i="11"/>
  <c r="L103" i="11"/>
  <c r="K103" i="11"/>
  <c r="J103" i="11"/>
  <c r="F103" i="11"/>
  <c r="E103" i="11"/>
  <c r="P103" i="11" s="1"/>
  <c r="D103" i="11"/>
  <c r="C103" i="11"/>
  <c r="A103" i="11"/>
  <c r="AE102" i="11"/>
  <c r="AD102" i="11"/>
  <c r="V102" i="11"/>
  <c r="U102" i="11"/>
  <c r="T102" i="11"/>
  <c r="K102" i="11"/>
  <c r="J102" i="11"/>
  <c r="L102" i="11" s="1"/>
  <c r="F102" i="11"/>
  <c r="E102" i="11"/>
  <c r="P102" i="11" s="1"/>
  <c r="D102" i="11"/>
  <c r="C102" i="11"/>
  <c r="A102" i="11"/>
  <c r="AE101" i="11"/>
  <c r="AD101" i="11"/>
  <c r="V101" i="11"/>
  <c r="U101" i="11"/>
  <c r="T101" i="11"/>
  <c r="K101" i="11"/>
  <c r="J101" i="11"/>
  <c r="L101" i="11" s="1"/>
  <c r="F101" i="11"/>
  <c r="E101" i="11"/>
  <c r="P101" i="11" s="1"/>
  <c r="D101" i="11"/>
  <c r="C101" i="11"/>
  <c r="A101" i="11"/>
  <c r="AE100" i="11"/>
  <c r="AF100" i="11" s="1"/>
  <c r="AH100" i="11" s="1"/>
  <c r="AD100" i="11"/>
  <c r="U100" i="11" s="1"/>
  <c r="V100" i="11"/>
  <c r="T100" i="11"/>
  <c r="K100" i="11"/>
  <c r="J100" i="11"/>
  <c r="L100" i="11" s="1"/>
  <c r="F100" i="11"/>
  <c r="E100" i="11"/>
  <c r="P100" i="11" s="1"/>
  <c r="D100" i="11"/>
  <c r="C100" i="11"/>
  <c r="A100" i="11"/>
  <c r="AE99" i="11"/>
  <c r="AD99" i="11"/>
  <c r="V99" i="11"/>
  <c r="U99" i="11"/>
  <c r="T99" i="11"/>
  <c r="K99" i="11"/>
  <c r="J99" i="11"/>
  <c r="L99" i="11" s="1"/>
  <c r="F99" i="11"/>
  <c r="E99" i="11"/>
  <c r="P99" i="11" s="1"/>
  <c r="D99" i="11"/>
  <c r="C99" i="11"/>
  <c r="A99" i="11"/>
  <c r="AE98" i="11"/>
  <c r="AD98" i="11"/>
  <c r="V98" i="11"/>
  <c r="U98" i="11"/>
  <c r="T98" i="11"/>
  <c r="K98" i="11"/>
  <c r="J98" i="11"/>
  <c r="L98" i="11" s="1"/>
  <c r="F98" i="11"/>
  <c r="E98" i="11"/>
  <c r="P98" i="11" s="1"/>
  <c r="Y98" i="11" s="1"/>
  <c r="Z98" i="11" s="1"/>
  <c r="D98" i="11"/>
  <c r="C98" i="11"/>
  <c r="A98" i="11"/>
  <c r="AI97" i="11"/>
  <c r="O97" i="11" s="1"/>
  <c r="AE97" i="11"/>
  <c r="AD97" i="11"/>
  <c r="V97" i="11"/>
  <c r="U97" i="11"/>
  <c r="T97" i="11"/>
  <c r="K97" i="11"/>
  <c r="J97" i="11"/>
  <c r="L97" i="11" s="1"/>
  <c r="F97" i="11"/>
  <c r="E97" i="11"/>
  <c r="P97" i="11" s="1"/>
  <c r="Y97" i="11" s="1"/>
  <c r="Z97" i="11" s="1"/>
  <c r="AA97" i="11" s="1"/>
  <c r="D97" i="11"/>
  <c r="C97" i="11"/>
  <c r="A97" i="11"/>
  <c r="AE96" i="11"/>
  <c r="AD96" i="11"/>
  <c r="U96" i="11" s="1"/>
  <c r="V96" i="11"/>
  <c r="T96" i="11"/>
  <c r="K96" i="11"/>
  <c r="J96" i="11"/>
  <c r="L96" i="11" s="1"/>
  <c r="F96" i="11"/>
  <c r="E96" i="11"/>
  <c r="D96" i="11"/>
  <c r="C96" i="11"/>
  <c r="A96" i="11"/>
  <c r="AE95" i="11"/>
  <c r="AD95" i="11"/>
  <c r="U95" i="11" s="1"/>
  <c r="V95" i="11"/>
  <c r="T95" i="11"/>
  <c r="K95" i="11"/>
  <c r="J95" i="11"/>
  <c r="F95" i="11"/>
  <c r="E95" i="11"/>
  <c r="D95" i="11"/>
  <c r="C95" i="11"/>
  <c r="A95" i="11"/>
  <c r="AE94" i="11"/>
  <c r="AD94" i="11"/>
  <c r="V94" i="11"/>
  <c r="U94" i="11"/>
  <c r="T94" i="11"/>
  <c r="K94" i="11"/>
  <c r="J94" i="11"/>
  <c r="F94" i="11"/>
  <c r="E94" i="11"/>
  <c r="P94" i="11" s="1"/>
  <c r="Y94" i="11" s="1"/>
  <c r="Z94" i="11" s="1"/>
  <c r="D94" i="11"/>
  <c r="C94" i="11"/>
  <c r="A94" i="11"/>
  <c r="AE93" i="11"/>
  <c r="AD93" i="11"/>
  <c r="U93" i="11" s="1"/>
  <c r="V93" i="11"/>
  <c r="T93" i="11"/>
  <c r="K93" i="11"/>
  <c r="J93" i="11"/>
  <c r="F93" i="11"/>
  <c r="E93" i="11"/>
  <c r="P93" i="11" s="1"/>
  <c r="Y93" i="11" s="1"/>
  <c r="Z93" i="11" s="1"/>
  <c r="D93" i="11"/>
  <c r="C93" i="11"/>
  <c r="A93" i="11"/>
  <c r="AE92" i="11"/>
  <c r="AD92" i="11"/>
  <c r="U92" i="11" s="1"/>
  <c r="V92" i="11"/>
  <c r="T92" i="11"/>
  <c r="K92" i="11"/>
  <c r="J92" i="11"/>
  <c r="F92" i="11"/>
  <c r="E92" i="11"/>
  <c r="P92" i="11" s="1"/>
  <c r="D92" i="11"/>
  <c r="C92" i="11"/>
  <c r="A92" i="11"/>
  <c r="AE91" i="11"/>
  <c r="AD91" i="11"/>
  <c r="V91" i="11"/>
  <c r="U91" i="11"/>
  <c r="T91" i="11"/>
  <c r="K91" i="11"/>
  <c r="J91" i="11"/>
  <c r="L91" i="11" s="1"/>
  <c r="F91" i="11"/>
  <c r="E91" i="11"/>
  <c r="P91" i="11" s="1"/>
  <c r="D91" i="11"/>
  <c r="C91" i="11"/>
  <c r="A91" i="11"/>
  <c r="AE90" i="11"/>
  <c r="AD90" i="11"/>
  <c r="U90" i="11" s="1"/>
  <c r="V90" i="11"/>
  <c r="T90" i="11"/>
  <c r="K90" i="11"/>
  <c r="J90" i="11"/>
  <c r="L90" i="11" s="1"/>
  <c r="F90" i="11"/>
  <c r="E90" i="11"/>
  <c r="P90" i="11" s="1"/>
  <c r="Y90" i="11" s="1"/>
  <c r="Z90" i="11" s="1"/>
  <c r="D90" i="11"/>
  <c r="C90" i="11"/>
  <c r="A90" i="11"/>
  <c r="AE89" i="11"/>
  <c r="AD89" i="11"/>
  <c r="U89" i="11" s="1"/>
  <c r="V89" i="11"/>
  <c r="T89" i="11"/>
  <c r="K89" i="11"/>
  <c r="J89" i="11"/>
  <c r="L89" i="11" s="1"/>
  <c r="F89" i="11"/>
  <c r="E89" i="11"/>
  <c r="D89" i="11"/>
  <c r="C89" i="11"/>
  <c r="A89" i="11"/>
  <c r="AE88" i="11"/>
  <c r="AD88" i="11"/>
  <c r="U88" i="11" s="1"/>
  <c r="V88" i="11"/>
  <c r="T88" i="11"/>
  <c r="K88" i="11"/>
  <c r="J88" i="11"/>
  <c r="L88" i="11" s="1"/>
  <c r="F88" i="11"/>
  <c r="E88" i="11"/>
  <c r="D88" i="11"/>
  <c r="C88" i="11"/>
  <c r="A88" i="11"/>
  <c r="AE87" i="11"/>
  <c r="AD87" i="11"/>
  <c r="V87" i="11"/>
  <c r="U87" i="11"/>
  <c r="T87" i="11"/>
  <c r="K87" i="11"/>
  <c r="J87" i="11"/>
  <c r="L87" i="11" s="1"/>
  <c r="F87" i="11"/>
  <c r="E87" i="11"/>
  <c r="D87" i="11"/>
  <c r="C87" i="11"/>
  <c r="A87" i="11"/>
  <c r="AE86" i="11"/>
  <c r="AD86" i="11"/>
  <c r="U86" i="11" s="1"/>
  <c r="V86" i="11"/>
  <c r="T86" i="11"/>
  <c r="N86" i="11"/>
  <c r="W86" i="11" s="1"/>
  <c r="X86" i="11" s="1"/>
  <c r="K86" i="11"/>
  <c r="J86" i="11"/>
  <c r="L86" i="11" s="1"/>
  <c r="F86" i="11"/>
  <c r="E86" i="11"/>
  <c r="P86" i="11" s="1"/>
  <c r="D86" i="11"/>
  <c r="C86" i="11"/>
  <c r="A86" i="11"/>
  <c r="AE85" i="11"/>
  <c r="AD85" i="11"/>
  <c r="V85" i="11"/>
  <c r="U85" i="11"/>
  <c r="T85" i="11"/>
  <c r="K85" i="11"/>
  <c r="J85" i="11"/>
  <c r="L85" i="11" s="1"/>
  <c r="F85" i="11"/>
  <c r="E85" i="11"/>
  <c r="P85" i="11" s="1"/>
  <c r="D85" i="11"/>
  <c r="C85" i="11"/>
  <c r="A85" i="11"/>
  <c r="AE84" i="11"/>
  <c r="AD84" i="11"/>
  <c r="U84" i="11" s="1"/>
  <c r="V84" i="11"/>
  <c r="T84" i="11"/>
  <c r="K84" i="11"/>
  <c r="J84" i="11"/>
  <c r="L84" i="11" s="1"/>
  <c r="F84" i="11"/>
  <c r="E84" i="11"/>
  <c r="P84" i="11" s="1"/>
  <c r="D84" i="11"/>
  <c r="C84" i="11"/>
  <c r="A84" i="11"/>
  <c r="AE83" i="11"/>
  <c r="AD83" i="11"/>
  <c r="U83" i="11" s="1"/>
  <c r="V83" i="11"/>
  <c r="T83" i="11"/>
  <c r="K83" i="11"/>
  <c r="J83" i="11"/>
  <c r="F83" i="11"/>
  <c r="E83" i="11"/>
  <c r="P83" i="11" s="1"/>
  <c r="Y83" i="11" s="1"/>
  <c r="Z83" i="11" s="1"/>
  <c r="D83" i="11"/>
  <c r="C83" i="11"/>
  <c r="A83" i="11"/>
  <c r="AE82" i="11"/>
  <c r="AD82" i="11"/>
  <c r="U82" i="11" s="1"/>
  <c r="V82" i="11"/>
  <c r="T82" i="11"/>
  <c r="K82" i="11"/>
  <c r="J82" i="11"/>
  <c r="L82" i="11" s="1"/>
  <c r="F82" i="11"/>
  <c r="P82" i="11" s="1"/>
  <c r="E82" i="11"/>
  <c r="D82" i="11"/>
  <c r="C82" i="11"/>
  <c r="A82" i="11"/>
  <c r="AE81" i="11"/>
  <c r="AD81" i="11"/>
  <c r="V81" i="11"/>
  <c r="U81" i="11"/>
  <c r="T81" i="11"/>
  <c r="K81" i="11"/>
  <c r="J81" i="11"/>
  <c r="L81" i="11" s="1"/>
  <c r="F81" i="11"/>
  <c r="E81" i="11"/>
  <c r="P81" i="11" s="1"/>
  <c r="D81" i="11"/>
  <c r="C81" i="11"/>
  <c r="A81" i="11"/>
  <c r="AE80" i="11"/>
  <c r="AD80" i="11"/>
  <c r="V80" i="11"/>
  <c r="U80" i="11"/>
  <c r="T80" i="11"/>
  <c r="K80" i="11"/>
  <c r="J80" i="11"/>
  <c r="F80" i="11"/>
  <c r="E80" i="11"/>
  <c r="P80" i="11" s="1"/>
  <c r="Y80" i="11" s="1"/>
  <c r="Z80" i="11" s="1"/>
  <c r="D80" i="11"/>
  <c r="C80" i="11"/>
  <c r="A80" i="11"/>
  <c r="AE79" i="11"/>
  <c r="AJ79" i="11" s="1"/>
  <c r="AD79" i="11"/>
  <c r="U79" i="11" s="1"/>
  <c r="V79" i="11"/>
  <c r="T79" i="11"/>
  <c r="K79" i="11"/>
  <c r="J79" i="11"/>
  <c r="F79" i="11"/>
  <c r="E79" i="11"/>
  <c r="P79" i="11" s="1"/>
  <c r="Y79" i="11" s="1"/>
  <c r="Z79" i="11" s="1"/>
  <c r="D79" i="11"/>
  <c r="C79" i="11"/>
  <c r="A79" i="11"/>
  <c r="AE78" i="11"/>
  <c r="AD78" i="11"/>
  <c r="V78" i="11"/>
  <c r="U78" i="11"/>
  <c r="T78" i="11"/>
  <c r="K78" i="11"/>
  <c r="J78" i="11"/>
  <c r="L78" i="11" s="1"/>
  <c r="F78" i="11"/>
  <c r="E78" i="11"/>
  <c r="P78" i="11" s="1"/>
  <c r="D78" i="11"/>
  <c r="C78" i="11"/>
  <c r="A78" i="11"/>
  <c r="AE77" i="11"/>
  <c r="AD77" i="11"/>
  <c r="U77" i="11" s="1"/>
  <c r="V77" i="11"/>
  <c r="T77" i="11"/>
  <c r="K77" i="11"/>
  <c r="J77" i="11"/>
  <c r="L77" i="11" s="1"/>
  <c r="F77" i="11"/>
  <c r="E77" i="11"/>
  <c r="P77" i="11" s="1"/>
  <c r="D77" i="11"/>
  <c r="C77" i="11"/>
  <c r="A77" i="11"/>
  <c r="AE76" i="11"/>
  <c r="AD76" i="11"/>
  <c r="V76" i="11"/>
  <c r="U76" i="11"/>
  <c r="T76" i="11"/>
  <c r="K76" i="11"/>
  <c r="L76" i="11" s="1"/>
  <c r="J76" i="11"/>
  <c r="F76" i="11"/>
  <c r="E76" i="11"/>
  <c r="P76" i="11" s="1"/>
  <c r="D76" i="11"/>
  <c r="C76" i="11"/>
  <c r="A76" i="11"/>
  <c r="AE75" i="11"/>
  <c r="AD75" i="11"/>
  <c r="U75" i="11" s="1"/>
  <c r="V75" i="11"/>
  <c r="T75" i="11"/>
  <c r="K75" i="11"/>
  <c r="J75" i="11"/>
  <c r="L75" i="11" s="1"/>
  <c r="F75" i="11"/>
  <c r="E75" i="11"/>
  <c r="D75" i="11"/>
  <c r="C75" i="11"/>
  <c r="A75" i="11"/>
  <c r="AE74" i="11"/>
  <c r="AD74" i="11"/>
  <c r="U74" i="11" s="1"/>
  <c r="V74" i="11"/>
  <c r="T74" i="11"/>
  <c r="K74" i="11"/>
  <c r="J74" i="11"/>
  <c r="F74" i="11"/>
  <c r="E74" i="11"/>
  <c r="P74" i="11" s="1"/>
  <c r="D74" i="11"/>
  <c r="C74" i="11"/>
  <c r="A74" i="11"/>
  <c r="AE73" i="11"/>
  <c r="AD73" i="11"/>
  <c r="U73" i="11" s="1"/>
  <c r="V73" i="11"/>
  <c r="T73" i="11"/>
  <c r="K73" i="11"/>
  <c r="J73" i="11"/>
  <c r="F73" i="11"/>
  <c r="E73" i="11"/>
  <c r="P73" i="11" s="1"/>
  <c r="D73" i="11"/>
  <c r="C73" i="11"/>
  <c r="A73" i="11"/>
  <c r="AE72" i="11"/>
  <c r="AD72" i="11"/>
  <c r="V72" i="11"/>
  <c r="U72" i="11"/>
  <c r="T72" i="11"/>
  <c r="K72" i="11"/>
  <c r="J72" i="11"/>
  <c r="L72" i="11" s="1"/>
  <c r="F72" i="11"/>
  <c r="E72" i="11"/>
  <c r="P72" i="11" s="1"/>
  <c r="D72" i="11"/>
  <c r="C72" i="11"/>
  <c r="A72" i="11"/>
  <c r="AE71" i="11"/>
  <c r="AD71" i="11"/>
  <c r="V71" i="11"/>
  <c r="U71" i="11"/>
  <c r="T71" i="11"/>
  <c r="K71" i="11"/>
  <c r="J71" i="11"/>
  <c r="L71" i="11" s="1"/>
  <c r="F71" i="11"/>
  <c r="E71" i="11"/>
  <c r="P71" i="11" s="1"/>
  <c r="Y71" i="11" s="1"/>
  <c r="Z71" i="11" s="1"/>
  <c r="D71" i="11"/>
  <c r="C71" i="11"/>
  <c r="A71" i="11"/>
  <c r="AE70" i="11"/>
  <c r="AD70" i="11"/>
  <c r="V70" i="11"/>
  <c r="U70" i="11"/>
  <c r="T70" i="11"/>
  <c r="K70" i="11"/>
  <c r="J70" i="11"/>
  <c r="L70" i="11" s="1"/>
  <c r="F70" i="11"/>
  <c r="E70" i="11"/>
  <c r="D70" i="11"/>
  <c r="C70" i="11"/>
  <c r="A70" i="11"/>
  <c r="AE69" i="11"/>
  <c r="AD69" i="11"/>
  <c r="U69" i="11" s="1"/>
  <c r="V69" i="11"/>
  <c r="T69" i="11"/>
  <c r="K69" i="11"/>
  <c r="J69" i="11"/>
  <c r="L69" i="11" s="1"/>
  <c r="F69" i="11"/>
  <c r="E69" i="11"/>
  <c r="P69" i="11" s="1"/>
  <c r="D69" i="11"/>
  <c r="C69" i="11"/>
  <c r="A69" i="11"/>
  <c r="AE68" i="11"/>
  <c r="AD68" i="11"/>
  <c r="U68" i="11" s="1"/>
  <c r="V68" i="11"/>
  <c r="T68" i="11"/>
  <c r="K68" i="11"/>
  <c r="J68" i="11"/>
  <c r="F68" i="11"/>
  <c r="E68" i="11"/>
  <c r="P68" i="11" s="1"/>
  <c r="D68" i="11"/>
  <c r="C68" i="11"/>
  <c r="A68" i="11"/>
  <c r="AE67" i="11"/>
  <c r="AD67" i="11"/>
  <c r="U67" i="11" s="1"/>
  <c r="V67" i="11"/>
  <c r="T67" i="11"/>
  <c r="K67" i="11"/>
  <c r="J67" i="11"/>
  <c r="L67" i="11" s="1"/>
  <c r="F67" i="11"/>
  <c r="E67" i="11"/>
  <c r="P67" i="11" s="1"/>
  <c r="D67" i="11"/>
  <c r="C67" i="11"/>
  <c r="A67" i="11"/>
  <c r="AE66" i="11"/>
  <c r="AD66" i="11"/>
  <c r="U66" i="11" s="1"/>
  <c r="V66" i="11"/>
  <c r="T66" i="11"/>
  <c r="K66" i="11"/>
  <c r="J66" i="11"/>
  <c r="L66" i="11" s="1"/>
  <c r="Q66" i="11" s="1"/>
  <c r="F66" i="11"/>
  <c r="E66" i="11"/>
  <c r="P66" i="11" s="1"/>
  <c r="Y66" i="11" s="1"/>
  <c r="Z66" i="11" s="1"/>
  <c r="D66" i="11"/>
  <c r="C66" i="11"/>
  <c r="A66" i="11"/>
  <c r="AE65" i="11"/>
  <c r="AD65" i="11"/>
  <c r="V65" i="11"/>
  <c r="U65" i="11"/>
  <c r="T65" i="11"/>
  <c r="K65" i="11"/>
  <c r="J65" i="11"/>
  <c r="L65" i="11" s="1"/>
  <c r="F65" i="11"/>
  <c r="E65" i="11"/>
  <c r="P65" i="11" s="1"/>
  <c r="D65" i="11"/>
  <c r="C65" i="11"/>
  <c r="A65" i="11"/>
  <c r="AE64" i="11"/>
  <c r="AD64" i="11"/>
  <c r="V64" i="11"/>
  <c r="U64" i="11"/>
  <c r="T64" i="11"/>
  <c r="K64" i="11"/>
  <c r="J64" i="11"/>
  <c r="L64" i="11" s="1"/>
  <c r="F64" i="11"/>
  <c r="E64" i="11"/>
  <c r="P64" i="11" s="1"/>
  <c r="Y64" i="11" s="1"/>
  <c r="Z64" i="11" s="1"/>
  <c r="D64" i="11"/>
  <c r="C64" i="11"/>
  <c r="A64" i="11"/>
  <c r="AE63" i="11"/>
  <c r="AD63" i="11"/>
  <c r="U63" i="11" s="1"/>
  <c r="V63" i="11"/>
  <c r="T63" i="11"/>
  <c r="K63" i="11"/>
  <c r="J63" i="11"/>
  <c r="L63" i="11" s="1"/>
  <c r="F63" i="11"/>
  <c r="E63" i="11"/>
  <c r="D63" i="11"/>
  <c r="C63" i="11"/>
  <c r="A63" i="11"/>
  <c r="AE62" i="11"/>
  <c r="AD62" i="11"/>
  <c r="V62" i="11"/>
  <c r="U62" i="11"/>
  <c r="T62" i="11"/>
  <c r="K62" i="11"/>
  <c r="J62" i="11"/>
  <c r="F62" i="11"/>
  <c r="E62" i="11"/>
  <c r="D62" i="11"/>
  <c r="C62" i="11"/>
  <c r="A62" i="11"/>
  <c r="AE61" i="11"/>
  <c r="AD61" i="11"/>
  <c r="U61" i="11" s="1"/>
  <c r="V61" i="11"/>
  <c r="T61" i="11"/>
  <c r="K61" i="11"/>
  <c r="J61" i="11"/>
  <c r="L61" i="11" s="1"/>
  <c r="F61" i="11"/>
  <c r="E61" i="11"/>
  <c r="P61" i="11" s="1"/>
  <c r="D61" i="11"/>
  <c r="C61" i="11"/>
  <c r="A61" i="11"/>
  <c r="AE60" i="11"/>
  <c r="AD60" i="11"/>
  <c r="V60" i="11"/>
  <c r="U60" i="11"/>
  <c r="T60" i="11"/>
  <c r="K60" i="11"/>
  <c r="J60" i="11"/>
  <c r="L60" i="11" s="1"/>
  <c r="F60" i="11"/>
  <c r="E60" i="11"/>
  <c r="P60" i="11" s="1"/>
  <c r="D60" i="11"/>
  <c r="C60" i="11"/>
  <c r="A60" i="11"/>
  <c r="AE59" i="11"/>
  <c r="AD59" i="11"/>
  <c r="V59" i="11"/>
  <c r="U59" i="11"/>
  <c r="T59" i="11"/>
  <c r="K59" i="11"/>
  <c r="J59" i="11"/>
  <c r="L59" i="11" s="1"/>
  <c r="F59" i="11"/>
  <c r="E59" i="11"/>
  <c r="P59" i="11" s="1"/>
  <c r="Y59" i="11" s="1"/>
  <c r="Z59" i="11" s="1"/>
  <c r="D59" i="11"/>
  <c r="C59" i="11"/>
  <c r="A59" i="11"/>
  <c r="AE58" i="11"/>
  <c r="AD58" i="11"/>
  <c r="U58" i="11" s="1"/>
  <c r="V58" i="11"/>
  <c r="T58" i="11"/>
  <c r="K58" i="11"/>
  <c r="J58" i="11"/>
  <c r="L58" i="11" s="1"/>
  <c r="F58" i="11"/>
  <c r="E58" i="11"/>
  <c r="P58" i="11" s="1"/>
  <c r="D58" i="11"/>
  <c r="C58" i="11"/>
  <c r="A58" i="11"/>
  <c r="AE57" i="11"/>
  <c r="AD57" i="11"/>
  <c r="V57" i="11"/>
  <c r="U57" i="11"/>
  <c r="T57" i="11"/>
  <c r="K57" i="11"/>
  <c r="J57" i="11"/>
  <c r="L57" i="11" s="1"/>
  <c r="F57" i="11"/>
  <c r="E57" i="11"/>
  <c r="P57" i="11" s="1"/>
  <c r="Y57" i="11" s="1"/>
  <c r="Z57" i="11" s="1"/>
  <c r="D57" i="11"/>
  <c r="C57" i="11"/>
  <c r="A57" i="11"/>
  <c r="AE56" i="11"/>
  <c r="AD56" i="11"/>
  <c r="U56" i="11" s="1"/>
  <c r="V56" i="11"/>
  <c r="T56" i="11"/>
  <c r="K56" i="11"/>
  <c r="J56" i="11"/>
  <c r="L56" i="11" s="1"/>
  <c r="F56" i="11"/>
  <c r="E56" i="11"/>
  <c r="P56" i="11" s="1"/>
  <c r="D56" i="11"/>
  <c r="C56" i="11"/>
  <c r="A56" i="11"/>
  <c r="AE55" i="11"/>
  <c r="AD55" i="11"/>
  <c r="V55" i="11"/>
  <c r="U55" i="11"/>
  <c r="T55" i="11"/>
  <c r="K55" i="11"/>
  <c r="J55" i="11"/>
  <c r="F55" i="11"/>
  <c r="E55" i="11"/>
  <c r="P55" i="11" s="1"/>
  <c r="D55" i="11"/>
  <c r="C55" i="11"/>
  <c r="A55" i="11"/>
  <c r="AE54" i="11"/>
  <c r="AD54" i="11"/>
  <c r="U54" i="11" s="1"/>
  <c r="V54" i="11"/>
  <c r="T54" i="11"/>
  <c r="K54" i="11"/>
  <c r="J54" i="11"/>
  <c r="L54" i="11" s="1"/>
  <c r="F54" i="11"/>
  <c r="E54" i="11"/>
  <c r="P54" i="11" s="1"/>
  <c r="Y54" i="11" s="1"/>
  <c r="Z54" i="11" s="1"/>
  <c r="D54" i="11"/>
  <c r="C54" i="11"/>
  <c r="A54" i="11"/>
  <c r="AE53" i="11"/>
  <c r="AL53" i="11" s="1"/>
  <c r="AD53" i="11"/>
  <c r="U53" i="11" s="1"/>
  <c r="V53" i="11"/>
  <c r="T53" i="11"/>
  <c r="K53" i="11"/>
  <c r="J53" i="11"/>
  <c r="L53" i="11" s="1"/>
  <c r="F53" i="11"/>
  <c r="E53" i="11"/>
  <c r="D53" i="11"/>
  <c r="C53" i="11"/>
  <c r="A53" i="11"/>
  <c r="AE52" i="11"/>
  <c r="AD52" i="11"/>
  <c r="V52" i="11"/>
  <c r="U52" i="11"/>
  <c r="T52" i="11"/>
  <c r="K52" i="11"/>
  <c r="J52" i="11"/>
  <c r="L52" i="11" s="1"/>
  <c r="F52" i="11"/>
  <c r="E52" i="11"/>
  <c r="D52" i="11"/>
  <c r="C52" i="11"/>
  <c r="A52" i="11"/>
  <c r="AE51" i="11"/>
  <c r="AD51" i="11"/>
  <c r="V51" i="11"/>
  <c r="U51" i="11"/>
  <c r="T51" i="11"/>
  <c r="K51" i="11"/>
  <c r="J51" i="11"/>
  <c r="F51" i="11"/>
  <c r="E51" i="11"/>
  <c r="P51" i="11" s="1"/>
  <c r="D51" i="11"/>
  <c r="C51" i="11"/>
  <c r="A51" i="11"/>
  <c r="AE50" i="11"/>
  <c r="AD50" i="11"/>
  <c r="U50" i="11" s="1"/>
  <c r="V50" i="11"/>
  <c r="T50" i="11"/>
  <c r="K50" i="11"/>
  <c r="J50" i="11"/>
  <c r="L50" i="11" s="1"/>
  <c r="F50" i="11"/>
  <c r="E50" i="11"/>
  <c r="D50" i="11"/>
  <c r="C50" i="11"/>
  <c r="A50" i="11"/>
  <c r="AE49" i="11"/>
  <c r="AD49" i="11"/>
  <c r="U49" i="11" s="1"/>
  <c r="V49" i="11"/>
  <c r="T49" i="11"/>
  <c r="K49" i="11"/>
  <c r="L49" i="11" s="1"/>
  <c r="J49" i="11"/>
  <c r="F49" i="11"/>
  <c r="E49" i="11"/>
  <c r="P49" i="11" s="1"/>
  <c r="Q49" i="11" s="1"/>
  <c r="D49" i="11"/>
  <c r="C49" i="11"/>
  <c r="A49" i="11"/>
  <c r="AE48" i="11"/>
  <c r="AD48" i="11"/>
  <c r="U48" i="11" s="1"/>
  <c r="V48" i="11"/>
  <c r="T48" i="11"/>
  <c r="K48" i="11"/>
  <c r="J48" i="11"/>
  <c r="L48" i="11" s="1"/>
  <c r="F48" i="11"/>
  <c r="E48" i="11"/>
  <c r="P48" i="11" s="1"/>
  <c r="D48" i="11"/>
  <c r="C48" i="11"/>
  <c r="A48" i="11"/>
  <c r="AE47" i="11"/>
  <c r="AD47" i="11"/>
  <c r="U47" i="11" s="1"/>
  <c r="V47" i="11"/>
  <c r="T47" i="11"/>
  <c r="K47" i="11"/>
  <c r="J47" i="11"/>
  <c r="L47" i="11" s="1"/>
  <c r="F47" i="11"/>
  <c r="E47" i="11"/>
  <c r="P47" i="11" s="1"/>
  <c r="Y47" i="11" s="1"/>
  <c r="Z47" i="11" s="1"/>
  <c r="D47" i="11"/>
  <c r="C47" i="11"/>
  <c r="A47" i="11"/>
  <c r="AE46" i="11"/>
  <c r="AD46" i="11"/>
  <c r="V46" i="11"/>
  <c r="U46" i="11"/>
  <c r="T46" i="11"/>
  <c r="K46" i="11"/>
  <c r="J46" i="11"/>
  <c r="F46" i="11"/>
  <c r="E46" i="11"/>
  <c r="P46" i="11" s="1"/>
  <c r="Y46" i="11" s="1"/>
  <c r="Z46" i="11" s="1"/>
  <c r="D46" i="11"/>
  <c r="C46" i="11"/>
  <c r="A46" i="11"/>
  <c r="AE45" i="11"/>
  <c r="AD45" i="11"/>
  <c r="U45" i="11" s="1"/>
  <c r="V45" i="11"/>
  <c r="T45" i="11"/>
  <c r="K45" i="11"/>
  <c r="J45" i="11"/>
  <c r="L45" i="11" s="1"/>
  <c r="F45" i="11"/>
  <c r="E45" i="11"/>
  <c r="P45" i="11" s="1"/>
  <c r="Q45" i="11" s="1"/>
  <c r="D45" i="11"/>
  <c r="C45" i="11"/>
  <c r="A45" i="11"/>
  <c r="AE44" i="11"/>
  <c r="AD44" i="11"/>
  <c r="V44" i="11"/>
  <c r="U44" i="11"/>
  <c r="T44" i="11"/>
  <c r="K44" i="11"/>
  <c r="J44" i="11"/>
  <c r="L44" i="11" s="1"/>
  <c r="F44" i="11"/>
  <c r="E44" i="11"/>
  <c r="P44" i="11" s="1"/>
  <c r="D44" i="11"/>
  <c r="C44" i="11"/>
  <c r="A44" i="11"/>
  <c r="AE43" i="11"/>
  <c r="AL43" i="11" s="1"/>
  <c r="AD43" i="11"/>
  <c r="V43" i="11"/>
  <c r="U43" i="11"/>
  <c r="T43" i="11"/>
  <c r="K43" i="11"/>
  <c r="J43" i="11"/>
  <c r="L43" i="11" s="1"/>
  <c r="F43" i="11"/>
  <c r="E43" i="11"/>
  <c r="P43" i="11" s="1"/>
  <c r="D43" i="11"/>
  <c r="C43" i="11"/>
  <c r="A43" i="11"/>
  <c r="AE42" i="11"/>
  <c r="AD42" i="11"/>
  <c r="U42" i="11" s="1"/>
  <c r="V42" i="11"/>
  <c r="T42" i="11"/>
  <c r="K42" i="11"/>
  <c r="J42" i="11"/>
  <c r="L42" i="11" s="1"/>
  <c r="F42" i="11"/>
  <c r="E42" i="11"/>
  <c r="P42" i="11" s="1"/>
  <c r="D42" i="11"/>
  <c r="C42" i="11"/>
  <c r="A42" i="11"/>
  <c r="AE41" i="11"/>
  <c r="AD41" i="11"/>
  <c r="U41" i="11" s="1"/>
  <c r="V41" i="11"/>
  <c r="T41" i="11"/>
  <c r="K41" i="11"/>
  <c r="J41" i="11"/>
  <c r="L41" i="11" s="1"/>
  <c r="F41" i="11"/>
  <c r="E41" i="11"/>
  <c r="P41" i="11" s="1"/>
  <c r="D41" i="11"/>
  <c r="C41" i="11"/>
  <c r="A41" i="11"/>
  <c r="AE40" i="11"/>
  <c r="AD40" i="11"/>
  <c r="U40" i="11" s="1"/>
  <c r="V40" i="11"/>
  <c r="T40" i="11"/>
  <c r="K40" i="11"/>
  <c r="J40" i="11"/>
  <c r="L40" i="11" s="1"/>
  <c r="F40" i="11"/>
  <c r="E40" i="11"/>
  <c r="P40" i="11" s="1"/>
  <c r="D40" i="11"/>
  <c r="C40" i="11"/>
  <c r="A40" i="11"/>
  <c r="AE39" i="11"/>
  <c r="AF39" i="11" s="1"/>
  <c r="AH39" i="11" s="1"/>
  <c r="AD39" i="11"/>
  <c r="V39" i="11"/>
  <c r="U39" i="11"/>
  <c r="T39" i="11"/>
  <c r="K39" i="11"/>
  <c r="J39" i="11"/>
  <c r="F39" i="11"/>
  <c r="E39" i="11"/>
  <c r="P39" i="11" s="1"/>
  <c r="Y39" i="11" s="1"/>
  <c r="Z39" i="11" s="1"/>
  <c r="D39" i="11"/>
  <c r="C39" i="11"/>
  <c r="A39" i="11"/>
  <c r="AE38" i="11"/>
  <c r="AD38" i="11"/>
  <c r="V38" i="11"/>
  <c r="U38" i="11"/>
  <c r="T38" i="11"/>
  <c r="K38" i="11"/>
  <c r="J38" i="11"/>
  <c r="F38" i="11"/>
  <c r="E38" i="11"/>
  <c r="D38" i="11"/>
  <c r="C38" i="11"/>
  <c r="A38" i="11"/>
  <c r="AE37" i="11"/>
  <c r="AF37" i="11" s="1"/>
  <c r="AH37" i="11" s="1"/>
  <c r="AD37" i="11"/>
  <c r="V37" i="11"/>
  <c r="U37" i="11"/>
  <c r="T37" i="11"/>
  <c r="K37" i="11"/>
  <c r="J37" i="11"/>
  <c r="F37" i="11"/>
  <c r="E37" i="11"/>
  <c r="P37" i="11" s="1"/>
  <c r="Y37" i="11" s="1"/>
  <c r="Z37" i="11" s="1"/>
  <c r="D37" i="11"/>
  <c r="C37" i="11"/>
  <c r="A37" i="11"/>
  <c r="AE36" i="11"/>
  <c r="AD36" i="11"/>
  <c r="V36" i="11"/>
  <c r="U36" i="11"/>
  <c r="T36" i="11"/>
  <c r="K36" i="11"/>
  <c r="J36" i="11"/>
  <c r="L36" i="11" s="1"/>
  <c r="F36" i="11"/>
  <c r="E36" i="11"/>
  <c r="P36" i="11" s="1"/>
  <c r="Y36" i="11" s="1"/>
  <c r="Z36" i="11" s="1"/>
  <c r="D36" i="11"/>
  <c r="C36" i="11"/>
  <c r="A36" i="11"/>
  <c r="AE35" i="11"/>
  <c r="AD35" i="11"/>
  <c r="U35" i="11" s="1"/>
  <c r="V35" i="11"/>
  <c r="T35" i="11"/>
  <c r="K35" i="11"/>
  <c r="J35" i="11"/>
  <c r="L35" i="11" s="1"/>
  <c r="F35" i="11"/>
  <c r="E35" i="11"/>
  <c r="D35" i="11"/>
  <c r="C35" i="11"/>
  <c r="A35" i="11"/>
  <c r="AE34" i="11"/>
  <c r="AD34" i="11"/>
  <c r="V34" i="11"/>
  <c r="U34" i="11"/>
  <c r="T34" i="11"/>
  <c r="K34" i="11"/>
  <c r="J34" i="11"/>
  <c r="L34" i="11" s="1"/>
  <c r="F34" i="11"/>
  <c r="E34" i="11"/>
  <c r="P34" i="11" s="1"/>
  <c r="Y34" i="11" s="1"/>
  <c r="Z34" i="11" s="1"/>
  <c r="D34" i="11"/>
  <c r="C34" i="11"/>
  <c r="A34" i="11"/>
  <c r="AE33" i="11"/>
  <c r="AD33" i="11"/>
  <c r="U33" i="11" s="1"/>
  <c r="V33" i="11"/>
  <c r="T33" i="11"/>
  <c r="K33" i="11"/>
  <c r="J33" i="11"/>
  <c r="L33" i="11" s="1"/>
  <c r="F33" i="11"/>
  <c r="E33" i="11"/>
  <c r="P33" i="11" s="1"/>
  <c r="D33" i="11"/>
  <c r="C33" i="11"/>
  <c r="A33" i="11"/>
  <c r="AE32" i="11"/>
  <c r="AD32" i="11"/>
  <c r="V32" i="11"/>
  <c r="U32" i="11"/>
  <c r="T32" i="11"/>
  <c r="K32" i="11"/>
  <c r="J32" i="11"/>
  <c r="L32" i="11" s="1"/>
  <c r="F32" i="11"/>
  <c r="E32" i="11"/>
  <c r="P32" i="11" s="1"/>
  <c r="Y32" i="11" s="1"/>
  <c r="Z32" i="11" s="1"/>
  <c r="D32" i="11"/>
  <c r="C32" i="11"/>
  <c r="A32" i="11"/>
  <c r="AE31" i="11"/>
  <c r="AD31" i="11"/>
  <c r="U31" i="11" s="1"/>
  <c r="V31" i="11"/>
  <c r="T31" i="11"/>
  <c r="K31" i="11"/>
  <c r="L31" i="11" s="1"/>
  <c r="J31" i="11"/>
  <c r="F31" i="11"/>
  <c r="E31" i="11"/>
  <c r="D31" i="11"/>
  <c r="C31" i="11"/>
  <c r="A31" i="11"/>
  <c r="AE30" i="11"/>
  <c r="AD30" i="11"/>
  <c r="U30" i="11" s="1"/>
  <c r="V30" i="11"/>
  <c r="T30" i="11"/>
  <c r="K30" i="11"/>
  <c r="J30" i="11"/>
  <c r="L30" i="11" s="1"/>
  <c r="F30" i="11"/>
  <c r="E30" i="11"/>
  <c r="P30" i="11" s="1"/>
  <c r="D30" i="11"/>
  <c r="C30" i="11"/>
  <c r="A30" i="11"/>
  <c r="AE29" i="11"/>
  <c r="AD29" i="11"/>
  <c r="V29" i="11"/>
  <c r="U29" i="11"/>
  <c r="T29" i="11"/>
  <c r="K29" i="11"/>
  <c r="J29" i="11"/>
  <c r="L29" i="11" s="1"/>
  <c r="F29" i="11"/>
  <c r="E29" i="11"/>
  <c r="D29" i="11"/>
  <c r="C29" i="11"/>
  <c r="A29" i="11"/>
  <c r="AE28" i="11"/>
  <c r="AD28" i="11"/>
  <c r="V28" i="11"/>
  <c r="U28" i="11"/>
  <c r="T28" i="11"/>
  <c r="K28" i="11"/>
  <c r="J28" i="11"/>
  <c r="L28" i="11" s="1"/>
  <c r="F28" i="11"/>
  <c r="E28" i="11"/>
  <c r="P28" i="11" s="1"/>
  <c r="D28" i="11"/>
  <c r="C28" i="11"/>
  <c r="A28" i="11"/>
  <c r="AE27" i="11"/>
  <c r="AD27" i="11"/>
  <c r="V27" i="11"/>
  <c r="U27" i="11"/>
  <c r="T27" i="11"/>
  <c r="K27" i="11"/>
  <c r="J27" i="11"/>
  <c r="L27" i="11" s="1"/>
  <c r="F27" i="11"/>
  <c r="E27" i="11"/>
  <c r="D27" i="11"/>
  <c r="C27" i="11"/>
  <c r="A27" i="11"/>
  <c r="AF26" i="11"/>
  <c r="AH26" i="11" s="1"/>
  <c r="AE26" i="11"/>
  <c r="AD26" i="11"/>
  <c r="U26" i="11" s="1"/>
  <c r="V26" i="11"/>
  <c r="T26" i="11"/>
  <c r="K26" i="11"/>
  <c r="J26" i="11"/>
  <c r="L26" i="11" s="1"/>
  <c r="F26" i="11"/>
  <c r="E26" i="11"/>
  <c r="P26" i="11" s="1"/>
  <c r="D26" i="11"/>
  <c r="C26" i="11"/>
  <c r="A26" i="11"/>
  <c r="AE25" i="11"/>
  <c r="AD25" i="11"/>
  <c r="V25" i="11"/>
  <c r="U25" i="11"/>
  <c r="T25" i="11"/>
  <c r="K25" i="11"/>
  <c r="J25" i="11"/>
  <c r="L25" i="11" s="1"/>
  <c r="F25" i="11"/>
  <c r="E25" i="11"/>
  <c r="P25" i="11" s="1"/>
  <c r="Y25" i="11" s="1"/>
  <c r="Z25" i="11" s="1"/>
  <c r="AA25" i="11" s="1"/>
  <c r="D25" i="11"/>
  <c r="C25" i="11"/>
  <c r="A25" i="11"/>
  <c r="AE24" i="11"/>
  <c r="AD24" i="11"/>
  <c r="V24" i="11"/>
  <c r="U24" i="11"/>
  <c r="T24" i="11"/>
  <c r="K24" i="11"/>
  <c r="J24" i="11"/>
  <c r="L24" i="11" s="1"/>
  <c r="F24" i="11"/>
  <c r="E24" i="11"/>
  <c r="P24" i="11" s="1"/>
  <c r="D24" i="11"/>
  <c r="C24" i="11"/>
  <c r="A24" i="11"/>
  <c r="AE23" i="11"/>
  <c r="AF23" i="11" s="1"/>
  <c r="AH23" i="11" s="1"/>
  <c r="AD23" i="11"/>
  <c r="U23" i="11" s="1"/>
  <c r="V23" i="11"/>
  <c r="T23" i="11"/>
  <c r="K23" i="11"/>
  <c r="J23" i="11"/>
  <c r="F23" i="11"/>
  <c r="E23" i="11"/>
  <c r="P23" i="11" s="1"/>
  <c r="Y23" i="11" s="1"/>
  <c r="Z23" i="11" s="1"/>
  <c r="AB23" i="11" s="1"/>
  <c r="D23" i="11"/>
  <c r="C23" i="11"/>
  <c r="A23" i="11"/>
  <c r="AE22" i="11"/>
  <c r="AD22" i="11"/>
  <c r="V22" i="11"/>
  <c r="U22" i="11"/>
  <c r="T22" i="11"/>
  <c r="K22" i="11"/>
  <c r="J22" i="11"/>
  <c r="L22" i="11" s="1"/>
  <c r="F22" i="11"/>
  <c r="E22" i="11"/>
  <c r="P22" i="11" s="1"/>
  <c r="D22" i="11"/>
  <c r="C22" i="11"/>
  <c r="A22" i="11"/>
  <c r="AE21" i="11"/>
  <c r="AL21" i="11" s="1"/>
  <c r="AD21" i="11"/>
  <c r="U21" i="11" s="1"/>
  <c r="V21" i="11"/>
  <c r="T21" i="11"/>
  <c r="K21" i="11"/>
  <c r="J21" i="11"/>
  <c r="L21" i="11" s="1"/>
  <c r="F21" i="11"/>
  <c r="E21" i="11"/>
  <c r="P21" i="11" s="1"/>
  <c r="Y21" i="11" s="1"/>
  <c r="Z21" i="11" s="1"/>
  <c r="D21" i="11"/>
  <c r="C21" i="11"/>
  <c r="A21" i="11"/>
  <c r="AE20" i="11"/>
  <c r="AI20" i="11" s="1"/>
  <c r="AD20" i="11"/>
  <c r="U20" i="11" s="1"/>
  <c r="V20" i="11"/>
  <c r="T20" i="11"/>
  <c r="K20" i="11"/>
  <c r="J20" i="11"/>
  <c r="L20" i="11" s="1"/>
  <c r="F20" i="11"/>
  <c r="E20" i="11"/>
  <c r="D20" i="11"/>
  <c r="C20" i="11"/>
  <c r="A20" i="11"/>
  <c r="AE19" i="11"/>
  <c r="AD19" i="11"/>
  <c r="V19" i="11"/>
  <c r="U19" i="11"/>
  <c r="T19" i="11"/>
  <c r="K19" i="11"/>
  <c r="J19" i="11"/>
  <c r="L19" i="11" s="1"/>
  <c r="F19" i="11"/>
  <c r="E19" i="11"/>
  <c r="P19" i="11" s="1"/>
  <c r="D19" i="11"/>
  <c r="C19" i="11"/>
  <c r="A19" i="11"/>
  <c r="AE18" i="11"/>
  <c r="AD18" i="11"/>
  <c r="U18" i="11" s="1"/>
  <c r="V18" i="11"/>
  <c r="T18" i="11"/>
  <c r="K18" i="11"/>
  <c r="L18" i="11" s="1"/>
  <c r="J18" i="11"/>
  <c r="F18" i="11"/>
  <c r="E18" i="11"/>
  <c r="P18" i="11" s="1"/>
  <c r="D18" i="11"/>
  <c r="C18" i="11"/>
  <c r="A18" i="11"/>
  <c r="AE17" i="11"/>
  <c r="AD17" i="11"/>
  <c r="V17" i="11"/>
  <c r="U17" i="11"/>
  <c r="T17" i="11"/>
  <c r="K17" i="11"/>
  <c r="J17" i="11"/>
  <c r="L17" i="11" s="1"/>
  <c r="F17" i="11"/>
  <c r="E17" i="11"/>
  <c r="D17" i="11"/>
  <c r="C17" i="11"/>
  <c r="A17" i="11"/>
  <c r="AE16" i="11"/>
  <c r="AD16" i="11"/>
  <c r="V16" i="11"/>
  <c r="U16" i="11"/>
  <c r="T16" i="11"/>
  <c r="K16" i="11"/>
  <c r="J16" i="11"/>
  <c r="L16" i="11" s="1"/>
  <c r="F16" i="11"/>
  <c r="E16" i="11"/>
  <c r="P16" i="11" s="1"/>
  <c r="D16" i="11"/>
  <c r="C16" i="11"/>
  <c r="A16" i="11"/>
  <c r="AE15" i="11"/>
  <c r="AD15" i="11"/>
  <c r="U15" i="11" s="1"/>
  <c r="V15" i="11"/>
  <c r="T15" i="11"/>
  <c r="K15" i="11"/>
  <c r="L15" i="11" s="1"/>
  <c r="J15" i="11"/>
  <c r="F15" i="11"/>
  <c r="E15" i="11"/>
  <c r="D15" i="11"/>
  <c r="C15" i="11"/>
  <c r="A15" i="11"/>
  <c r="AE14" i="11"/>
  <c r="AD14" i="11"/>
  <c r="U14" i="11" s="1"/>
  <c r="V14" i="11"/>
  <c r="T14" i="11"/>
  <c r="K14" i="11"/>
  <c r="J14" i="11"/>
  <c r="L14" i="11" s="1"/>
  <c r="F14" i="11"/>
  <c r="E14" i="11"/>
  <c r="D14" i="11"/>
  <c r="C14" i="11"/>
  <c r="A14" i="11"/>
  <c r="AE13" i="11"/>
  <c r="AD13" i="11"/>
  <c r="V13" i="11"/>
  <c r="U13" i="11"/>
  <c r="T13" i="11"/>
  <c r="K13" i="11"/>
  <c r="J13" i="11"/>
  <c r="L13" i="11" s="1"/>
  <c r="F13" i="11"/>
  <c r="E13" i="11"/>
  <c r="P13" i="11" s="1"/>
  <c r="Y13" i="11" s="1"/>
  <c r="Z13" i="11" s="1"/>
  <c r="D13" i="11"/>
  <c r="C13" i="11"/>
  <c r="A13" i="11"/>
  <c r="AE12" i="11"/>
  <c r="AD12" i="11"/>
  <c r="U12" i="11" s="1"/>
  <c r="V12" i="11"/>
  <c r="T12" i="11"/>
  <c r="K12" i="11"/>
  <c r="J12" i="11"/>
  <c r="L12" i="11" s="1"/>
  <c r="F12" i="11"/>
  <c r="E12" i="11"/>
  <c r="P12" i="11" s="1"/>
  <c r="D12" i="11"/>
  <c r="C12" i="11"/>
  <c r="A12" i="11"/>
  <c r="AE11" i="11"/>
  <c r="AD11" i="11"/>
  <c r="U11" i="11" s="1"/>
  <c r="V11" i="11"/>
  <c r="T11" i="11"/>
  <c r="K11" i="11"/>
  <c r="J11" i="11"/>
  <c r="F11" i="11"/>
  <c r="E11" i="11"/>
  <c r="D11" i="11"/>
  <c r="C11" i="11"/>
  <c r="A11" i="11"/>
  <c r="AE10" i="11"/>
  <c r="AD10" i="11"/>
  <c r="V10" i="11"/>
  <c r="U10" i="11"/>
  <c r="T10" i="11"/>
  <c r="K10" i="11"/>
  <c r="J10" i="11"/>
  <c r="L10" i="11" s="1"/>
  <c r="F10" i="11"/>
  <c r="E10" i="11"/>
  <c r="D10" i="11"/>
  <c r="C10" i="11"/>
  <c r="A10" i="11"/>
  <c r="AE9" i="11"/>
  <c r="AD9" i="11"/>
  <c r="U9" i="11" s="1"/>
  <c r="V9" i="11"/>
  <c r="T9" i="11"/>
  <c r="K9" i="11"/>
  <c r="J9" i="11"/>
  <c r="L9" i="11" s="1"/>
  <c r="F9" i="11"/>
  <c r="E9" i="11"/>
  <c r="D9" i="11"/>
  <c r="C9" i="11"/>
  <c r="A9" i="11"/>
  <c r="AE8" i="11"/>
  <c r="AD8" i="11"/>
  <c r="U8" i="11" s="1"/>
  <c r="V8" i="11"/>
  <c r="T8" i="11"/>
  <c r="K8" i="11"/>
  <c r="J8" i="11"/>
  <c r="L8" i="11" s="1"/>
  <c r="F8" i="11"/>
  <c r="E8" i="11"/>
  <c r="P8" i="11" s="1"/>
  <c r="D8" i="11"/>
  <c r="C8" i="11"/>
  <c r="A8" i="11"/>
  <c r="AE7" i="11"/>
  <c r="AD7" i="11"/>
  <c r="U7" i="11" s="1"/>
  <c r="V7" i="11"/>
  <c r="T7" i="11"/>
  <c r="K7" i="11"/>
  <c r="J7" i="11"/>
  <c r="L7" i="11" s="1"/>
  <c r="F7" i="11"/>
  <c r="E7" i="11"/>
  <c r="P7" i="11" s="1"/>
  <c r="D7" i="11"/>
  <c r="C7" i="11"/>
  <c r="A7" i="11"/>
  <c r="AE6" i="11"/>
  <c r="AD6" i="11"/>
  <c r="U6" i="11" s="1"/>
  <c r="V6" i="11"/>
  <c r="T6" i="11"/>
  <c r="K6" i="11"/>
  <c r="J6" i="11"/>
  <c r="L6" i="11" s="1"/>
  <c r="F6" i="11"/>
  <c r="E6" i="11"/>
  <c r="D6" i="11"/>
  <c r="C6" i="11"/>
  <c r="A6" i="11"/>
  <c r="AE5" i="11"/>
  <c r="AD5" i="11"/>
  <c r="V5" i="11"/>
  <c r="U5" i="11"/>
  <c r="T5" i="11"/>
  <c r="K5" i="11"/>
  <c r="J5" i="11"/>
  <c r="L5" i="11" s="1"/>
  <c r="F5" i="11"/>
  <c r="E5" i="11"/>
  <c r="P5" i="11" s="1"/>
  <c r="D5" i="11"/>
  <c r="C5" i="11"/>
  <c r="A5" i="11"/>
  <c r="AE4" i="11"/>
  <c r="AD4" i="11"/>
  <c r="V4" i="11"/>
  <c r="U4" i="11"/>
  <c r="T4" i="11"/>
  <c r="K4" i="11"/>
  <c r="J4" i="11"/>
  <c r="L4" i="11" s="1"/>
  <c r="F4" i="11"/>
  <c r="E4" i="11"/>
  <c r="D4" i="11"/>
  <c r="C4" i="11"/>
  <c r="A4" i="11"/>
  <c r="AD3" i="11"/>
  <c r="W3" i="11"/>
  <c r="X3" i="11" s="1"/>
  <c r="V3" i="11"/>
  <c r="U3" i="11"/>
  <c r="T3" i="11"/>
  <c r="K3" i="11"/>
  <c r="J3" i="11"/>
  <c r="L3" i="11" s="1"/>
  <c r="F3" i="11"/>
  <c r="E3" i="11"/>
  <c r="P3" i="11" s="1"/>
  <c r="Y3" i="11" s="1"/>
  <c r="Z3" i="11" s="1"/>
  <c r="D3" i="11"/>
  <c r="C3" i="11"/>
  <c r="A3" i="11"/>
  <c r="AE103" i="10"/>
  <c r="AD103" i="10"/>
  <c r="V103" i="10"/>
  <c r="T103" i="10"/>
  <c r="L103" i="10"/>
  <c r="K103" i="10"/>
  <c r="J103" i="10"/>
  <c r="F103" i="10"/>
  <c r="E103" i="10"/>
  <c r="D103" i="10"/>
  <c r="C103" i="10"/>
  <c r="A103" i="10"/>
  <c r="AE102" i="10"/>
  <c r="AD102" i="10"/>
  <c r="V102" i="10"/>
  <c r="U102" i="10"/>
  <c r="T102" i="10"/>
  <c r="K102" i="10"/>
  <c r="J102" i="10"/>
  <c r="L102" i="10" s="1"/>
  <c r="F102" i="10"/>
  <c r="E102" i="10"/>
  <c r="D102" i="10"/>
  <c r="C102" i="10"/>
  <c r="A102" i="10"/>
  <c r="AE101" i="10"/>
  <c r="AD101" i="10"/>
  <c r="U101" i="10" s="1"/>
  <c r="V101" i="10"/>
  <c r="T101" i="10"/>
  <c r="K101" i="10"/>
  <c r="J101" i="10"/>
  <c r="L101" i="10" s="1"/>
  <c r="F101" i="10"/>
  <c r="E101" i="10"/>
  <c r="D101" i="10"/>
  <c r="C101" i="10"/>
  <c r="A101" i="10"/>
  <c r="AE100" i="10"/>
  <c r="AD100" i="10"/>
  <c r="V100" i="10"/>
  <c r="U100" i="10"/>
  <c r="T100" i="10"/>
  <c r="K100" i="10"/>
  <c r="J100" i="10"/>
  <c r="L100" i="10" s="1"/>
  <c r="F100" i="10"/>
  <c r="E100" i="10"/>
  <c r="P100" i="10" s="1"/>
  <c r="D100" i="10"/>
  <c r="C100" i="10"/>
  <c r="A100" i="10"/>
  <c r="AE99" i="10"/>
  <c r="AD99" i="10"/>
  <c r="U99" i="10" s="1"/>
  <c r="V99" i="10"/>
  <c r="T99" i="10"/>
  <c r="K99" i="10"/>
  <c r="J99" i="10"/>
  <c r="L99" i="10" s="1"/>
  <c r="F99" i="10"/>
  <c r="E99" i="10"/>
  <c r="P99" i="10" s="1"/>
  <c r="Y99" i="10" s="1"/>
  <c r="Z99" i="10" s="1"/>
  <c r="D99" i="10"/>
  <c r="C99" i="10"/>
  <c r="A99" i="10"/>
  <c r="AE98" i="10"/>
  <c r="AD98" i="10"/>
  <c r="U98" i="10" s="1"/>
  <c r="V98" i="10"/>
  <c r="T98" i="10"/>
  <c r="K98" i="10"/>
  <c r="L98" i="10" s="1"/>
  <c r="J98" i="10"/>
  <c r="F98" i="10"/>
  <c r="E98" i="10"/>
  <c r="D98" i="10"/>
  <c r="C98" i="10"/>
  <c r="A98" i="10"/>
  <c r="AE97" i="10"/>
  <c r="AD97" i="10"/>
  <c r="V97" i="10"/>
  <c r="U97" i="10"/>
  <c r="T97" i="10"/>
  <c r="K97" i="10"/>
  <c r="J97" i="10"/>
  <c r="L97" i="10" s="1"/>
  <c r="F97" i="10"/>
  <c r="E97" i="10"/>
  <c r="P97" i="10" s="1"/>
  <c r="D97" i="10"/>
  <c r="C97" i="10"/>
  <c r="A97" i="10"/>
  <c r="AE96" i="10"/>
  <c r="AD96" i="10"/>
  <c r="U96" i="10" s="1"/>
  <c r="V96" i="10"/>
  <c r="T96" i="10"/>
  <c r="K96" i="10"/>
  <c r="J96" i="10"/>
  <c r="L96" i="10" s="1"/>
  <c r="F96" i="10"/>
  <c r="E96" i="10"/>
  <c r="P96" i="10" s="1"/>
  <c r="D96" i="10"/>
  <c r="C96" i="10"/>
  <c r="A96" i="10"/>
  <c r="AE95" i="10"/>
  <c r="AD95" i="10"/>
  <c r="V95" i="10"/>
  <c r="U95" i="10"/>
  <c r="T95" i="10"/>
  <c r="K95" i="10"/>
  <c r="J95" i="10"/>
  <c r="L95" i="10" s="1"/>
  <c r="F95" i="10"/>
  <c r="E95" i="10"/>
  <c r="P95" i="10" s="1"/>
  <c r="D95" i="10"/>
  <c r="C95" i="10"/>
  <c r="A95" i="10"/>
  <c r="AE94" i="10"/>
  <c r="AD94" i="10"/>
  <c r="V94" i="10"/>
  <c r="U94" i="10"/>
  <c r="T94" i="10"/>
  <c r="K94" i="10"/>
  <c r="J94" i="10"/>
  <c r="L94" i="10" s="1"/>
  <c r="F94" i="10"/>
  <c r="E94" i="10"/>
  <c r="P94" i="10" s="1"/>
  <c r="D94" i="10"/>
  <c r="C94" i="10"/>
  <c r="A94" i="10"/>
  <c r="AE93" i="10"/>
  <c r="AD93" i="10"/>
  <c r="V93" i="10"/>
  <c r="U93" i="10"/>
  <c r="T93" i="10"/>
  <c r="K93" i="10"/>
  <c r="J93" i="10"/>
  <c r="L93" i="10" s="1"/>
  <c r="F93" i="10"/>
  <c r="E93" i="10"/>
  <c r="D93" i="10"/>
  <c r="C93" i="10"/>
  <c r="A93" i="10"/>
  <c r="AE92" i="10"/>
  <c r="AF92" i="10" s="1"/>
  <c r="AH92" i="10" s="1"/>
  <c r="AD92" i="10"/>
  <c r="V92" i="10"/>
  <c r="U92" i="10"/>
  <c r="T92" i="10"/>
  <c r="K92" i="10"/>
  <c r="J92" i="10"/>
  <c r="L92" i="10" s="1"/>
  <c r="F92" i="10"/>
  <c r="E92" i="10"/>
  <c r="P92" i="10" s="1"/>
  <c r="Y92" i="10" s="1"/>
  <c r="Z92" i="10" s="1"/>
  <c r="D92" i="10"/>
  <c r="C92" i="10"/>
  <c r="A92" i="10"/>
  <c r="AE91" i="10"/>
  <c r="AD91" i="10"/>
  <c r="V91" i="10"/>
  <c r="U91" i="10"/>
  <c r="T91" i="10"/>
  <c r="K91" i="10"/>
  <c r="J91" i="10"/>
  <c r="L91" i="10" s="1"/>
  <c r="F91" i="10"/>
  <c r="E91" i="10"/>
  <c r="D91" i="10"/>
  <c r="C91" i="10"/>
  <c r="A91" i="10"/>
  <c r="AE90" i="10"/>
  <c r="AD90" i="10"/>
  <c r="V90" i="10"/>
  <c r="U90" i="10"/>
  <c r="T90" i="10"/>
  <c r="K90" i="10"/>
  <c r="J90" i="10"/>
  <c r="L90" i="10" s="1"/>
  <c r="F90" i="10"/>
  <c r="E90" i="10"/>
  <c r="P90" i="10" s="1"/>
  <c r="D90" i="10"/>
  <c r="C90" i="10"/>
  <c r="A90" i="10"/>
  <c r="AE89" i="10"/>
  <c r="AD89" i="10"/>
  <c r="V89" i="10"/>
  <c r="U89" i="10"/>
  <c r="T89" i="10"/>
  <c r="K89" i="10"/>
  <c r="J89" i="10"/>
  <c r="F89" i="10"/>
  <c r="E89" i="10"/>
  <c r="P89" i="10" s="1"/>
  <c r="Y89" i="10" s="1"/>
  <c r="Z89" i="10" s="1"/>
  <c r="D89" i="10"/>
  <c r="C89" i="10"/>
  <c r="A89" i="10"/>
  <c r="AE88" i="10"/>
  <c r="AD88" i="10"/>
  <c r="V88" i="10"/>
  <c r="U88" i="10"/>
  <c r="T88" i="10"/>
  <c r="K88" i="10"/>
  <c r="J88" i="10"/>
  <c r="L88" i="10" s="1"/>
  <c r="F88" i="10"/>
  <c r="E88" i="10"/>
  <c r="D88" i="10"/>
  <c r="C88" i="10"/>
  <c r="A88" i="10"/>
  <c r="AE87" i="10"/>
  <c r="AD87" i="10"/>
  <c r="U87" i="10" s="1"/>
  <c r="V87" i="10"/>
  <c r="T87" i="10"/>
  <c r="K87" i="10"/>
  <c r="J87" i="10"/>
  <c r="F87" i="10"/>
  <c r="E87" i="10"/>
  <c r="D87" i="10"/>
  <c r="C87" i="10"/>
  <c r="A87" i="10"/>
  <c r="AE86" i="10"/>
  <c r="AD86" i="10"/>
  <c r="U86" i="10" s="1"/>
  <c r="V86" i="10"/>
  <c r="T86" i="10"/>
  <c r="K86" i="10"/>
  <c r="J86" i="10"/>
  <c r="F86" i="10"/>
  <c r="E86" i="10"/>
  <c r="D86" i="10"/>
  <c r="C86" i="10"/>
  <c r="A86" i="10"/>
  <c r="AE85" i="10"/>
  <c r="AD85" i="10"/>
  <c r="V85" i="10"/>
  <c r="U85" i="10"/>
  <c r="T85" i="10"/>
  <c r="K85" i="10"/>
  <c r="J85" i="10"/>
  <c r="L85" i="10" s="1"/>
  <c r="F85" i="10"/>
  <c r="E85" i="10"/>
  <c r="P85" i="10" s="1"/>
  <c r="D85" i="10"/>
  <c r="C85" i="10"/>
  <c r="A85" i="10"/>
  <c r="AE84" i="10"/>
  <c r="AD84" i="10"/>
  <c r="U84" i="10" s="1"/>
  <c r="V84" i="10"/>
  <c r="T84" i="10"/>
  <c r="K84" i="10"/>
  <c r="J84" i="10"/>
  <c r="F84" i="10"/>
  <c r="E84" i="10"/>
  <c r="D84" i="10"/>
  <c r="C84" i="10"/>
  <c r="A84" i="10"/>
  <c r="AE83" i="10"/>
  <c r="AD83" i="10"/>
  <c r="U83" i="10" s="1"/>
  <c r="V83" i="10"/>
  <c r="T83" i="10"/>
  <c r="K83" i="10"/>
  <c r="J83" i="10"/>
  <c r="L83" i="10" s="1"/>
  <c r="F83" i="10"/>
  <c r="E83" i="10"/>
  <c r="D83" i="10"/>
  <c r="C83" i="10"/>
  <c r="A83" i="10"/>
  <c r="AE82" i="10"/>
  <c r="AD82" i="10"/>
  <c r="V82" i="10"/>
  <c r="U82" i="10"/>
  <c r="T82" i="10"/>
  <c r="K82" i="10"/>
  <c r="J82" i="10"/>
  <c r="F82" i="10"/>
  <c r="E82" i="10"/>
  <c r="D82" i="10"/>
  <c r="C82" i="10"/>
  <c r="A82" i="10"/>
  <c r="AG81" i="10"/>
  <c r="AE81" i="10"/>
  <c r="AD81" i="10"/>
  <c r="U81" i="10" s="1"/>
  <c r="V81" i="10"/>
  <c r="T81" i="10"/>
  <c r="K81" i="10"/>
  <c r="J81" i="10"/>
  <c r="L81" i="10" s="1"/>
  <c r="F81" i="10"/>
  <c r="E81" i="10"/>
  <c r="P81" i="10" s="1"/>
  <c r="D81" i="10"/>
  <c r="C81" i="10"/>
  <c r="A81" i="10"/>
  <c r="AE80" i="10"/>
  <c r="AD80" i="10"/>
  <c r="U80" i="10" s="1"/>
  <c r="V80" i="10"/>
  <c r="T80" i="10"/>
  <c r="K80" i="10"/>
  <c r="J80" i="10"/>
  <c r="L80" i="10" s="1"/>
  <c r="F80" i="10"/>
  <c r="E80" i="10"/>
  <c r="P80" i="10" s="1"/>
  <c r="D80" i="10"/>
  <c r="C80" i="10"/>
  <c r="A80" i="10"/>
  <c r="AE79" i="10"/>
  <c r="AD79" i="10"/>
  <c r="U79" i="10" s="1"/>
  <c r="V79" i="10"/>
  <c r="T79" i="10"/>
  <c r="K79" i="10"/>
  <c r="J79" i="10"/>
  <c r="L79" i="10" s="1"/>
  <c r="F79" i="10"/>
  <c r="E79" i="10"/>
  <c r="P79" i="10" s="1"/>
  <c r="D79" i="10"/>
  <c r="C79" i="10"/>
  <c r="A79" i="10"/>
  <c r="AE78" i="10"/>
  <c r="AD78" i="10"/>
  <c r="U78" i="10" s="1"/>
  <c r="V78" i="10"/>
  <c r="T78" i="10"/>
  <c r="K78" i="10"/>
  <c r="J78" i="10"/>
  <c r="L78" i="10" s="1"/>
  <c r="F78" i="10"/>
  <c r="E78" i="10"/>
  <c r="P78" i="10" s="1"/>
  <c r="D78" i="10"/>
  <c r="C78" i="10"/>
  <c r="A78" i="10"/>
  <c r="AE77" i="10"/>
  <c r="AD77" i="10"/>
  <c r="V77" i="10"/>
  <c r="U77" i="10"/>
  <c r="T77" i="10"/>
  <c r="K77" i="10"/>
  <c r="L77" i="10" s="1"/>
  <c r="J77" i="10"/>
  <c r="F77" i="10"/>
  <c r="E77" i="10"/>
  <c r="P77" i="10" s="1"/>
  <c r="Y77" i="10" s="1"/>
  <c r="Z77" i="10" s="1"/>
  <c r="D77" i="10"/>
  <c r="C77" i="10"/>
  <c r="A77" i="10"/>
  <c r="AE76" i="10"/>
  <c r="AD76" i="10"/>
  <c r="V76" i="10"/>
  <c r="U76" i="10"/>
  <c r="T76" i="10"/>
  <c r="K76" i="10"/>
  <c r="L76" i="10" s="1"/>
  <c r="J76" i="10"/>
  <c r="F76" i="10"/>
  <c r="E76" i="10"/>
  <c r="D76" i="10"/>
  <c r="C76" i="10"/>
  <c r="A76" i="10"/>
  <c r="AE75" i="10"/>
  <c r="AD75" i="10"/>
  <c r="U75" i="10" s="1"/>
  <c r="V75" i="10"/>
  <c r="T75" i="10"/>
  <c r="K75" i="10"/>
  <c r="J75" i="10"/>
  <c r="L75" i="10" s="1"/>
  <c r="F75" i="10"/>
  <c r="E75" i="10"/>
  <c r="P75" i="10" s="1"/>
  <c r="D75" i="10"/>
  <c r="C75" i="10"/>
  <c r="A75" i="10"/>
  <c r="AE74" i="10"/>
  <c r="AL74" i="10" s="1"/>
  <c r="AD74" i="10"/>
  <c r="V74" i="10"/>
  <c r="U74" i="10"/>
  <c r="T74" i="10"/>
  <c r="K74" i="10"/>
  <c r="J74" i="10"/>
  <c r="L74" i="10" s="1"/>
  <c r="F74" i="10"/>
  <c r="E74" i="10"/>
  <c r="P74" i="10" s="1"/>
  <c r="Y74" i="10" s="1"/>
  <c r="Z74" i="10" s="1"/>
  <c r="D74" i="10"/>
  <c r="C74" i="10"/>
  <c r="A74" i="10"/>
  <c r="AE73" i="10"/>
  <c r="AF73" i="10" s="1"/>
  <c r="AH73" i="10" s="1"/>
  <c r="AD73" i="10"/>
  <c r="U73" i="10" s="1"/>
  <c r="V73" i="10"/>
  <c r="T73" i="10"/>
  <c r="K73" i="10"/>
  <c r="J73" i="10"/>
  <c r="F73" i="10"/>
  <c r="E73" i="10"/>
  <c r="D73" i="10"/>
  <c r="C73" i="10"/>
  <c r="A73" i="10"/>
  <c r="AE72" i="10"/>
  <c r="AD72" i="10"/>
  <c r="U72" i="10" s="1"/>
  <c r="V72" i="10"/>
  <c r="T72" i="10"/>
  <c r="K72" i="10"/>
  <c r="J72" i="10"/>
  <c r="L72" i="10" s="1"/>
  <c r="F72" i="10"/>
  <c r="E72" i="10"/>
  <c r="D72" i="10"/>
  <c r="C72" i="10"/>
  <c r="A72" i="10"/>
  <c r="AE71" i="10"/>
  <c r="AD71" i="10"/>
  <c r="U71" i="10" s="1"/>
  <c r="V71" i="10"/>
  <c r="T71" i="10"/>
  <c r="K71" i="10"/>
  <c r="J71" i="10"/>
  <c r="L71" i="10" s="1"/>
  <c r="F71" i="10"/>
  <c r="E71" i="10"/>
  <c r="P71" i="10" s="1"/>
  <c r="D71" i="10"/>
  <c r="C71" i="10"/>
  <c r="A71" i="10"/>
  <c r="AE70" i="10"/>
  <c r="AF70" i="10" s="1"/>
  <c r="AH70" i="10" s="1"/>
  <c r="AD70" i="10"/>
  <c r="U70" i="10" s="1"/>
  <c r="V70" i="10"/>
  <c r="T70" i="10"/>
  <c r="K70" i="10"/>
  <c r="J70" i="10"/>
  <c r="L70" i="10" s="1"/>
  <c r="F70" i="10"/>
  <c r="E70" i="10"/>
  <c r="D70" i="10"/>
  <c r="C70" i="10"/>
  <c r="A70" i="10"/>
  <c r="AE69" i="10"/>
  <c r="AD69" i="10"/>
  <c r="U69" i="10" s="1"/>
  <c r="V69" i="10"/>
  <c r="T69" i="10"/>
  <c r="K69" i="10"/>
  <c r="J69" i="10"/>
  <c r="L69" i="10" s="1"/>
  <c r="F69" i="10"/>
  <c r="E69" i="10"/>
  <c r="P69" i="10" s="1"/>
  <c r="D69" i="10"/>
  <c r="C69" i="10"/>
  <c r="A69" i="10"/>
  <c r="AE68" i="10"/>
  <c r="AD68" i="10"/>
  <c r="U68" i="10" s="1"/>
  <c r="V68" i="10"/>
  <c r="T68" i="10"/>
  <c r="K68" i="10"/>
  <c r="L68" i="10" s="1"/>
  <c r="J68" i="10"/>
  <c r="F68" i="10"/>
  <c r="E68" i="10"/>
  <c r="P68" i="10" s="1"/>
  <c r="Y68" i="10" s="1"/>
  <c r="Z68" i="10" s="1"/>
  <c r="D68" i="10"/>
  <c r="C68" i="10"/>
  <c r="A68" i="10"/>
  <c r="AE67" i="10"/>
  <c r="AD67" i="10"/>
  <c r="U67" i="10" s="1"/>
  <c r="V67" i="10"/>
  <c r="T67" i="10"/>
  <c r="K67" i="10"/>
  <c r="J67" i="10"/>
  <c r="L67" i="10" s="1"/>
  <c r="F67" i="10"/>
  <c r="E67" i="10"/>
  <c r="P67" i="10" s="1"/>
  <c r="D67" i="10"/>
  <c r="C67" i="10"/>
  <c r="A67" i="10"/>
  <c r="AE66" i="10"/>
  <c r="AD66" i="10"/>
  <c r="V66" i="10"/>
  <c r="U66" i="10"/>
  <c r="T66" i="10"/>
  <c r="K66" i="10"/>
  <c r="L66" i="10" s="1"/>
  <c r="J66" i="10"/>
  <c r="F66" i="10"/>
  <c r="E66" i="10"/>
  <c r="D66" i="10"/>
  <c r="C66" i="10"/>
  <c r="A66" i="10"/>
  <c r="AE65" i="10"/>
  <c r="AD65" i="10"/>
  <c r="V65" i="10"/>
  <c r="U65" i="10"/>
  <c r="T65" i="10"/>
  <c r="K65" i="10"/>
  <c r="J65" i="10"/>
  <c r="L65" i="10" s="1"/>
  <c r="F65" i="10"/>
  <c r="E65" i="10"/>
  <c r="P65" i="10" s="1"/>
  <c r="D65" i="10"/>
  <c r="C65" i="10"/>
  <c r="A65" i="10"/>
  <c r="AE64" i="10"/>
  <c r="AK64" i="10" s="1"/>
  <c r="AD64" i="10"/>
  <c r="V64" i="10"/>
  <c r="U64" i="10"/>
  <c r="T64" i="10"/>
  <c r="K64" i="10"/>
  <c r="J64" i="10"/>
  <c r="L64" i="10" s="1"/>
  <c r="F64" i="10"/>
  <c r="E64" i="10"/>
  <c r="P64" i="10" s="1"/>
  <c r="Y64" i="10" s="1"/>
  <c r="Z64" i="10" s="1"/>
  <c r="D64" i="10"/>
  <c r="C64" i="10"/>
  <c r="A64" i="10"/>
  <c r="AE63" i="10"/>
  <c r="AD63" i="10"/>
  <c r="U63" i="10" s="1"/>
  <c r="V63" i="10"/>
  <c r="T63" i="10"/>
  <c r="K63" i="10"/>
  <c r="J63" i="10"/>
  <c r="L63" i="10" s="1"/>
  <c r="F63" i="10"/>
  <c r="E63" i="10"/>
  <c r="P63" i="10" s="1"/>
  <c r="Y63" i="10" s="1"/>
  <c r="Z63" i="10" s="1"/>
  <c r="D63" i="10"/>
  <c r="C63" i="10"/>
  <c r="A63" i="10"/>
  <c r="AE62" i="10"/>
  <c r="AD62" i="10"/>
  <c r="U62" i="10" s="1"/>
  <c r="V62" i="10"/>
  <c r="T62" i="10"/>
  <c r="K62" i="10"/>
  <c r="J62" i="10"/>
  <c r="L62" i="10" s="1"/>
  <c r="F62" i="10"/>
  <c r="E62" i="10"/>
  <c r="P62" i="10" s="1"/>
  <c r="D62" i="10"/>
  <c r="C62" i="10"/>
  <c r="A62" i="10"/>
  <c r="AE61" i="10"/>
  <c r="AD61" i="10"/>
  <c r="U61" i="10" s="1"/>
  <c r="V61" i="10"/>
  <c r="T61" i="10"/>
  <c r="K61" i="10"/>
  <c r="J61" i="10"/>
  <c r="F61" i="10"/>
  <c r="E61" i="10"/>
  <c r="P61" i="10" s="1"/>
  <c r="Y61" i="10" s="1"/>
  <c r="Z61" i="10" s="1"/>
  <c r="AA61" i="10" s="1"/>
  <c r="D61" i="10"/>
  <c r="C61" i="10"/>
  <c r="A61" i="10"/>
  <c r="AE60" i="10"/>
  <c r="AD60" i="10"/>
  <c r="V60" i="10"/>
  <c r="U60" i="10"/>
  <c r="T60" i="10"/>
  <c r="K60" i="10"/>
  <c r="J60" i="10"/>
  <c r="L60" i="10" s="1"/>
  <c r="F60" i="10"/>
  <c r="E60" i="10"/>
  <c r="P60" i="10" s="1"/>
  <c r="D60" i="10"/>
  <c r="C60" i="10"/>
  <c r="A60" i="10"/>
  <c r="AE59" i="10"/>
  <c r="AD59" i="10"/>
  <c r="V59" i="10"/>
  <c r="U59" i="10"/>
  <c r="T59" i="10"/>
  <c r="K59" i="10"/>
  <c r="J59" i="10"/>
  <c r="F59" i="10"/>
  <c r="E59" i="10"/>
  <c r="D59" i="10"/>
  <c r="C59" i="10"/>
  <c r="A59" i="10"/>
  <c r="AE58" i="10"/>
  <c r="AD58" i="10"/>
  <c r="U58" i="10" s="1"/>
  <c r="V58" i="10"/>
  <c r="T58" i="10"/>
  <c r="K58" i="10"/>
  <c r="J58" i="10"/>
  <c r="L58" i="10" s="1"/>
  <c r="F58" i="10"/>
  <c r="E58" i="10"/>
  <c r="P58" i="10" s="1"/>
  <c r="D58" i="10"/>
  <c r="C58" i="10"/>
  <c r="A58" i="10"/>
  <c r="AE57" i="10"/>
  <c r="AD57" i="10"/>
  <c r="V57" i="10"/>
  <c r="U57" i="10"/>
  <c r="T57" i="10"/>
  <c r="K57" i="10"/>
  <c r="J57" i="10"/>
  <c r="F57" i="10"/>
  <c r="E57" i="10"/>
  <c r="P57" i="10" s="1"/>
  <c r="D57" i="10"/>
  <c r="C57" i="10"/>
  <c r="A57" i="10"/>
  <c r="AE56" i="10"/>
  <c r="AD56" i="10"/>
  <c r="V56" i="10"/>
  <c r="U56" i="10"/>
  <c r="T56" i="10"/>
  <c r="K56" i="10"/>
  <c r="J56" i="10"/>
  <c r="L56" i="10" s="1"/>
  <c r="F56" i="10"/>
  <c r="E56" i="10"/>
  <c r="P56" i="10" s="1"/>
  <c r="Y56" i="10" s="1"/>
  <c r="Z56" i="10" s="1"/>
  <c r="D56" i="10"/>
  <c r="C56" i="10"/>
  <c r="A56" i="10"/>
  <c r="AE55" i="10"/>
  <c r="AD55" i="10"/>
  <c r="V55" i="10"/>
  <c r="U55" i="10"/>
  <c r="T55" i="10"/>
  <c r="K55" i="10"/>
  <c r="J55" i="10"/>
  <c r="L55" i="10" s="1"/>
  <c r="F55" i="10"/>
  <c r="E55" i="10"/>
  <c r="P55" i="10" s="1"/>
  <c r="D55" i="10"/>
  <c r="C55" i="10"/>
  <c r="A55" i="10"/>
  <c r="AE54" i="10"/>
  <c r="AD54" i="10"/>
  <c r="V54" i="10"/>
  <c r="U54" i="10"/>
  <c r="T54" i="10"/>
  <c r="K54" i="10"/>
  <c r="J54" i="10"/>
  <c r="L54" i="10" s="1"/>
  <c r="F54" i="10"/>
  <c r="E54" i="10"/>
  <c r="P54" i="10" s="1"/>
  <c r="Y54" i="10" s="1"/>
  <c r="Z54" i="10" s="1"/>
  <c r="D54" i="10"/>
  <c r="C54" i="10"/>
  <c r="A54" i="10"/>
  <c r="AE53" i="10"/>
  <c r="AD53" i="10"/>
  <c r="V53" i="10"/>
  <c r="U53" i="10"/>
  <c r="T53" i="10"/>
  <c r="K53" i="10"/>
  <c r="J53" i="10"/>
  <c r="L53" i="10" s="1"/>
  <c r="F53" i="10"/>
  <c r="E53" i="10"/>
  <c r="D53" i="10"/>
  <c r="C53" i="10"/>
  <c r="A53" i="10"/>
  <c r="AE52" i="10"/>
  <c r="AD52" i="10"/>
  <c r="U52" i="10" s="1"/>
  <c r="V52" i="10"/>
  <c r="T52" i="10"/>
  <c r="K52" i="10"/>
  <c r="J52" i="10"/>
  <c r="L52" i="10" s="1"/>
  <c r="F52" i="10"/>
  <c r="E52" i="10"/>
  <c r="D52" i="10"/>
  <c r="C52" i="10"/>
  <c r="A52" i="10"/>
  <c r="AE51" i="10"/>
  <c r="AD51" i="10"/>
  <c r="V51" i="10"/>
  <c r="U51" i="10"/>
  <c r="T51" i="10"/>
  <c r="K51" i="10"/>
  <c r="J51" i="10"/>
  <c r="L51" i="10" s="1"/>
  <c r="F51" i="10"/>
  <c r="E51" i="10"/>
  <c r="D51" i="10"/>
  <c r="C51" i="10"/>
  <c r="A51" i="10"/>
  <c r="AE50" i="10"/>
  <c r="AF50" i="10" s="1"/>
  <c r="AH50" i="10" s="1"/>
  <c r="AD50" i="10"/>
  <c r="V50" i="10"/>
  <c r="U50" i="10"/>
  <c r="T50" i="10"/>
  <c r="K50" i="10"/>
  <c r="J50" i="10"/>
  <c r="L50" i="10" s="1"/>
  <c r="F50" i="10"/>
  <c r="E50" i="10"/>
  <c r="P50" i="10" s="1"/>
  <c r="Y50" i="10" s="1"/>
  <c r="Z50" i="10" s="1"/>
  <c r="D50" i="10"/>
  <c r="C50" i="10"/>
  <c r="A50" i="10"/>
  <c r="AE49" i="10"/>
  <c r="AD49" i="10"/>
  <c r="U49" i="10" s="1"/>
  <c r="V49" i="10"/>
  <c r="T49" i="10"/>
  <c r="K49" i="10"/>
  <c r="J49" i="10"/>
  <c r="L49" i="10" s="1"/>
  <c r="F49" i="10"/>
  <c r="E49" i="10"/>
  <c r="P49" i="10" s="1"/>
  <c r="D49" i="10"/>
  <c r="C49" i="10"/>
  <c r="A49" i="10"/>
  <c r="AE48" i="10"/>
  <c r="AD48" i="10"/>
  <c r="V48" i="10"/>
  <c r="U48" i="10"/>
  <c r="T48" i="10"/>
  <c r="K48" i="10"/>
  <c r="J48" i="10"/>
  <c r="L48" i="10" s="1"/>
  <c r="F48" i="10"/>
  <c r="E48" i="10"/>
  <c r="P48" i="10" s="1"/>
  <c r="Y48" i="10" s="1"/>
  <c r="Z48" i="10" s="1"/>
  <c r="D48" i="10"/>
  <c r="C48" i="10"/>
  <c r="A48" i="10"/>
  <c r="AE47" i="10"/>
  <c r="AD47" i="10"/>
  <c r="U47" i="10" s="1"/>
  <c r="V47" i="10"/>
  <c r="T47" i="10"/>
  <c r="K47" i="10"/>
  <c r="J47" i="10"/>
  <c r="L47" i="10" s="1"/>
  <c r="F47" i="10"/>
  <c r="E47" i="10"/>
  <c r="P47" i="10" s="1"/>
  <c r="D47" i="10"/>
  <c r="C47" i="10"/>
  <c r="A47" i="10"/>
  <c r="AG46" i="10"/>
  <c r="AE46" i="10"/>
  <c r="AD46" i="10"/>
  <c r="V46" i="10"/>
  <c r="U46" i="10"/>
  <c r="T46" i="10"/>
  <c r="K46" i="10"/>
  <c r="J46" i="10"/>
  <c r="L46" i="10" s="1"/>
  <c r="F46" i="10"/>
  <c r="E46" i="10"/>
  <c r="P46" i="10" s="1"/>
  <c r="D46" i="10"/>
  <c r="C46" i="10"/>
  <c r="A46" i="10"/>
  <c r="AE45" i="10"/>
  <c r="AD45" i="10"/>
  <c r="V45" i="10"/>
  <c r="U45" i="10"/>
  <c r="T45" i="10"/>
  <c r="K45" i="10"/>
  <c r="J45" i="10"/>
  <c r="F45" i="10"/>
  <c r="E45" i="10"/>
  <c r="P45" i="10" s="1"/>
  <c r="Y45" i="10" s="1"/>
  <c r="Z45" i="10" s="1"/>
  <c r="AA45" i="10" s="1"/>
  <c r="D45" i="10"/>
  <c r="C45" i="10"/>
  <c r="A45" i="10"/>
  <c r="AE44" i="10"/>
  <c r="AD44" i="10"/>
  <c r="U44" i="10" s="1"/>
  <c r="V44" i="10"/>
  <c r="T44" i="10"/>
  <c r="K44" i="10"/>
  <c r="J44" i="10"/>
  <c r="L44" i="10" s="1"/>
  <c r="F44" i="10"/>
  <c r="E44" i="10"/>
  <c r="P44" i="10" s="1"/>
  <c r="D44" i="10"/>
  <c r="C44" i="10"/>
  <c r="A44" i="10"/>
  <c r="AE43" i="10"/>
  <c r="AD43" i="10"/>
  <c r="U43" i="10" s="1"/>
  <c r="V43" i="10"/>
  <c r="T43" i="10"/>
  <c r="K43" i="10"/>
  <c r="J43" i="10"/>
  <c r="F43" i="10"/>
  <c r="E43" i="10"/>
  <c r="P43" i="10" s="1"/>
  <c r="D43" i="10"/>
  <c r="C43" i="10"/>
  <c r="A43" i="10"/>
  <c r="AE42" i="10"/>
  <c r="AG42" i="10" s="1"/>
  <c r="AD42" i="10"/>
  <c r="V42" i="10"/>
  <c r="U42" i="10"/>
  <c r="T42" i="10"/>
  <c r="K42" i="10"/>
  <c r="J42" i="10"/>
  <c r="L42" i="10" s="1"/>
  <c r="F42" i="10"/>
  <c r="E42" i="10"/>
  <c r="D42" i="10"/>
  <c r="C42" i="10"/>
  <c r="A42" i="10"/>
  <c r="AE41" i="10"/>
  <c r="AD41" i="10"/>
  <c r="U41" i="10" s="1"/>
  <c r="V41" i="10"/>
  <c r="T41" i="10"/>
  <c r="K41" i="10"/>
  <c r="L41" i="10" s="1"/>
  <c r="J41" i="10"/>
  <c r="F41" i="10"/>
  <c r="E41" i="10"/>
  <c r="P41" i="10" s="1"/>
  <c r="D41" i="10"/>
  <c r="C41" i="10"/>
  <c r="A41" i="10"/>
  <c r="AE40" i="10"/>
  <c r="AD40" i="10"/>
  <c r="V40" i="10"/>
  <c r="U40" i="10"/>
  <c r="T40" i="10"/>
  <c r="K40" i="10"/>
  <c r="J40" i="10"/>
  <c r="L40" i="10" s="1"/>
  <c r="F40" i="10"/>
  <c r="E40" i="10"/>
  <c r="P40" i="10" s="1"/>
  <c r="D40" i="10"/>
  <c r="C40" i="10"/>
  <c r="A40" i="10"/>
  <c r="AE39" i="10"/>
  <c r="AD39" i="10"/>
  <c r="V39" i="10"/>
  <c r="U39" i="10"/>
  <c r="T39" i="10"/>
  <c r="K39" i="10"/>
  <c r="J39" i="10"/>
  <c r="L39" i="10" s="1"/>
  <c r="F39" i="10"/>
  <c r="E39" i="10"/>
  <c r="D39" i="10"/>
  <c r="C39" i="10"/>
  <c r="A39" i="10"/>
  <c r="AE38" i="10"/>
  <c r="AD38" i="10"/>
  <c r="U38" i="10" s="1"/>
  <c r="V38" i="10"/>
  <c r="T38" i="10"/>
  <c r="K38" i="10"/>
  <c r="J38" i="10"/>
  <c r="L38" i="10" s="1"/>
  <c r="F38" i="10"/>
  <c r="E38" i="10"/>
  <c r="P38" i="10" s="1"/>
  <c r="Y38" i="10" s="1"/>
  <c r="Z38" i="10" s="1"/>
  <c r="D38" i="10"/>
  <c r="C38" i="10"/>
  <c r="A38" i="10"/>
  <c r="AE37" i="10"/>
  <c r="AD37" i="10"/>
  <c r="U37" i="10" s="1"/>
  <c r="V37" i="10"/>
  <c r="T37" i="10"/>
  <c r="K37" i="10"/>
  <c r="J37" i="10"/>
  <c r="F37" i="10"/>
  <c r="E37" i="10"/>
  <c r="P37" i="10" s="1"/>
  <c r="D37" i="10"/>
  <c r="C37" i="10"/>
  <c r="A37" i="10"/>
  <c r="AE36" i="10"/>
  <c r="AD36" i="10"/>
  <c r="V36" i="10"/>
  <c r="U36" i="10"/>
  <c r="T36" i="10"/>
  <c r="K36" i="10"/>
  <c r="J36" i="10"/>
  <c r="F36" i="10"/>
  <c r="E36" i="10"/>
  <c r="D36" i="10"/>
  <c r="C36" i="10"/>
  <c r="A36" i="10"/>
  <c r="AE35" i="10"/>
  <c r="AD35" i="10"/>
  <c r="U35" i="10" s="1"/>
  <c r="V35" i="10"/>
  <c r="T35" i="10"/>
  <c r="K35" i="10"/>
  <c r="J35" i="10"/>
  <c r="L35" i="10" s="1"/>
  <c r="F35" i="10"/>
  <c r="E35" i="10"/>
  <c r="P35" i="10" s="1"/>
  <c r="Q35" i="10" s="1"/>
  <c r="D35" i="10"/>
  <c r="C35" i="10"/>
  <c r="A35" i="10"/>
  <c r="AE34" i="10"/>
  <c r="AD34" i="10"/>
  <c r="V34" i="10"/>
  <c r="U34" i="10"/>
  <c r="T34" i="10"/>
  <c r="K34" i="10"/>
  <c r="J34" i="10"/>
  <c r="L34" i="10" s="1"/>
  <c r="F34" i="10"/>
  <c r="E34" i="10"/>
  <c r="P34" i="10" s="1"/>
  <c r="D34" i="10"/>
  <c r="C34" i="10"/>
  <c r="A34" i="10"/>
  <c r="AE33" i="10"/>
  <c r="AD33" i="10"/>
  <c r="V33" i="10"/>
  <c r="U33" i="10"/>
  <c r="T33" i="10"/>
  <c r="K33" i="10"/>
  <c r="J33" i="10"/>
  <c r="L33" i="10" s="1"/>
  <c r="F33" i="10"/>
  <c r="E33" i="10"/>
  <c r="P33" i="10" s="1"/>
  <c r="Y33" i="10" s="1"/>
  <c r="Z33" i="10" s="1"/>
  <c r="D33" i="10"/>
  <c r="C33" i="10"/>
  <c r="A33" i="10"/>
  <c r="AE32" i="10"/>
  <c r="AD32" i="10"/>
  <c r="V32" i="10"/>
  <c r="U32" i="10"/>
  <c r="T32" i="10"/>
  <c r="K32" i="10"/>
  <c r="J32" i="10"/>
  <c r="L32" i="10" s="1"/>
  <c r="F32" i="10"/>
  <c r="E32" i="10"/>
  <c r="P32" i="10" s="1"/>
  <c r="D32" i="10"/>
  <c r="C32" i="10"/>
  <c r="A32" i="10"/>
  <c r="AE31" i="10"/>
  <c r="AD31" i="10"/>
  <c r="V31" i="10"/>
  <c r="U31" i="10"/>
  <c r="T31" i="10"/>
  <c r="K31" i="10"/>
  <c r="J31" i="10"/>
  <c r="F31" i="10"/>
  <c r="E31" i="10"/>
  <c r="P31" i="10" s="1"/>
  <c r="D31" i="10"/>
  <c r="C31" i="10"/>
  <c r="A31" i="10"/>
  <c r="AE30" i="10"/>
  <c r="AD30" i="10"/>
  <c r="V30" i="10"/>
  <c r="U30" i="10"/>
  <c r="T30" i="10"/>
  <c r="K30" i="10"/>
  <c r="J30" i="10"/>
  <c r="L30" i="10" s="1"/>
  <c r="F30" i="10"/>
  <c r="E30" i="10"/>
  <c r="P30" i="10" s="1"/>
  <c r="D30" i="10"/>
  <c r="C30" i="10"/>
  <c r="A30" i="10"/>
  <c r="AE29" i="10"/>
  <c r="AD29" i="10"/>
  <c r="V29" i="10"/>
  <c r="U29" i="10"/>
  <c r="T29" i="10"/>
  <c r="K29" i="10"/>
  <c r="J29" i="10"/>
  <c r="L29" i="10" s="1"/>
  <c r="F29" i="10"/>
  <c r="E29" i="10"/>
  <c r="D29" i="10"/>
  <c r="C29" i="10"/>
  <c r="A29" i="10"/>
  <c r="AK28" i="10"/>
  <c r="AE28" i="10"/>
  <c r="AD28" i="10"/>
  <c r="V28" i="10"/>
  <c r="U28" i="10"/>
  <c r="T28" i="10"/>
  <c r="K28" i="10"/>
  <c r="J28" i="10"/>
  <c r="L28" i="10" s="1"/>
  <c r="F28" i="10"/>
  <c r="E28" i="10"/>
  <c r="P28" i="10" s="1"/>
  <c r="D28" i="10"/>
  <c r="C28" i="10"/>
  <c r="A28" i="10"/>
  <c r="AE27" i="10"/>
  <c r="AD27" i="10"/>
  <c r="U27" i="10" s="1"/>
  <c r="V27" i="10"/>
  <c r="T27" i="10"/>
  <c r="K27" i="10"/>
  <c r="J27" i="10"/>
  <c r="L27" i="10" s="1"/>
  <c r="F27" i="10"/>
  <c r="E27" i="10"/>
  <c r="P27" i="10" s="1"/>
  <c r="Y27" i="10" s="1"/>
  <c r="Z27" i="10" s="1"/>
  <c r="D27" i="10"/>
  <c r="C27" i="10"/>
  <c r="A27" i="10"/>
  <c r="AE26" i="10"/>
  <c r="AD26" i="10"/>
  <c r="V26" i="10"/>
  <c r="U26" i="10"/>
  <c r="T26" i="10"/>
  <c r="K26" i="10"/>
  <c r="J26" i="10"/>
  <c r="L26" i="10" s="1"/>
  <c r="F26" i="10"/>
  <c r="E26" i="10"/>
  <c r="P26" i="10" s="1"/>
  <c r="D26" i="10"/>
  <c r="C26" i="10"/>
  <c r="A26" i="10"/>
  <c r="AE25" i="10"/>
  <c r="AD25" i="10"/>
  <c r="V25" i="10"/>
  <c r="U25" i="10"/>
  <c r="T25" i="10"/>
  <c r="K25" i="10"/>
  <c r="J25" i="10"/>
  <c r="F25" i="10"/>
  <c r="E25" i="10"/>
  <c r="P25" i="10" s="1"/>
  <c r="D25" i="10"/>
  <c r="C25" i="10"/>
  <c r="A25" i="10"/>
  <c r="AE24" i="10"/>
  <c r="AD24" i="10"/>
  <c r="U24" i="10" s="1"/>
  <c r="V24" i="10"/>
  <c r="T24" i="10"/>
  <c r="K24" i="10"/>
  <c r="J24" i="10"/>
  <c r="L24" i="10" s="1"/>
  <c r="F24" i="10"/>
  <c r="E24" i="10"/>
  <c r="P24" i="10" s="1"/>
  <c r="D24" i="10"/>
  <c r="C24" i="10"/>
  <c r="A24" i="10"/>
  <c r="AE23" i="10"/>
  <c r="AD23" i="10"/>
  <c r="U23" i="10" s="1"/>
  <c r="V23" i="10"/>
  <c r="T23" i="10"/>
  <c r="K23" i="10"/>
  <c r="J23" i="10"/>
  <c r="L23" i="10" s="1"/>
  <c r="F23" i="10"/>
  <c r="E23" i="10"/>
  <c r="P23" i="10" s="1"/>
  <c r="Y23" i="10" s="1"/>
  <c r="Z23" i="10" s="1"/>
  <c r="D23" i="10"/>
  <c r="C23" i="10"/>
  <c r="A23" i="10"/>
  <c r="AE22" i="10"/>
  <c r="AD22" i="10"/>
  <c r="V22" i="10"/>
  <c r="U22" i="10"/>
  <c r="T22" i="10"/>
  <c r="K22" i="10"/>
  <c r="J22" i="10"/>
  <c r="L22" i="10" s="1"/>
  <c r="F22" i="10"/>
  <c r="E22" i="10"/>
  <c r="P22" i="10" s="1"/>
  <c r="D22" i="10"/>
  <c r="C22" i="10"/>
  <c r="A22" i="10"/>
  <c r="AE21" i="10"/>
  <c r="AL21" i="10" s="1"/>
  <c r="AD21" i="10"/>
  <c r="V21" i="10"/>
  <c r="U21" i="10"/>
  <c r="T21" i="10"/>
  <c r="K21" i="10"/>
  <c r="J21" i="10"/>
  <c r="L21" i="10" s="1"/>
  <c r="F21" i="10"/>
  <c r="E21" i="10"/>
  <c r="P21" i="10" s="1"/>
  <c r="D21" i="10"/>
  <c r="C21" i="10"/>
  <c r="A21" i="10"/>
  <c r="AE20" i="10"/>
  <c r="AF20" i="10" s="1"/>
  <c r="AH20" i="10" s="1"/>
  <c r="AD20" i="10"/>
  <c r="V20" i="10"/>
  <c r="U20" i="10"/>
  <c r="T20" i="10"/>
  <c r="K20" i="10"/>
  <c r="J20" i="10"/>
  <c r="L20" i="10" s="1"/>
  <c r="F20" i="10"/>
  <c r="E20" i="10"/>
  <c r="P20" i="10" s="1"/>
  <c r="D20" i="10"/>
  <c r="C20" i="10"/>
  <c r="A20" i="10"/>
  <c r="AE19" i="10"/>
  <c r="AD19" i="10"/>
  <c r="V19" i="10"/>
  <c r="U19" i="10"/>
  <c r="T19" i="10"/>
  <c r="K19" i="10"/>
  <c r="J19" i="10"/>
  <c r="L19" i="10" s="1"/>
  <c r="F19" i="10"/>
  <c r="E19" i="10"/>
  <c r="D19" i="10"/>
  <c r="C19" i="10"/>
  <c r="A19" i="10"/>
  <c r="AE18" i="10"/>
  <c r="AD18" i="10"/>
  <c r="U18" i="10" s="1"/>
  <c r="V18" i="10"/>
  <c r="T18" i="10"/>
  <c r="K18" i="10"/>
  <c r="J18" i="10"/>
  <c r="L18" i="10" s="1"/>
  <c r="F18" i="10"/>
  <c r="E18" i="10"/>
  <c r="P18" i="10" s="1"/>
  <c r="D18" i="10"/>
  <c r="C18" i="10"/>
  <c r="A18" i="10"/>
  <c r="AE17" i="10"/>
  <c r="AD17" i="10"/>
  <c r="U17" i="10" s="1"/>
  <c r="V17" i="10"/>
  <c r="T17" i="10"/>
  <c r="K17" i="10"/>
  <c r="J17" i="10"/>
  <c r="L17" i="10" s="1"/>
  <c r="F17" i="10"/>
  <c r="E17" i="10"/>
  <c r="D17" i="10"/>
  <c r="C17" i="10"/>
  <c r="A17" i="10"/>
  <c r="AE16" i="10"/>
  <c r="AD16" i="10"/>
  <c r="V16" i="10"/>
  <c r="U16" i="10"/>
  <c r="T16" i="10"/>
  <c r="K16" i="10"/>
  <c r="J16" i="10"/>
  <c r="L16" i="10" s="1"/>
  <c r="F16" i="10"/>
  <c r="E16" i="10"/>
  <c r="P16" i="10" s="1"/>
  <c r="D16" i="10"/>
  <c r="C16" i="10"/>
  <c r="A16" i="10"/>
  <c r="AE15" i="10"/>
  <c r="AD15" i="10"/>
  <c r="U15" i="10" s="1"/>
  <c r="V15" i="10"/>
  <c r="T15" i="10"/>
  <c r="K15" i="10"/>
  <c r="J15" i="10"/>
  <c r="F15" i="10"/>
  <c r="E15" i="10"/>
  <c r="D15" i="10"/>
  <c r="C15" i="10"/>
  <c r="A15" i="10"/>
  <c r="AE14" i="10"/>
  <c r="AD14" i="10"/>
  <c r="U14" i="10" s="1"/>
  <c r="V14" i="10"/>
  <c r="T14" i="10"/>
  <c r="K14" i="10"/>
  <c r="L14" i="10" s="1"/>
  <c r="J14" i="10"/>
  <c r="F14" i="10"/>
  <c r="E14" i="10"/>
  <c r="P14" i="10" s="1"/>
  <c r="D14" i="10"/>
  <c r="C14" i="10"/>
  <c r="A14" i="10"/>
  <c r="AE13" i="10"/>
  <c r="AD13" i="10"/>
  <c r="U13" i="10" s="1"/>
  <c r="V13" i="10"/>
  <c r="T13" i="10"/>
  <c r="K13" i="10"/>
  <c r="J13" i="10"/>
  <c r="L13" i="10" s="1"/>
  <c r="F13" i="10"/>
  <c r="E13" i="10"/>
  <c r="P13" i="10" s="1"/>
  <c r="D13" i="10"/>
  <c r="C13" i="10"/>
  <c r="A13" i="10"/>
  <c r="AE12" i="10"/>
  <c r="AD12" i="10"/>
  <c r="V12" i="10"/>
  <c r="U12" i="10"/>
  <c r="T12" i="10"/>
  <c r="K12" i="10"/>
  <c r="J12" i="10"/>
  <c r="L12" i="10" s="1"/>
  <c r="F12" i="10"/>
  <c r="E12" i="10"/>
  <c r="P12" i="10" s="1"/>
  <c r="D12" i="10"/>
  <c r="C12" i="10"/>
  <c r="A12" i="10"/>
  <c r="AE11" i="10"/>
  <c r="AD11" i="10"/>
  <c r="V11" i="10"/>
  <c r="U11" i="10"/>
  <c r="T11" i="10"/>
  <c r="K11" i="10"/>
  <c r="J11" i="10"/>
  <c r="L11" i="10" s="1"/>
  <c r="F11" i="10"/>
  <c r="E11" i="10"/>
  <c r="P11" i="10" s="1"/>
  <c r="D11" i="10"/>
  <c r="C11" i="10"/>
  <c r="A11" i="10"/>
  <c r="AE10" i="10"/>
  <c r="AD10" i="10"/>
  <c r="U10" i="10" s="1"/>
  <c r="V10" i="10"/>
  <c r="T10" i="10"/>
  <c r="K10" i="10"/>
  <c r="J10" i="10"/>
  <c r="L10" i="10" s="1"/>
  <c r="F10" i="10"/>
  <c r="E10" i="10"/>
  <c r="P10" i="10" s="1"/>
  <c r="D10" i="10"/>
  <c r="C10" i="10"/>
  <c r="A10" i="10"/>
  <c r="AE9" i="10"/>
  <c r="AD9" i="10"/>
  <c r="U9" i="10" s="1"/>
  <c r="V9" i="10"/>
  <c r="T9" i="10"/>
  <c r="K9" i="10"/>
  <c r="J9" i="10"/>
  <c r="L9" i="10" s="1"/>
  <c r="F9" i="10"/>
  <c r="E9" i="10"/>
  <c r="P9" i="10" s="1"/>
  <c r="Y9" i="10" s="1"/>
  <c r="Z9" i="10" s="1"/>
  <c r="D9" i="10"/>
  <c r="C9" i="10"/>
  <c r="A9" i="10"/>
  <c r="AE8" i="10"/>
  <c r="AD8" i="10"/>
  <c r="V8" i="10"/>
  <c r="U8" i="10"/>
  <c r="T8" i="10"/>
  <c r="K8" i="10"/>
  <c r="J8" i="10"/>
  <c r="L8" i="10" s="1"/>
  <c r="F8" i="10"/>
  <c r="E8" i="10"/>
  <c r="P8" i="10" s="1"/>
  <c r="Y8" i="10" s="1"/>
  <c r="Z8" i="10" s="1"/>
  <c r="D8" i="10"/>
  <c r="C8" i="10"/>
  <c r="A8" i="10"/>
  <c r="AE7" i="10"/>
  <c r="AD7" i="10"/>
  <c r="V7" i="10"/>
  <c r="U7" i="10"/>
  <c r="T7" i="10"/>
  <c r="K7" i="10"/>
  <c r="J7" i="10"/>
  <c r="F7" i="10"/>
  <c r="E7" i="10"/>
  <c r="P7" i="10" s="1"/>
  <c r="D7" i="10"/>
  <c r="C7" i="10"/>
  <c r="A7" i="10"/>
  <c r="AE6" i="10"/>
  <c r="AD6" i="10"/>
  <c r="U6" i="10" s="1"/>
  <c r="V6" i="10"/>
  <c r="T6" i="10"/>
  <c r="K6" i="10"/>
  <c r="J6" i="10"/>
  <c r="L6" i="10" s="1"/>
  <c r="F6" i="10"/>
  <c r="E6" i="10"/>
  <c r="P6" i="10" s="1"/>
  <c r="D6" i="10"/>
  <c r="C6" i="10"/>
  <c r="A6" i="10"/>
  <c r="AE5" i="10"/>
  <c r="AD5" i="10"/>
  <c r="U5" i="10" s="1"/>
  <c r="V5" i="10"/>
  <c r="T5" i="10"/>
  <c r="K5" i="10"/>
  <c r="J5" i="10"/>
  <c r="F5" i="10"/>
  <c r="E5" i="10"/>
  <c r="P5" i="10" s="1"/>
  <c r="Y5" i="10" s="1"/>
  <c r="Z5" i="10" s="1"/>
  <c r="AA5" i="10" s="1"/>
  <c r="D5" i="10"/>
  <c r="C5" i="10"/>
  <c r="A5" i="10"/>
  <c r="AE4" i="10"/>
  <c r="AD4" i="10"/>
  <c r="U4" i="10" s="1"/>
  <c r="V4" i="10"/>
  <c r="T4" i="10"/>
  <c r="K4" i="10"/>
  <c r="J4" i="10"/>
  <c r="L4" i="10" s="1"/>
  <c r="F4" i="10"/>
  <c r="E4" i="10"/>
  <c r="P4" i="10" s="1"/>
  <c r="D4" i="10"/>
  <c r="C4" i="10"/>
  <c r="A4" i="10"/>
  <c r="AD3" i="10"/>
  <c r="W3" i="10"/>
  <c r="X3" i="10" s="1"/>
  <c r="V3" i="10"/>
  <c r="U3" i="10"/>
  <c r="T3" i="10"/>
  <c r="K3" i="10"/>
  <c r="J3" i="10"/>
  <c r="L3" i="10" s="1"/>
  <c r="F3" i="10"/>
  <c r="E3" i="10"/>
  <c r="P3" i="10" s="1"/>
  <c r="D3" i="10"/>
  <c r="C3" i="10"/>
  <c r="A3" i="10"/>
  <c r="AE103" i="9"/>
  <c r="AD103" i="9"/>
  <c r="V103" i="9"/>
  <c r="T103" i="9"/>
  <c r="L103" i="9"/>
  <c r="U103" i="9" s="1"/>
  <c r="K103" i="9"/>
  <c r="J103" i="9"/>
  <c r="F103" i="9"/>
  <c r="E103" i="9"/>
  <c r="P103" i="9" s="1"/>
  <c r="Y103" i="9" s="1"/>
  <c r="Z103" i="9" s="1"/>
  <c r="D103" i="9"/>
  <c r="C103" i="9"/>
  <c r="A103" i="9"/>
  <c r="AE102" i="9"/>
  <c r="AD102" i="9"/>
  <c r="U102" i="9" s="1"/>
  <c r="V102" i="9"/>
  <c r="T102" i="9"/>
  <c r="K102" i="9"/>
  <c r="J102" i="9"/>
  <c r="L102" i="9" s="1"/>
  <c r="F102" i="9"/>
  <c r="E102" i="9"/>
  <c r="P102" i="9" s="1"/>
  <c r="D102" i="9"/>
  <c r="C102" i="9"/>
  <c r="A102" i="9"/>
  <c r="AE101" i="9"/>
  <c r="AG101" i="9" s="1"/>
  <c r="AD101" i="9"/>
  <c r="U101" i="9" s="1"/>
  <c r="V101" i="9"/>
  <c r="T101" i="9"/>
  <c r="K101" i="9"/>
  <c r="J101" i="9"/>
  <c r="L101" i="9" s="1"/>
  <c r="F101" i="9"/>
  <c r="E101" i="9"/>
  <c r="P101" i="9" s="1"/>
  <c r="Y101" i="9" s="1"/>
  <c r="Z101" i="9" s="1"/>
  <c r="AB101" i="9" s="1"/>
  <c r="S101" i="9" s="1"/>
  <c r="D101" i="9"/>
  <c r="C101" i="9"/>
  <c r="A101" i="9"/>
  <c r="AE100" i="9"/>
  <c r="AD100" i="9"/>
  <c r="U100" i="9" s="1"/>
  <c r="V100" i="9"/>
  <c r="T100" i="9"/>
  <c r="K100" i="9"/>
  <c r="J100" i="9"/>
  <c r="L100" i="9" s="1"/>
  <c r="F100" i="9"/>
  <c r="E100" i="9"/>
  <c r="P100" i="9" s="1"/>
  <c r="D100" i="9"/>
  <c r="C100" i="9"/>
  <c r="A100" i="9"/>
  <c r="AE99" i="9"/>
  <c r="AD99" i="9"/>
  <c r="V99" i="9"/>
  <c r="U99" i="9"/>
  <c r="T99" i="9"/>
  <c r="K99" i="9"/>
  <c r="J99" i="9"/>
  <c r="L99" i="9" s="1"/>
  <c r="F99" i="9"/>
  <c r="E99" i="9"/>
  <c r="P99" i="9" s="1"/>
  <c r="Y99" i="9" s="1"/>
  <c r="Z99" i="9" s="1"/>
  <c r="AA99" i="9" s="1"/>
  <c r="D99" i="9"/>
  <c r="C99" i="9"/>
  <c r="A99" i="9"/>
  <c r="AE98" i="9"/>
  <c r="AD98" i="9"/>
  <c r="V98" i="9"/>
  <c r="U98" i="9"/>
  <c r="T98" i="9"/>
  <c r="K98" i="9"/>
  <c r="J98" i="9"/>
  <c r="L98" i="9" s="1"/>
  <c r="F98" i="9"/>
  <c r="E98" i="9"/>
  <c r="P98" i="9" s="1"/>
  <c r="Y98" i="9" s="1"/>
  <c r="Z98" i="9" s="1"/>
  <c r="D98" i="9"/>
  <c r="C98" i="9"/>
  <c r="A98" i="9"/>
  <c r="AE97" i="9"/>
  <c r="AD97" i="9"/>
  <c r="U97" i="9" s="1"/>
  <c r="V97" i="9"/>
  <c r="T97" i="9"/>
  <c r="K97" i="9"/>
  <c r="L97" i="9" s="1"/>
  <c r="J97" i="9"/>
  <c r="F97" i="9"/>
  <c r="E97" i="9"/>
  <c r="P97" i="9" s="1"/>
  <c r="D97" i="9"/>
  <c r="C97" i="9"/>
  <c r="A97" i="9"/>
  <c r="AE96" i="9"/>
  <c r="AD96" i="9"/>
  <c r="U96" i="9" s="1"/>
  <c r="V96" i="9"/>
  <c r="T96" i="9"/>
  <c r="K96" i="9"/>
  <c r="J96" i="9"/>
  <c r="L96" i="9" s="1"/>
  <c r="F96" i="9"/>
  <c r="E96" i="9"/>
  <c r="P96" i="9" s="1"/>
  <c r="D96" i="9"/>
  <c r="C96" i="9"/>
  <c r="A96" i="9"/>
  <c r="AE95" i="9"/>
  <c r="AD95" i="9"/>
  <c r="V95" i="9"/>
  <c r="U95" i="9"/>
  <c r="T95" i="9"/>
  <c r="K95" i="9"/>
  <c r="J95" i="9"/>
  <c r="L95" i="9" s="1"/>
  <c r="F95" i="9"/>
  <c r="E95" i="9"/>
  <c r="D95" i="9"/>
  <c r="C95" i="9"/>
  <c r="A95" i="9"/>
  <c r="AE94" i="9"/>
  <c r="AD94" i="9"/>
  <c r="V94" i="9"/>
  <c r="U94" i="9"/>
  <c r="T94" i="9"/>
  <c r="K94" i="9"/>
  <c r="J94" i="9"/>
  <c r="L94" i="9" s="1"/>
  <c r="F94" i="9"/>
  <c r="E94" i="9"/>
  <c r="P94" i="9" s="1"/>
  <c r="D94" i="9"/>
  <c r="C94" i="9"/>
  <c r="A94" i="9"/>
  <c r="AE93" i="9"/>
  <c r="AD93" i="9"/>
  <c r="U93" i="9" s="1"/>
  <c r="V93" i="9"/>
  <c r="T93" i="9"/>
  <c r="K93" i="9"/>
  <c r="L93" i="9" s="1"/>
  <c r="J93" i="9"/>
  <c r="F93" i="9"/>
  <c r="E93" i="9"/>
  <c r="P93" i="9" s="1"/>
  <c r="D93" i="9"/>
  <c r="C93" i="9"/>
  <c r="A93" i="9"/>
  <c r="AE92" i="9"/>
  <c r="AD92" i="9"/>
  <c r="V92" i="9"/>
  <c r="U92" i="9"/>
  <c r="T92" i="9"/>
  <c r="K92" i="9"/>
  <c r="J92" i="9"/>
  <c r="L92" i="9" s="1"/>
  <c r="F92" i="9"/>
  <c r="E92" i="9"/>
  <c r="D92" i="9"/>
  <c r="C92" i="9"/>
  <c r="A92" i="9"/>
  <c r="AE91" i="9"/>
  <c r="AF91" i="9" s="1"/>
  <c r="AH91" i="9" s="1"/>
  <c r="AD91" i="9"/>
  <c r="U91" i="9" s="1"/>
  <c r="V91" i="9"/>
  <c r="T91" i="9"/>
  <c r="K91" i="9"/>
  <c r="J91" i="9"/>
  <c r="L91" i="9" s="1"/>
  <c r="F91" i="9"/>
  <c r="E91" i="9"/>
  <c r="P91" i="9" s="1"/>
  <c r="D91" i="9"/>
  <c r="C91" i="9"/>
  <c r="A91" i="9"/>
  <c r="AE90" i="9"/>
  <c r="AD90" i="9"/>
  <c r="U90" i="9" s="1"/>
  <c r="V90" i="9"/>
  <c r="T90" i="9"/>
  <c r="K90" i="9"/>
  <c r="J90" i="9"/>
  <c r="L90" i="9" s="1"/>
  <c r="F90" i="9"/>
  <c r="E90" i="9"/>
  <c r="D90" i="9"/>
  <c r="C90" i="9"/>
  <c r="A90" i="9"/>
  <c r="AE89" i="9"/>
  <c r="AD89" i="9"/>
  <c r="U89" i="9" s="1"/>
  <c r="V89" i="9"/>
  <c r="T89" i="9"/>
  <c r="K89" i="9"/>
  <c r="L89" i="9" s="1"/>
  <c r="J89" i="9"/>
  <c r="F89" i="9"/>
  <c r="E89" i="9"/>
  <c r="D89" i="9"/>
  <c r="C89" i="9"/>
  <c r="A89" i="9"/>
  <c r="AE88" i="9"/>
  <c r="AD88" i="9"/>
  <c r="V88" i="9"/>
  <c r="U88" i="9"/>
  <c r="T88" i="9"/>
  <c r="K88" i="9"/>
  <c r="J88" i="9"/>
  <c r="L88" i="9" s="1"/>
  <c r="F88" i="9"/>
  <c r="E88" i="9"/>
  <c r="D88" i="9"/>
  <c r="C88" i="9"/>
  <c r="A88" i="9"/>
  <c r="AE87" i="9"/>
  <c r="AD87" i="9"/>
  <c r="U87" i="9" s="1"/>
  <c r="V87" i="9"/>
  <c r="T87" i="9"/>
  <c r="K87" i="9"/>
  <c r="J87" i="9"/>
  <c r="L87" i="9" s="1"/>
  <c r="F87" i="9"/>
  <c r="E87" i="9"/>
  <c r="P87" i="9" s="1"/>
  <c r="D87" i="9"/>
  <c r="C87" i="9"/>
  <c r="A87" i="9"/>
  <c r="AE86" i="9"/>
  <c r="AD86" i="9"/>
  <c r="U86" i="9" s="1"/>
  <c r="V86" i="9"/>
  <c r="T86" i="9"/>
  <c r="K86" i="9"/>
  <c r="J86" i="9"/>
  <c r="L86" i="9" s="1"/>
  <c r="F86" i="9"/>
  <c r="E86" i="9"/>
  <c r="D86" i="9"/>
  <c r="C86" i="9"/>
  <c r="A86" i="9"/>
  <c r="AE85" i="9"/>
  <c r="AL85" i="9" s="1"/>
  <c r="AD85" i="9"/>
  <c r="V85" i="9"/>
  <c r="U85" i="9"/>
  <c r="T85" i="9"/>
  <c r="K85" i="9"/>
  <c r="J85" i="9"/>
  <c r="L85" i="9" s="1"/>
  <c r="F85" i="9"/>
  <c r="E85" i="9"/>
  <c r="P85" i="9" s="1"/>
  <c r="D85" i="9"/>
  <c r="C85" i="9"/>
  <c r="A85" i="9"/>
  <c r="AE84" i="9"/>
  <c r="AD84" i="9"/>
  <c r="U84" i="9" s="1"/>
  <c r="V84" i="9"/>
  <c r="T84" i="9"/>
  <c r="K84" i="9"/>
  <c r="J84" i="9"/>
  <c r="L84" i="9" s="1"/>
  <c r="F84" i="9"/>
  <c r="E84" i="9"/>
  <c r="D84" i="9"/>
  <c r="C84" i="9"/>
  <c r="A84" i="9"/>
  <c r="AE83" i="9"/>
  <c r="AD83" i="9"/>
  <c r="V83" i="9"/>
  <c r="U83" i="9"/>
  <c r="T83" i="9"/>
  <c r="K83" i="9"/>
  <c r="J83" i="9"/>
  <c r="L83" i="9" s="1"/>
  <c r="F83" i="9"/>
  <c r="E83" i="9"/>
  <c r="D83" i="9"/>
  <c r="C83" i="9"/>
  <c r="A83" i="9"/>
  <c r="AE82" i="9"/>
  <c r="AD82" i="9"/>
  <c r="V82" i="9"/>
  <c r="U82" i="9"/>
  <c r="T82" i="9"/>
  <c r="K82" i="9"/>
  <c r="J82" i="9"/>
  <c r="L82" i="9" s="1"/>
  <c r="F82" i="9"/>
  <c r="E82" i="9"/>
  <c r="P82" i="9" s="1"/>
  <c r="Q82" i="9" s="1"/>
  <c r="D82" i="9"/>
  <c r="C82" i="9"/>
  <c r="A82" i="9"/>
  <c r="AE81" i="9"/>
  <c r="AD81" i="9"/>
  <c r="V81" i="9"/>
  <c r="U81" i="9"/>
  <c r="T81" i="9"/>
  <c r="K81" i="9"/>
  <c r="J81" i="9"/>
  <c r="L81" i="9" s="1"/>
  <c r="F81" i="9"/>
  <c r="E81" i="9"/>
  <c r="P81" i="9" s="1"/>
  <c r="D81" i="9"/>
  <c r="C81" i="9"/>
  <c r="A81" i="9"/>
  <c r="AE80" i="9"/>
  <c r="AD80" i="9"/>
  <c r="V80" i="9"/>
  <c r="U80" i="9"/>
  <c r="T80" i="9"/>
  <c r="K80" i="9"/>
  <c r="J80" i="9"/>
  <c r="L80" i="9" s="1"/>
  <c r="F80" i="9"/>
  <c r="E80" i="9"/>
  <c r="P80" i="9" s="1"/>
  <c r="D80" i="9"/>
  <c r="C80" i="9"/>
  <c r="A80" i="9"/>
  <c r="AE79" i="9"/>
  <c r="AD79" i="9"/>
  <c r="V79" i="9"/>
  <c r="U79" i="9"/>
  <c r="T79" i="9"/>
  <c r="K79" i="9"/>
  <c r="J79" i="9"/>
  <c r="L79" i="9" s="1"/>
  <c r="Q79" i="9" s="1"/>
  <c r="F79" i="9"/>
  <c r="E79" i="9"/>
  <c r="P79" i="9" s="1"/>
  <c r="D79" i="9"/>
  <c r="C79" i="9"/>
  <c r="A79" i="9"/>
  <c r="AE78" i="9"/>
  <c r="AD78" i="9"/>
  <c r="U78" i="9" s="1"/>
  <c r="V78" i="9"/>
  <c r="T78" i="9"/>
  <c r="K78" i="9"/>
  <c r="J78" i="9"/>
  <c r="F78" i="9"/>
  <c r="P78" i="9" s="1"/>
  <c r="Y78" i="9" s="1"/>
  <c r="Z78" i="9" s="1"/>
  <c r="E78" i="9"/>
  <c r="D78" i="9"/>
  <c r="C78" i="9"/>
  <c r="A78" i="9"/>
  <c r="AE77" i="9"/>
  <c r="AF77" i="9" s="1"/>
  <c r="AH77" i="9" s="1"/>
  <c r="AD77" i="9"/>
  <c r="V77" i="9"/>
  <c r="U77" i="9"/>
  <c r="T77" i="9"/>
  <c r="K77" i="9"/>
  <c r="J77" i="9"/>
  <c r="L77" i="9" s="1"/>
  <c r="F77" i="9"/>
  <c r="E77" i="9"/>
  <c r="P77" i="9" s="1"/>
  <c r="Y77" i="9" s="1"/>
  <c r="Z77" i="9" s="1"/>
  <c r="AA77" i="9" s="1"/>
  <c r="D77" i="9"/>
  <c r="C77" i="9"/>
  <c r="A77" i="9"/>
  <c r="AE76" i="9"/>
  <c r="AD76" i="9"/>
  <c r="V76" i="9"/>
  <c r="U76" i="9"/>
  <c r="T76" i="9"/>
  <c r="K76" i="9"/>
  <c r="J76" i="9"/>
  <c r="F76" i="9"/>
  <c r="E76" i="9"/>
  <c r="P76" i="9" s="1"/>
  <c r="Y76" i="9" s="1"/>
  <c r="Z76" i="9" s="1"/>
  <c r="D76" i="9"/>
  <c r="C76" i="9"/>
  <c r="A76" i="9"/>
  <c r="AE75" i="9"/>
  <c r="AD75" i="9"/>
  <c r="U75" i="9" s="1"/>
  <c r="V75" i="9"/>
  <c r="T75" i="9"/>
  <c r="K75" i="9"/>
  <c r="J75" i="9"/>
  <c r="L75" i="9" s="1"/>
  <c r="F75" i="9"/>
  <c r="E75" i="9"/>
  <c r="D75" i="9"/>
  <c r="C75" i="9"/>
  <c r="A75" i="9"/>
  <c r="AE74" i="9"/>
  <c r="AD74" i="9"/>
  <c r="U74" i="9" s="1"/>
  <c r="V74" i="9"/>
  <c r="T74" i="9"/>
  <c r="K74" i="9"/>
  <c r="J74" i="9"/>
  <c r="L74" i="9" s="1"/>
  <c r="F74" i="9"/>
  <c r="E74" i="9"/>
  <c r="D74" i="9"/>
  <c r="C74" i="9"/>
  <c r="A74" i="9"/>
  <c r="AE73" i="9"/>
  <c r="AL73" i="9" s="1"/>
  <c r="AD73" i="9"/>
  <c r="V73" i="9"/>
  <c r="U73" i="9"/>
  <c r="T73" i="9"/>
  <c r="K73" i="9"/>
  <c r="J73" i="9"/>
  <c r="L73" i="9" s="1"/>
  <c r="F73" i="9"/>
  <c r="E73" i="9"/>
  <c r="P73" i="9" s="1"/>
  <c r="D73" i="9"/>
  <c r="C73" i="9"/>
  <c r="A73" i="9"/>
  <c r="AE72" i="9"/>
  <c r="AD72" i="9"/>
  <c r="U72" i="9" s="1"/>
  <c r="V72" i="9"/>
  <c r="T72" i="9"/>
  <c r="K72" i="9"/>
  <c r="J72" i="9"/>
  <c r="L72" i="9" s="1"/>
  <c r="F72" i="9"/>
  <c r="E72" i="9"/>
  <c r="P72" i="9" s="1"/>
  <c r="D72" i="9"/>
  <c r="C72" i="9"/>
  <c r="A72" i="9"/>
  <c r="AE71" i="9"/>
  <c r="AD71" i="9"/>
  <c r="U71" i="9" s="1"/>
  <c r="V71" i="9"/>
  <c r="T71" i="9"/>
  <c r="K71" i="9"/>
  <c r="J71" i="9"/>
  <c r="L71" i="9" s="1"/>
  <c r="F71" i="9"/>
  <c r="E71" i="9"/>
  <c r="D71" i="9"/>
  <c r="C71" i="9"/>
  <c r="A71" i="9"/>
  <c r="AE70" i="9"/>
  <c r="AD70" i="9"/>
  <c r="U70" i="9" s="1"/>
  <c r="V70" i="9"/>
  <c r="T70" i="9"/>
  <c r="K70" i="9"/>
  <c r="J70" i="9"/>
  <c r="F70" i="9"/>
  <c r="E70" i="9"/>
  <c r="P70" i="9" s="1"/>
  <c r="D70" i="9"/>
  <c r="C70" i="9"/>
  <c r="A70" i="9"/>
  <c r="AE69" i="9"/>
  <c r="AD69" i="9"/>
  <c r="U69" i="9" s="1"/>
  <c r="V69" i="9"/>
  <c r="T69" i="9"/>
  <c r="K69" i="9"/>
  <c r="J69" i="9"/>
  <c r="F69" i="9"/>
  <c r="E69" i="9"/>
  <c r="P69" i="9" s="1"/>
  <c r="Y69" i="9" s="1"/>
  <c r="Z69" i="9" s="1"/>
  <c r="AB69" i="9" s="1"/>
  <c r="D69" i="9"/>
  <c r="C69" i="9"/>
  <c r="A69" i="9"/>
  <c r="AE68" i="9"/>
  <c r="AD68" i="9"/>
  <c r="V68" i="9"/>
  <c r="U68" i="9"/>
  <c r="T68" i="9"/>
  <c r="N68" i="9"/>
  <c r="W68" i="9" s="1"/>
  <c r="X68" i="9" s="1"/>
  <c r="K68" i="9"/>
  <c r="J68" i="9"/>
  <c r="L68" i="9" s="1"/>
  <c r="F68" i="9"/>
  <c r="E68" i="9"/>
  <c r="P68" i="9" s="1"/>
  <c r="D68" i="9"/>
  <c r="C68" i="9"/>
  <c r="A68" i="9"/>
  <c r="AE67" i="9"/>
  <c r="AD67" i="9"/>
  <c r="V67" i="9"/>
  <c r="U67" i="9"/>
  <c r="T67" i="9"/>
  <c r="K67" i="9"/>
  <c r="J67" i="9"/>
  <c r="L67" i="9" s="1"/>
  <c r="F67" i="9"/>
  <c r="E67" i="9"/>
  <c r="P67" i="9" s="1"/>
  <c r="Y67" i="9" s="1"/>
  <c r="Z67" i="9" s="1"/>
  <c r="D67" i="9"/>
  <c r="C67" i="9"/>
  <c r="A67" i="9"/>
  <c r="AE66" i="9"/>
  <c r="AD66" i="9"/>
  <c r="U66" i="9" s="1"/>
  <c r="V66" i="9"/>
  <c r="T66" i="9"/>
  <c r="K66" i="9"/>
  <c r="J66" i="9"/>
  <c r="L66" i="9" s="1"/>
  <c r="F66" i="9"/>
  <c r="E66" i="9"/>
  <c r="P66" i="9" s="1"/>
  <c r="Y66" i="9" s="1"/>
  <c r="Z66" i="9" s="1"/>
  <c r="D66" i="9"/>
  <c r="C66" i="9"/>
  <c r="A66" i="9"/>
  <c r="AE65" i="9"/>
  <c r="AD65" i="9"/>
  <c r="U65" i="9" s="1"/>
  <c r="V65" i="9"/>
  <c r="T65" i="9"/>
  <c r="K65" i="9"/>
  <c r="J65" i="9"/>
  <c r="L65" i="9" s="1"/>
  <c r="F65" i="9"/>
  <c r="E65" i="9"/>
  <c r="P65" i="9" s="1"/>
  <c r="D65" i="9"/>
  <c r="C65" i="9"/>
  <c r="A65" i="9"/>
  <c r="AE64" i="9"/>
  <c r="AD64" i="9"/>
  <c r="U64" i="9" s="1"/>
  <c r="V64" i="9"/>
  <c r="T64" i="9"/>
  <c r="K64" i="9"/>
  <c r="J64" i="9"/>
  <c r="L64" i="9" s="1"/>
  <c r="F64" i="9"/>
  <c r="E64" i="9"/>
  <c r="D64" i="9"/>
  <c r="C64" i="9"/>
  <c r="A64" i="9"/>
  <c r="AE63" i="9"/>
  <c r="AD63" i="9"/>
  <c r="U63" i="9" s="1"/>
  <c r="V63" i="9"/>
  <c r="T63" i="9"/>
  <c r="K63" i="9"/>
  <c r="J63" i="9"/>
  <c r="L63" i="9" s="1"/>
  <c r="F63" i="9"/>
  <c r="E63" i="9"/>
  <c r="P63" i="9" s="1"/>
  <c r="Y63" i="9" s="1"/>
  <c r="Z63" i="9" s="1"/>
  <c r="D63" i="9"/>
  <c r="C63" i="9"/>
  <c r="A63" i="9"/>
  <c r="AE62" i="9"/>
  <c r="AD62" i="9"/>
  <c r="V62" i="9"/>
  <c r="U62" i="9"/>
  <c r="T62" i="9"/>
  <c r="K62" i="9"/>
  <c r="J62" i="9"/>
  <c r="L62" i="9" s="1"/>
  <c r="F62" i="9"/>
  <c r="E62" i="9"/>
  <c r="P62" i="9" s="1"/>
  <c r="D62" i="9"/>
  <c r="C62" i="9"/>
  <c r="A62" i="9"/>
  <c r="AE61" i="9"/>
  <c r="AD61" i="9"/>
  <c r="V61" i="9"/>
  <c r="U61" i="9"/>
  <c r="T61" i="9"/>
  <c r="K61" i="9"/>
  <c r="J61" i="9"/>
  <c r="L61" i="9" s="1"/>
  <c r="F61" i="9"/>
  <c r="E61" i="9"/>
  <c r="P61" i="9" s="1"/>
  <c r="D61" i="9"/>
  <c r="C61" i="9"/>
  <c r="A61" i="9"/>
  <c r="AE60" i="9"/>
  <c r="AD60" i="9"/>
  <c r="V60" i="9"/>
  <c r="U60" i="9"/>
  <c r="T60" i="9"/>
  <c r="K60" i="9"/>
  <c r="J60" i="9"/>
  <c r="F60" i="9"/>
  <c r="E60" i="9"/>
  <c r="P60" i="9" s="1"/>
  <c r="Y60" i="9" s="1"/>
  <c r="Z60" i="9" s="1"/>
  <c r="D60" i="9"/>
  <c r="C60" i="9"/>
  <c r="A60" i="9"/>
  <c r="AE59" i="9"/>
  <c r="AD59" i="9"/>
  <c r="V59" i="9"/>
  <c r="U59" i="9"/>
  <c r="T59" i="9"/>
  <c r="K59" i="9"/>
  <c r="J59" i="9"/>
  <c r="F59" i="9"/>
  <c r="E59" i="9"/>
  <c r="P59" i="9" s="1"/>
  <c r="Y59" i="9" s="1"/>
  <c r="Z59" i="9" s="1"/>
  <c r="D59" i="9"/>
  <c r="C59" i="9"/>
  <c r="A59" i="9"/>
  <c r="AE58" i="9"/>
  <c r="AD58" i="9"/>
  <c r="U58" i="9" s="1"/>
  <c r="V58" i="9"/>
  <c r="T58" i="9"/>
  <c r="K58" i="9"/>
  <c r="J58" i="9"/>
  <c r="L58" i="9" s="1"/>
  <c r="F58" i="9"/>
  <c r="E58" i="9"/>
  <c r="D58" i="9"/>
  <c r="C58" i="9"/>
  <c r="A58" i="9"/>
  <c r="AE57" i="9"/>
  <c r="AD57" i="9"/>
  <c r="V57" i="9"/>
  <c r="U57" i="9"/>
  <c r="T57" i="9"/>
  <c r="K57" i="9"/>
  <c r="J57" i="9"/>
  <c r="L57" i="9" s="1"/>
  <c r="F57" i="9"/>
  <c r="E57" i="9"/>
  <c r="P57" i="9" s="1"/>
  <c r="D57" i="9"/>
  <c r="C57" i="9"/>
  <c r="A57" i="9"/>
  <c r="AE56" i="9"/>
  <c r="AD56" i="9"/>
  <c r="V56" i="9"/>
  <c r="U56" i="9"/>
  <c r="T56" i="9"/>
  <c r="N56" i="9"/>
  <c r="W56" i="9" s="1"/>
  <c r="X56" i="9" s="1"/>
  <c r="K56" i="9"/>
  <c r="J56" i="9"/>
  <c r="L56" i="9" s="1"/>
  <c r="F56" i="9"/>
  <c r="E56" i="9"/>
  <c r="P56" i="9" s="1"/>
  <c r="D56" i="9"/>
  <c r="C56" i="9"/>
  <c r="A56" i="9"/>
  <c r="AE55" i="9"/>
  <c r="AD55" i="9"/>
  <c r="U55" i="9" s="1"/>
  <c r="V55" i="9"/>
  <c r="T55" i="9"/>
  <c r="K55" i="9"/>
  <c r="J55" i="9"/>
  <c r="L55" i="9" s="1"/>
  <c r="F55" i="9"/>
  <c r="E55" i="9"/>
  <c r="P55" i="9" s="1"/>
  <c r="Y55" i="9" s="1"/>
  <c r="Z55" i="9" s="1"/>
  <c r="D55" i="9"/>
  <c r="C55" i="9"/>
  <c r="A55" i="9"/>
  <c r="AE54" i="9"/>
  <c r="AD54" i="9"/>
  <c r="U54" i="9" s="1"/>
  <c r="V54" i="9"/>
  <c r="T54" i="9"/>
  <c r="K54" i="9"/>
  <c r="J54" i="9"/>
  <c r="L54" i="9" s="1"/>
  <c r="F54" i="9"/>
  <c r="E54" i="9"/>
  <c r="P54" i="9" s="1"/>
  <c r="Y54" i="9" s="1"/>
  <c r="Z54" i="9" s="1"/>
  <c r="D54" i="9"/>
  <c r="C54" i="9"/>
  <c r="A54" i="9"/>
  <c r="AE53" i="9"/>
  <c r="AD53" i="9"/>
  <c r="U53" i="9" s="1"/>
  <c r="V53" i="9"/>
  <c r="T53" i="9"/>
  <c r="K53" i="9"/>
  <c r="J53" i="9"/>
  <c r="L53" i="9" s="1"/>
  <c r="F53" i="9"/>
  <c r="E53" i="9"/>
  <c r="P53" i="9" s="1"/>
  <c r="Y53" i="9" s="1"/>
  <c r="Z53" i="9" s="1"/>
  <c r="D53" i="9"/>
  <c r="C53" i="9"/>
  <c r="A53" i="9"/>
  <c r="AE52" i="9"/>
  <c r="AD52" i="9"/>
  <c r="V52" i="9"/>
  <c r="U52" i="9"/>
  <c r="T52" i="9"/>
  <c r="K52" i="9"/>
  <c r="J52" i="9"/>
  <c r="L52" i="9" s="1"/>
  <c r="F52" i="9"/>
  <c r="E52" i="9"/>
  <c r="P52" i="9" s="1"/>
  <c r="D52" i="9"/>
  <c r="C52" i="9"/>
  <c r="A52" i="9"/>
  <c r="AE51" i="9"/>
  <c r="AD51" i="9"/>
  <c r="V51" i="9"/>
  <c r="U51" i="9"/>
  <c r="T51" i="9"/>
  <c r="K51" i="9"/>
  <c r="J51" i="9"/>
  <c r="L51" i="9" s="1"/>
  <c r="F51" i="9"/>
  <c r="E51" i="9"/>
  <c r="P51" i="9" s="1"/>
  <c r="D51" i="9"/>
  <c r="C51" i="9"/>
  <c r="A51" i="9"/>
  <c r="AE50" i="9"/>
  <c r="AJ50" i="9" s="1"/>
  <c r="AD50" i="9"/>
  <c r="U50" i="9" s="1"/>
  <c r="V50" i="9"/>
  <c r="T50" i="9"/>
  <c r="K50" i="9"/>
  <c r="J50" i="9"/>
  <c r="F50" i="9"/>
  <c r="E50" i="9"/>
  <c r="P50" i="9" s="1"/>
  <c r="Y50" i="9" s="1"/>
  <c r="Z50" i="9" s="1"/>
  <c r="D50" i="9"/>
  <c r="C50" i="9"/>
  <c r="A50" i="9"/>
  <c r="AE49" i="9"/>
  <c r="AD49" i="9"/>
  <c r="V49" i="9"/>
  <c r="U49" i="9"/>
  <c r="T49" i="9"/>
  <c r="K49" i="9"/>
  <c r="J49" i="9"/>
  <c r="L49" i="9" s="1"/>
  <c r="F49" i="9"/>
  <c r="E49" i="9"/>
  <c r="D49" i="9"/>
  <c r="C49" i="9"/>
  <c r="A49" i="9"/>
  <c r="AE48" i="9"/>
  <c r="AD48" i="9"/>
  <c r="U48" i="9" s="1"/>
  <c r="V48" i="9"/>
  <c r="T48" i="9"/>
  <c r="K48" i="9"/>
  <c r="J48" i="9"/>
  <c r="L48" i="9" s="1"/>
  <c r="F48" i="9"/>
  <c r="E48" i="9"/>
  <c r="D48" i="9"/>
  <c r="C48" i="9"/>
  <c r="A48" i="9"/>
  <c r="AE47" i="9"/>
  <c r="AD47" i="9"/>
  <c r="V47" i="9"/>
  <c r="U47" i="9"/>
  <c r="T47" i="9"/>
  <c r="K47" i="9"/>
  <c r="J47" i="9"/>
  <c r="L47" i="9" s="1"/>
  <c r="F47" i="9"/>
  <c r="E47" i="9"/>
  <c r="P47" i="9" s="1"/>
  <c r="Y47" i="9" s="1"/>
  <c r="Z47" i="9" s="1"/>
  <c r="D47" i="9"/>
  <c r="C47" i="9"/>
  <c r="A47" i="9"/>
  <c r="AE46" i="9"/>
  <c r="AD46" i="9"/>
  <c r="V46" i="9"/>
  <c r="U46" i="9"/>
  <c r="T46" i="9"/>
  <c r="K46" i="9"/>
  <c r="J46" i="9"/>
  <c r="L46" i="9" s="1"/>
  <c r="F46" i="9"/>
  <c r="E46" i="9"/>
  <c r="D46" i="9"/>
  <c r="C46" i="9"/>
  <c r="A46" i="9"/>
  <c r="AE45" i="9"/>
  <c r="AG45" i="9" s="1"/>
  <c r="AD45" i="9"/>
  <c r="U45" i="9" s="1"/>
  <c r="V45" i="9"/>
  <c r="T45" i="9"/>
  <c r="K45" i="9"/>
  <c r="J45" i="9"/>
  <c r="F45" i="9"/>
  <c r="E45" i="9"/>
  <c r="P45" i="9" s="1"/>
  <c r="D45" i="9"/>
  <c r="C45" i="9"/>
  <c r="A45" i="9"/>
  <c r="AE44" i="9"/>
  <c r="AD44" i="9"/>
  <c r="V44" i="9"/>
  <c r="U44" i="9"/>
  <c r="T44" i="9"/>
  <c r="K44" i="9"/>
  <c r="J44" i="9"/>
  <c r="L44" i="9" s="1"/>
  <c r="F44" i="9"/>
  <c r="E44" i="9"/>
  <c r="P44" i="9" s="1"/>
  <c r="D44" i="9"/>
  <c r="C44" i="9"/>
  <c r="A44" i="9"/>
  <c r="AE43" i="9"/>
  <c r="AD43" i="9"/>
  <c r="V43" i="9"/>
  <c r="U43" i="9"/>
  <c r="T43" i="9"/>
  <c r="K43" i="9"/>
  <c r="L43" i="9" s="1"/>
  <c r="J43" i="9"/>
  <c r="F43" i="9"/>
  <c r="E43" i="9"/>
  <c r="P43" i="9" s="1"/>
  <c r="D43" i="9"/>
  <c r="C43" i="9"/>
  <c r="A43" i="9"/>
  <c r="AE42" i="9"/>
  <c r="AD42" i="9"/>
  <c r="U42" i="9" s="1"/>
  <c r="V42" i="9"/>
  <c r="T42" i="9"/>
  <c r="K42" i="9"/>
  <c r="J42" i="9"/>
  <c r="L42" i="9" s="1"/>
  <c r="F42" i="9"/>
  <c r="E42" i="9"/>
  <c r="D42" i="9"/>
  <c r="C42" i="9"/>
  <c r="A42" i="9"/>
  <c r="AE41" i="9"/>
  <c r="AD41" i="9"/>
  <c r="V41" i="9"/>
  <c r="U41" i="9"/>
  <c r="T41" i="9"/>
  <c r="K41" i="9"/>
  <c r="J41" i="9"/>
  <c r="L41" i="9" s="1"/>
  <c r="F41" i="9"/>
  <c r="E41" i="9"/>
  <c r="P41" i="9" s="1"/>
  <c r="D41" i="9"/>
  <c r="C41" i="9"/>
  <c r="A41" i="9"/>
  <c r="AE40" i="9"/>
  <c r="AF40" i="9" s="1"/>
  <c r="AH40" i="9" s="1"/>
  <c r="AD40" i="9"/>
  <c r="V40" i="9"/>
  <c r="U40" i="9"/>
  <c r="T40" i="9"/>
  <c r="K40" i="9"/>
  <c r="L40" i="9" s="1"/>
  <c r="J40" i="9"/>
  <c r="F40" i="9"/>
  <c r="E40" i="9"/>
  <c r="P40" i="9" s="1"/>
  <c r="D40" i="9"/>
  <c r="C40" i="9"/>
  <c r="A40" i="9"/>
  <c r="AE39" i="9"/>
  <c r="AF39" i="9" s="1"/>
  <c r="AH39" i="9" s="1"/>
  <c r="AD39" i="9"/>
  <c r="U39" i="9" s="1"/>
  <c r="V39" i="9"/>
  <c r="T39" i="9"/>
  <c r="K39" i="9"/>
  <c r="J39" i="9"/>
  <c r="L39" i="9" s="1"/>
  <c r="F39" i="9"/>
  <c r="E39" i="9"/>
  <c r="P39" i="9" s="1"/>
  <c r="Y39" i="9" s="1"/>
  <c r="Z39" i="9" s="1"/>
  <c r="D39" i="9"/>
  <c r="C39" i="9"/>
  <c r="A39" i="9"/>
  <c r="AE38" i="9"/>
  <c r="AD38" i="9"/>
  <c r="V38" i="9"/>
  <c r="U38" i="9"/>
  <c r="T38" i="9"/>
  <c r="K38" i="9"/>
  <c r="J38" i="9"/>
  <c r="L38" i="9" s="1"/>
  <c r="F38" i="9"/>
  <c r="E38" i="9"/>
  <c r="D38" i="9"/>
  <c r="C38" i="9"/>
  <c r="A38" i="9"/>
  <c r="AE37" i="9"/>
  <c r="AD37" i="9"/>
  <c r="U37" i="9" s="1"/>
  <c r="V37" i="9"/>
  <c r="T37" i="9"/>
  <c r="K37" i="9"/>
  <c r="L37" i="9" s="1"/>
  <c r="J37" i="9"/>
  <c r="F37" i="9"/>
  <c r="E37" i="9"/>
  <c r="P37" i="9" s="1"/>
  <c r="D37" i="9"/>
  <c r="C37" i="9"/>
  <c r="A37" i="9"/>
  <c r="AE36" i="9"/>
  <c r="AD36" i="9"/>
  <c r="U36" i="9" s="1"/>
  <c r="V36" i="9"/>
  <c r="T36" i="9"/>
  <c r="K36" i="9"/>
  <c r="J36" i="9"/>
  <c r="L36" i="9" s="1"/>
  <c r="F36" i="9"/>
  <c r="E36" i="9"/>
  <c r="P36" i="9" s="1"/>
  <c r="D36" i="9"/>
  <c r="C36" i="9"/>
  <c r="A36" i="9"/>
  <c r="AE35" i="9"/>
  <c r="AD35" i="9"/>
  <c r="V35" i="9"/>
  <c r="U35" i="9"/>
  <c r="T35" i="9"/>
  <c r="K35" i="9"/>
  <c r="J35" i="9"/>
  <c r="L35" i="9" s="1"/>
  <c r="F35" i="9"/>
  <c r="E35" i="9"/>
  <c r="P35" i="9" s="1"/>
  <c r="D35" i="9"/>
  <c r="C35" i="9"/>
  <c r="A35" i="9"/>
  <c r="AE34" i="9"/>
  <c r="AD34" i="9"/>
  <c r="V34" i="9"/>
  <c r="U34" i="9"/>
  <c r="T34" i="9"/>
  <c r="K34" i="9"/>
  <c r="J34" i="9"/>
  <c r="L34" i="9" s="1"/>
  <c r="F34" i="9"/>
  <c r="E34" i="9"/>
  <c r="P34" i="9" s="1"/>
  <c r="D34" i="9"/>
  <c r="C34" i="9"/>
  <c r="A34" i="9"/>
  <c r="AE33" i="9"/>
  <c r="AD33" i="9"/>
  <c r="U33" i="9" s="1"/>
  <c r="V33" i="9"/>
  <c r="T33" i="9"/>
  <c r="K33" i="9"/>
  <c r="J33" i="9"/>
  <c r="L33" i="9" s="1"/>
  <c r="F33" i="9"/>
  <c r="E33" i="9"/>
  <c r="P33" i="9" s="1"/>
  <c r="D33" i="9"/>
  <c r="C33" i="9"/>
  <c r="A33" i="9"/>
  <c r="AE32" i="9"/>
  <c r="AD32" i="9"/>
  <c r="V32" i="9"/>
  <c r="U32" i="9"/>
  <c r="T32" i="9"/>
  <c r="K32" i="9"/>
  <c r="J32" i="9"/>
  <c r="L32" i="9" s="1"/>
  <c r="F32" i="9"/>
  <c r="E32" i="9"/>
  <c r="P32" i="9" s="1"/>
  <c r="D32" i="9"/>
  <c r="C32" i="9"/>
  <c r="A32" i="9"/>
  <c r="AE31" i="9"/>
  <c r="AD31" i="9"/>
  <c r="V31" i="9"/>
  <c r="U31" i="9"/>
  <c r="T31" i="9"/>
  <c r="K31" i="9"/>
  <c r="J31" i="9"/>
  <c r="L31" i="9" s="1"/>
  <c r="F31" i="9"/>
  <c r="E31" i="9"/>
  <c r="P31" i="9" s="1"/>
  <c r="D31" i="9"/>
  <c r="C31" i="9"/>
  <c r="A31" i="9"/>
  <c r="AE30" i="9"/>
  <c r="AD30" i="9"/>
  <c r="U30" i="9" s="1"/>
  <c r="V30" i="9"/>
  <c r="T30" i="9"/>
  <c r="K30" i="9"/>
  <c r="J30" i="9"/>
  <c r="L30" i="9" s="1"/>
  <c r="F30" i="9"/>
  <c r="E30" i="9"/>
  <c r="P30" i="9" s="1"/>
  <c r="D30" i="9"/>
  <c r="C30" i="9"/>
  <c r="A30" i="9"/>
  <c r="AE29" i="9"/>
  <c r="AD29" i="9"/>
  <c r="U29" i="9" s="1"/>
  <c r="V29" i="9"/>
  <c r="T29" i="9"/>
  <c r="K29" i="9"/>
  <c r="J29" i="9"/>
  <c r="F29" i="9"/>
  <c r="E29" i="9"/>
  <c r="P29" i="9" s="1"/>
  <c r="Y29" i="9" s="1"/>
  <c r="Z29" i="9" s="1"/>
  <c r="D29" i="9"/>
  <c r="C29" i="9"/>
  <c r="A29" i="9"/>
  <c r="AE28" i="9"/>
  <c r="AK28" i="9" s="1"/>
  <c r="AD28" i="9"/>
  <c r="U28" i="9" s="1"/>
  <c r="V28" i="9"/>
  <c r="T28" i="9"/>
  <c r="K28" i="9"/>
  <c r="J28" i="9"/>
  <c r="L28" i="9" s="1"/>
  <c r="Q28" i="9" s="1"/>
  <c r="F28" i="9"/>
  <c r="E28" i="9"/>
  <c r="P28" i="9" s="1"/>
  <c r="Y28" i="9" s="1"/>
  <c r="Z28" i="9" s="1"/>
  <c r="D28" i="9"/>
  <c r="C28" i="9"/>
  <c r="A28" i="9"/>
  <c r="AK27" i="9"/>
  <c r="AE27" i="9"/>
  <c r="AD27" i="9"/>
  <c r="V27" i="9"/>
  <c r="U27" i="9"/>
  <c r="T27" i="9"/>
  <c r="K27" i="9"/>
  <c r="J27" i="9"/>
  <c r="L27" i="9" s="1"/>
  <c r="F27" i="9"/>
  <c r="E27" i="9"/>
  <c r="P27" i="9" s="1"/>
  <c r="Y27" i="9" s="1"/>
  <c r="Z27" i="9" s="1"/>
  <c r="D27" i="9"/>
  <c r="C27" i="9"/>
  <c r="A27" i="9"/>
  <c r="AE26" i="9"/>
  <c r="AD26" i="9"/>
  <c r="V26" i="9"/>
  <c r="U26" i="9"/>
  <c r="T26" i="9"/>
  <c r="K26" i="9"/>
  <c r="J26" i="9"/>
  <c r="L26" i="9" s="1"/>
  <c r="F26" i="9"/>
  <c r="E26" i="9"/>
  <c r="D26" i="9"/>
  <c r="C26" i="9"/>
  <c r="A26" i="9"/>
  <c r="AE25" i="9"/>
  <c r="AD25" i="9"/>
  <c r="U25" i="9" s="1"/>
  <c r="V25" i="9"/>
  <c r="T25" i="9"/>
  <c r="K25" i="9"/>
  <c r="L25" i="9" s="1"/>
  <c r="J25" i="9"/>
  <c r="F25" i="9"/>
  <c r="E25" i="9"/>
  <c r="D25" i="9"/>
  <c r="C25" i="9"/>
  <c r="A25" i="9"/>
  <c r="AE24" i="9"/>
  <c r="AD24" i="9"/>
  <c r="V24" i="9"/>
  <c r="U24" i="9"/>
  <c r="T24" i="9"/>
  <c r="K24" i="9"/>
  <c r="J24" i="9"/>
  <c r="L24" i="9" s="1"/>
  <c r="F24" i="9"/>
  <c r="E24" i="9"/>
  <c r="D24" i="9"/>
  <c r="C24" i="9"/>
  <c r="A24" i="9"/>
  <c r="AE23" i="9"/>
  <c r="AD23" i="9"/>
  <c r="V23" i="9"/>
  <c r="U23" i="9"/>
  <c r="T23" i="9"/>
  <c r="K23" i="9"/>
  <c r="J23" i="9"/>
  <c r="L23" i="9" s="1"/>
  <c r="F23" i="9"/>
  <c r="E23" i="9"/>
  <c r="P23" i="9" s="1"/>
  <c r="D23" i="9"/>
  <c r="C23" i="9"/>
  <c r="A23" i="9"/>
  <c r="AE22" i="9"/>
  <c r="AD22" i="9"/>
  <c r="U22" i="9" s="1"/>
  <c r="V22" i="9"/>
  <c r="T22" i="9"/>
  <c r="K22" i="9"/>
  <c r="J22" i="9"/>
  <c r="F22" i="9"/>
  <c r="E22" i="9"/>
  <c r="D22" i="9"/>
  <c r="C22" i="9"/>
  <c r="A22" i="9"/>
  <c r="AE21" i="9"/>
  <c r="AD21" i="9"/>
  <c r="V21" i="9"/>
  <c r="U21" i="9"/>
  <c r="T21" i="9"/>
  <c r="K21" i="9"/>
  <c r="J21" i="9"/>
  <c r="F21" i="9"/>
  <c r="E21" i="9"/>
  <c r="P21" i="9" s="1"/>
  <c r="D21" i="9"/>
  <c r="C21" i="9"/>
  <c r="A21" i="9"/>
  <c r="AE20" i="9"/>
  <c r="AD20" i="9"/>
  <c r="V20" i="9"/>
  <c r="U20" i="9"/>
  <c r="T20" i="9"/>
  <c r="K20" i="9"/>
  <c r="J20" i="9"/>
  <c r="L20" i="9" s="1"/>
  <c r="F20" i="9"/>
  <c r="E20" i="9"/>
  <c r="P20" i="9" s="1"/>
  <c r="D20" i="9"/>
  <c r="C20" i="9"/>
  <c r="A20" i="9"/>
  <c r="AE19" i="9"/>
  <c r="AD19" i="9"/>
  <c r="V19" i="9"/>
  <c r="U19" i="9"/>
  <c r="T19" i="9"/>
  <c r="K19" i="9"/>
  <c r="L19" i="9" s="1"/>
  <c r="J19" i="9"/>
  <c r="F19" i="9"/>
  <c r="E19" i="9"/>
  <c r="P19" i="9" s="1"/>
  <c r="D19" i="9"/>
  <c r="C19" i="9"/>
  <c r="A19" i="9"/>
  <c r="AE18" i="9"/>
  <c r="AG18" i="9" s="1"/>
  <c r="AD18" i="9"/>
  <c r="U18" i="9" s="1"/>
  <c r="V18" i="9"/>
  <c r="T18" i="9"/>
  <c r="K18" i="9"/>
  <c r="J18" i="9"/>
  <c r="L18" i="9" s="1"/>
  <c r="F18" i="9"/>
  <c r="E18" i="9"/>
  <c r="P18" i="9" s="1"/>
  <c r="D18" i="9"/>
  <c r="C18" i="9"/>
  <c r="A18" i="9"/>
  <c r="AE17" i="9"/>
  <c r="AD17" i="9"/>
  <c r="U17" i="9" s="1"/>
  <c r="V17" i="9"/>
  <c r="T17" i="9"/>
  <c r="K17" i="9"/>
  <c r="J17" i="9"/>
  <c r="L17" i="9" s="1"/>
  <c r="F17" i="9"/>
  <c r="E17" i="9"/>
  <c r="P17" i="9" s="1"/>
  <c r="D17" i="9"/>
  <c r="C17" i="9"/>
  <c r="A17" i="9"/>
  <c r="AE16" i="9"/>
  <c r="AD16" i="9"/>
  <c r="V16" i="9"/>
  <c r="U16" i="9"/>
  <c r="T16" i="9"/>
  <c r="K16" i="9"/>
  <c r="J16" i="9"/>
  <c r="L16" i="9" s="1"/>
  <c r="F16" i="9"/>
  <c r="E16" i="9"/>
  <c r="P16" i="9" s="1"/>
  <c r="D16" i="9"/>
  <c r="C16" i="9"/>
  <c r="A16" i="9"/>
  <c r="AE15" i="9"/>
  <c r="AD15" i="9"/>
  <c r="V15" i="9"/>
  <c r="U15" i="9"/>
  <c r="T15" i="9"/>
  <c r="N15" i="9"/>
  <c r="W15" i="9" s="1"/>
  <c r="X15" i="9" s="1"/>
  <c r="K15" i="9"/>
  <c r="J15" i="9"/>
  <c r="L15" i="9" s="1"/>
  <c r="F15" i="9"/>
  <c r="E15" i="9"/>
  <c r="P15" i="9" s="1"/>
  <c r="Y15" i="9" s="1"/>
  <c r="Z15" i="9" s="1"/>
  <c r="D15" i="9"/>
  <c r="C15" i="9"/>
  <c r="A15" i="9"/>
  <c r="AE14" i="9"/>
  <c r="AD14" i="9"/>
  <c r="U14" i="9" s="1"/>
  <c r="V14" i="9"/>
  <c r="T14" i="9"/>
  <c r="K14" i="9"/>
  <c r="J14" i="9"/>
  <c r="L14" i="9" s="1"/>
  <c r="F14" i="9"/>
  <c r="E14" i="9"/>
  <c r="P14" i="9" s="1"/>
  <c r="D14" i="9"/>
  <c r="C14" i="9"/>
  <c r="A14" i="9"/>
  <c r="AE13" i="9"/>
  <c r="AD13" i="9"/>
  <c r="U13" i="9" s="1"/>
  <c r="V13" i="9"/>
  <c r="T13" i="9"/>
  <c r="K13" i="9"/>
  <c r="J13" i="9"/>
  <c r="F13" i="9"/>
  <c r="E13" i="9"/>
  <c r="P13" i="9" s="1"/>
  <c r="D13" i="9"/>
  <c r="C13" i="9"/>
  <c r="A13" i="9"/>
  <c r="AE12" i="9"/>
  <c r="AI12" i="9" s="1"/>
  <c r="AD12" i="9"/>
  <c r="U12" i="9" s="1"/>
  <c r="V12" i="9"/>
  <c r="T12" i="9"/>
  <c r="K12" i="9"/>
  <c r="J12" i="9"/>
  <c r="L12" i="9" s="1"/>
  <c r="F12" i="9"/>
  <c r="E12" i="9"/>
  <c r="D12" i="9"/>
  <c r="C12" i="9"/>
  <c r="A12" i="9"/>
  <c r="AE11" i="9"/>
  <c r="AD11" i="9"/>
  <c r="V11" i="9"/>
  <c r="U11" i="9"/>
  <c r="T11" i="9"/>
  <c r="K11" i="9"/>
  <c r="J11" i="9"/>
  <c r="L11" i="9" s="1"/>
  <c r="F11" i="9"/>
  <c r="E11" i="9"/>
  <c r="P11" i="9" s="1"/>
  <c r="D11" i="9"/>
  <c r="C11" i="9"/>
  <c r="A11" i="9"/>
  <c r="AE10" i="9"/>
  <c r="AD10" i="9"/>
  <c r="V10" i="9"/>
  <c r="U10" i="9"/>
  <c r="T10" i="9"/>
  <c r="K10" i="9"/>
  <c r="J10" i="9"/>
  <c r="L10" i="9" s="1"/>
  <c r="F10" i="9"/>
  <c r="E10" i="9"/>
  <c r="P10" i="9" s="1"/>
  <c r="D10" i="9"/>
  <c r="C10" i="9"/>
  <c r="A10" i="9"/>
  <c r="AE9" i="9"/>
  <c r="AD9" i="9"/>
  <c r="V9" i="9"/>
  <c r="U9" i="9"/>
  <c r="T9" i="9"/>
  <c r="K9" i="9"/>
  <c r="J9" i="9"/>
  <c r="L9" i="9" s="1"/>
  <c r="F9" i="9"/>
  <c r="E9" i="9"/>
  <c r="P9" i="9" s="1"/>
  <c r="Y9" i="9" s="1"/>
  <c r="Z9" i="9" s="1"/>
  <c r="D9" i="9"/>
  <c r="C9" i="9"/>
  <c r="A9" i="9"/>
  <c r="AE8" i="9"/>
  <c r="AD8" i="9"/>
  <c r="U8" i="9" s="1"/>
  <c r="V8" i="9"/>
  <c r="T8" i="9"/>
  <c r="K8" i="9"/>
  <c r="J8" i="9"/>
  <c r="F8" i="9"/>
  <c r="P8" i="9" s="1"/>
  <c r="E8" i="9"/>
  <c r="D8" i="9"/>
  <c r="C8" i="9"/>
  <c r="A8" i="9"/>
  <c r="AE7" i="9"/>
  <c r="AD7" i="9"/>
  <c r="U7" i="9" s="1"/>
  <c r="V7" i="9"/>
  <c r="T7" i="9"/>
  <c r="K7" i="9"/>
  <c r="J7" i="9"/>
  <c r="L7" i="9" s="1"/>
  <c r="F7" i="9"/>
  <c r="E7" i="9"/>
  <c r="P7" i="9" s="1"/>
  <c r="D7" i="9"/>
  <c r="C7" i="9"/>
  <c r="A7" i="9"/>
  <c r="AE6" i="9"/>
  <c r="AD6" i="9"/>
  <c r="U6" i="9" s="1"/>
  <c r="V6" i="9"/>
  <c r="T6" i="9"/>
  <c r="K6" i="9"/>
  <c r="J6" i="9"/>
  <c r="L6" i="9" s="1"/>
  <c r="Q6" i="9" s="1"/>
  <c r="F6" i="9"/>
  <c r="E6" i="9"/>
  <c r="P6" i="9" s="1"/>
  <c r="Y6" i="9" s="1"/>
  <c r="Z6" i="9" s="1"/>
  <c r="D6" i="9"/>
  <c r="C6" i="9"/>
  <c r="A6" i="9"/>
  <c r="AE5" i="9"/>
  <c r="AD5" i="9"/>
  <c r="V5" i="9"/>
  <c r="U5" i="9"/>
  <c r="T5" i="9"/>
  <c r="K5" i="9"/>
  <c r="J5" i="9"/>
  <c r="L5" i="9" s="1"/>
  <c r="F5" i="9"/>
  <c r="E5" i="9"/>
  <c r="P5" i="9" s="1"/>
  <c r="D5" i="9"/>
  <c r="C5" i="9"/>
  <c r="A5" i="9"/>
  <c r="AE4" i="9"/>
  <c r="AD4" i="9"/>
  <c r="V4" i="9"/>
  <c r="U4" i="9"/>
  <c r="T4" i="9"/>
  <c r="K4" i="9"/>
  <c r="J4" i="9"/>
  <c r="L4" i="9" s="1"/>
  <c r="F4" i="9"/>
  <c r="E4" i="9"/>
  <c r="P4" i="9" s="1"/>
  <c r="Y4" i="9" s="1"/>
  <c r="Z4" i="9" s="1"/>
  <c r="D4" i="9"/>
  <c r="C4" i="9"/>
  <c r="A4" i="9"/>
  <c r="AD3" i="9"/>
  <c r="W3" i="9"/>
  <c r="X3" i="9" s="1"/>
  <c r="V3" i="9"/>
  <c r="U3" i="9"/>
  <c r="T3" i="9"/>
  <c r="K3" i="9"/>
  <c r="J3" i="9"/>
  <c r="L3" i="9" s="1"/>
  <c r="F3" i="9"/>
  <c r="E3" i="9"/>
  <c r="P3" i="9" s="1"/>
  <c r="D3" i="9"/>
  <c r="C3" i="9"/>
  <c r="A3" i="9"/>
  <c r="AE103" i="8"/>
  <c r="AD103" i="8"/>
  <c r="V103" i="8"/>
  <c r="T103" i="8"/>
  <c r="L103" i="8"/>
  <c r="K103" i="8"/>
  <c r="J103" i="8"/>
  <c r="F103" i="8"/>
  <c r="E103" i="8"/>
  <c r="P103" i="8" s="1"/>
  <c r="Y103" i="8" s="1"/>
  <c r="Z103" i="8" s="1"/>
  <c r="D103" i="8"/>
  <c r="C103" i="8"/>
  <c r="A103" i="8"/>
  <c r="AE102" i="8"/>
  <c r="AD102" i="8"/>
  <c r="U102" i="8" s="1"/>
  <c r="V102" i="8"/>
  <c r="T102" i="8"/>
  <c r="K102" i="8"/>
  <c r="J102" i="8"/>
  <c r="L102" i="8" s="1"/>
  <c r="F102" i="8"/>
  <c r="E102" i="8"/>
  <c r="D102" i="8"/>
  <c r="C102" i="8"/>
  <c r="A102" i="8"/>
  <c r="AE101" i="8"/>
  <c r="AD101" i="8"/>
  <c r="V101" i="8"/>
  <c r="U101" i="8"/>
  <c r="T101" i="8"/>
  <c r="K101" i="8"/>
  <c r="J101" i="8"/>
  <c r="L101" i="8" s="1"/>
  <c r="F101" i="8"/>
  <c r="E101" i="8"/>
  <c r="P101" i="8" s="1"/>
  <c r="D101" i="8"/>
  <c r="C101" i="8"/>
  <c r="A101" i="8"/>
  <c r="AE100" i="8"/>
  <c r="AD100" i="8"/>
  <c r="V100" i="8"/>
  <c r="U100" i="8"/>
  <c r="T100" i="8"/>
  <c r="L100" i="8"/>
  <c r="K100" i="8"/>
  <c r="J100" i="8"/>
  <c r="F100" i="8"/>
  <c r="E100" i="8"/>
  <c r="P100" i="8" s="1"/>
  <c r="D100" i="8"/>
  <c r="C100" i="8"/>
  <c r="A100" i="8"/>
  <c r="AE99" i="8"/>
  <c r="AD99" i="8"/>
  <c r="U99" i="8" s="1"/>
  <c r="V99" i="8"/>
  <c r="T99" i="8"/>
  <c r="K99" i="8"/>
  <c r="J99" i="8"/>
  <c r="L99" i="8" s="1"/>
  <c r="F99" i="8"/>
  <c r="E99" i="8"/>
  <c r="P99" i="8" s="1"/>
  <c r="Y99" i="8" s="1"/>
  <c r="Z99" i="8" s="1"/>
  <c r="D99" i="8"/>
  <c r="C99" i="8"/>
  <c r="A99" i="8"/>
  <c r="AE98" i="8"/>
  <c r="AD98" i="8"/>
  <c r="U98" i="8" s="1"/>
  <c r="V98" i="8"/>
  <c r="T98" i="8"/>
  <c r="K98" i="8"/>
  <c r="J98" i="8"/>
  <c r="L98" i="8" s="1"/>
  <c r="F98" i="8"/>
  <c r="E98" i="8"/>
  <c r="P98" i="8" s="1"/>
  <c r="D98" i="8"/>
  <c r="C98" i="8"/>
  <c r="A98" i="8"/>
  <c r="AE97" i="8"/>
  <c r="AD97" i="8"/>
  <c r="U97" i="8" s="1"/>
  <c r="V97" i="8"/>
  <c r="T97" i="8"/>
  <c r="K97" i="8"/>
  <c r="J97" i="8"/>
  <c r="L97" i="8" s="1"/>
  <c r="F97" i="8"/>
  <c r="E97" i="8"/>
  <c r="P97" i="8" s="1"/>
  <c r="D97" i="8"/>
  <c r="C97" i="8"/>
  <c r="A97" i="8"/>
  <c r="AE96" i="8"/>
  <c r="AD96" i="8"/>
  <c r="V96" i="8"/>
  <c r="U96" i="8"/>
  <c r="T96" i="8"/>
  <c r="K96" i="8"/>
  <c r="J96" i="8"/>
  <c r="L96" i="8" s="1"/>
  <c r="F96" i="8"/>
  <c r="E96" i="8"/>
  <c r="P96" i="8" s="1"/>
  <c r="D96" i="8"/>
  <c r="C96" i="8"/>
  <c r="A96" i="8"/>
  <c r="AE95" i="8"/>
  <c r="AD95" i="8"/>
  <c r="V95" i="8"/>
  <c r="U95" i="8"/>
  <c r="T95" i="8"/>
  <c r="K95" i="8"/>
  <c r="L95" i="8" s="1"/>
  <c r="J95" i="8"/>
  <c r="F95" i="8"/>
  <c r="E95" i="8"/>
  <c r="P95" i="8" s="1"/>
  <c r="D95" i="8"/>
  <c r="C95" i="8"/>
  <c r="A95" i="8"/>
  <c r="AE94" i="8"/>
  <c r="AD94" i="8"/>
  <c r="U94" i="8" s="1"/>
  <c r="V94" i="8"/>
  <c r="T94" i="8"/>
  <c r="K94" i="8"/>
  <c r="J94" i="8"/>
  <c r="L94" i="8" s="1"/>
  <c r="F94" i="8"/>
  <c r="E94" i="8"/>
  <c r="D94" i="8"/>
  <c r="C94" i="8"/>
  <c r="A94" i="8"/>
  <c r="AE93" i="8"/>
  <c r="AF93" i="8" s="1"/>
  <c r="AH93" i="8" s="1"/>
  <c r="AD93" i="8"/>
  <c r="V93" i="8"/>
  <c r="U93" i="8"/>
  <c r="T93" i="8"/>
  <c r="K93" i="8"/>
  <c r="J93" i="8"/>
  <c r="L93" i="8" s="1"/>
  <c r="F93" i="8"/>
  <c r="E93" i="8"/>
  <c r="D93" i="8"/>
  <c r="C93" i="8"/>
  <c r="A93" i="8"/>
  <c r="AE92" i="8"/>
  <c r="AD92" i="8"/>
  <c r="V92" i="8"/>
  <c r="U92" i="8"/>
  <c r="T92" i="8"/>
  <c r="K92" i="8"/>
  <c r="J92" i="8"/>
  <c r="L92" i="8" s="1"/>
  <c r="F92" i="8"/>
  <c r="E92" i="8"/>
  <c r="P92" i="8" s="1"/>
  <c r="D92" i="8"/>
  <c r="C92" i="8"/>
  <c r="A92" i="8"/>
  <c r="AE91" i="8"/>
  <c r="AD91" i="8"/>
  <c r="U91" i="8" s="1"/>
  <c r="V91" i="8"/>
  <c r="T91" i="8"/>
  <c r="K91" i="8"/>
  <c r="J91" i="8"/>
  <c r="L91" i="8" s="1"/>
  <c r="Q91" i="8" s="1"/>
  <c r="F91" i="8"/>
  <c r="E91" i="8"/>
  <c r="P91" i="8" s="1"/>
  <c r="Y91" i="8" s="1"/>
  <c r="Z91" i="8" s="1"/>
  <c r="D91" i="8"/>
  <c r="C91" i="8"/>
  <c r="A91" i="8"/>
  <c r="AE90" i="8"/>
  <c r="AD90" i="8"/>
  <c r="U90" i="8" s="1"/>
  <c r="V90" i="8"/>
  <c r="T90" i="8"/>
  <c r="K90" i="8"/>
  <c r="J90" i="8"/>
  <c r="L90" i="8" s="1"/>
  <c r="F90" i="8"/>
  <c r="E90" i="8"/>
  <c r="D90" i="8"/>
  <c r="C90" i="8"/>
  <c r="A90" i="8"/>
  <c r="AE89" i="8"/>
  <c r="AD89" i="8"/>
  <c r="V89" i="8"/>
  <c r="U89" i="8"/>
  <c r="T89" i="8"/>
  <c r="K89" i="8"/>
  <c r="J89" i="8"/>
  <c r="L89" i="8" s="1"/>
  <c r="F89" i="8"/>
  <c r="E89" i="8"/>
  <c r="P89" i="8" s="1"/>
  <c r="D89" i="8"/>
  <c r="C89" i="8"/>
  <c r="A89" i="8"/>
  <c r="AE88" i="8"/>
  <c r="AF88" i="8" s="1"/>
  <c r="AH88" i="8" s="1"/>
  <c r="AD88" i="8"/>
  <c r="U88" i="8" s="1"/>
  <c r="V88" i="8"/>
  <c r="T88" i="8"/>
  <c r="K88" i="8"/>
  <c r="J88" i="8"/>
  <c r="L88" i="8" s="1"/>
  <c r="F88" i="8"/>
  <c r="E88" i="8"/>
  <c r="P88" i="8" s="1"/>
  <c r="D88" i="8"/>
  <c r="C88" i="8"/>
  <c r="A88" i="8"/>
  <c r="AE87" i="8"/>
  <c r="AD87" i="8"/>
  <c r="V87" i="8"/>
  <c r="U87" i="8"/>
  <c r="T87" i="8"/>
  <c r="K87" i="8"/>
  <c r="J87" i="8"/>
  <c r="L87" i="8" s="1"/>
  <c r="F87" i="8"/>
  <c r="E87" i="8"/>
  <c r="P87" i="8" s="1"/>
  <c r="D87" i="8"/>
  <c r="C87" i="8"/>
  <c r="A87" i="8"/>
  <c r="AE86" i="8"/>
  <c r="AD86" i="8"/>
  <c r="U86" i="8" s="1"/>
  <c r="V86" i="8"/>
  <c r="T86" i="8"/>
  <c r="K86" i="8"/>
  <c r="J86" i="8"/>
  <c r="L86" i="8" s="1"/>
  <c r="F86" i="8"/>
  <c r="E86" i="8"/>
  <c r="P86" i="8" s="1"/>
  <c r="D86" i="8"/>
  <c r="C86" i="8"/>
  <c r="A86" i="8"/>
  <c r="AE85" i="8"/>
  <c r="AD85" i="8"/>
  <c r="U85" i="8" s="1"/>
  <c r="V85" i="8"/>
  <c r="T85" i="8"/>
  <c r="K85" i="8"/>
  <c r="J85" i="8"/>
  <c r="L85" i="8" s="1"/>
  <c r="F85" i="8"/>
  <c r="E85" i="8"/>
  <c r="D85" i="8"/>
  <c r="C85" i="8"/>
  <c r="A85" i="8"/>
  <c r="AE84" i="8"/>
  <c r="AD84" i="8"/>
  <c r="U84" i="8" s="1"/>
  <c r="V84" i="8"/>
  <c r="T84" i="8"/>
  <c r="K84" i="8"/>
  <c r="J84" i="8"/>
  <c r="L84" i="8" s="1"/>
  <c r="F84" i="8"/>
  <c r="E84" i="8"/>
  <c r="P84" i="8" s="1"/>
  <c r="D84" i="8"/>
  <c r="C84" i="8"/>
  <c r="A84" i="8"/>
  <c r="AE83" i="8"/>
  <c r="AD83" i="8"/>
  <c r="V83" i="8"/>
  <c r="U83" i="8"/>
  <c r="T83" i="8"/>
  <c r="K83" i="8"/>
  <c r="J83" i="8"/>
  <c r="F83" i="8"/>
  <c r="E83" i="8"/>
  <c r="P83" i="8" s="1"/>
  <c r="D83" i="8"/>
  <c r="C83" i="8"/>
  <c r="A83" i="8"/>
  <c r="AE82" i="8"/>
  <c r="AD82" i="8"/>
  <c r="V82" i="8"/>
  <c r="U82" i="8"/>
  <c r="T82" i="8"/>
  <c r="K82" i="8"/>
  <c r="J82" i="8"/>
  <c r="L82" i="8" s="1"/>
  <c r="F82" i="8"/>
  <c r="E82" i="8"/>
  <c r="P82" i="8" s="1"/>
  <c r="D82" i="8"/>
  <c r="C82" i="8"/>
  <c r="A82" i="8"/>
  <c r="AE81" i="8"/>
  <c r="AI81" i="8" s="1"/>
  <c r="AD81" i="8"/>
  <c r="U81" i="8" s="1"/>
  <c r="V81" i="8"/>
  <c r="T81" i="8"/>
  <c r="K81" i="8"/>
  <c r="J81" i="8"/>
  <c r="L81" i="8" s="1"/>
  <c r="F81" i="8"/>
  <c r="E81" i="8"/>
  <c r="D81" i="8"/>
  <c r="C81" i="8"/>
  <c r="A81" i="8"/>
  <c r="AE80" i="8"/>
  <c r="AD80" i="8"/>
  <c r="U80" i="8" s="1"/>
  <c r="V80" i="8"/>
  <c r="T80" i="8"/>
  <c r="K80" i="8"/>
  <c r="J80" i="8"/>
  <c r="L80" i="8" s="1"/>
  <c r="F80" i="8"/>
  <c r="E80" i="8"/>
  <c r="P80" i="8" s="1"/>
  <c r="D80" i="8"/>
  <c r="C80" i="8"/>
  <c r="A80" i="8"/>
  <c r="AE79" i="8"/>
  <c r="AD79" i="8"/>
  <c r="U79" i="8" s="1"/>
  <c r="V79" i="8"/>
  <c r="T79" i="8"/>
  <c r="K79" i="8"/>
  <c r="J79" i="8"/>
  <c r="F79" i="8"/>
  <c r="E79" i="8"/>
  <c r="P79" i="8" s="1"/>
  <c r="Y79" i="8" s="1"/>
  <c r="Z79" i="8" s="1"/>
  <c r="D79" i="8"/>
  <c r="C79" i="8"/>
  <c r="A79" i="8"/>
  <c r="AE78" i="8"/>
  <c r="AD78" i="8"/>
  <c r="U78" i="8" s="1"/>
  <c r="V78" i="8"/>
  <c r="T78" i="8"/>
  <c r="K78" i="8"/>
  <c r="J78" i="8"/>
  <c r="L78" i="8" s="1"/>
  <c r="F78" i="8"/>
  <c r="E78" i="8"/>
  <c r="P78" i="8" s="1"/>
  <c r="Y78" i="8" s="1"/>
  <c r="Z78" i="8" s="1"/>
  <c r="D78" i="8"/>
  <c r="C78" i="8"/>
  <c r="A78" i="8"/>
  <c r="AE77" i="8"/>
  <c r="AD77" i="8"/>
  <c r="U77" i="8" s="1"/>
  <c r="V77" i="8"/>
  <c r="T77" i="8"/>
  <c r="K77" i="8"/>
  <c r="L77" i="8" s="1"/>
  <c r="J77" i="8"/>
  <c r="F77" i="8"/>
  <c r="E77" i="8"/>
  <c r="D77" i="8"/>
  <c r="C77" i="8"/>
  <c r="A77" i="8"/>
  <c r="AE76" i="8"/>
  <c r="AD76" i="8"/>
  <c r="U76" i="8" s="1"/>
  <c r="V76" i="8"/>
  <c r="T76" i="8"/>
  <c r="K76" i="8"/>
  <c r="J76" i="8"/>
  <c r="F76" i="8"/>
  <c r="E76" i="8"/>
  <c r="P76" i="8" s="1"/>
  <c r="Y76" i="8" s="1"/>
  <c r="Z76" i="8" s="1"/>
  <c r="D76" i="8"/>
  <c r="C76" i="8"/>
  <c r="A76" i="8"/>
  <c r="AE75" i="8"/>
  <c r="AD75" i="8"/>
  <c r="V75" i="8"/>
  <c r="U75" i="8"/>
  <c r="T75" i="8"/>
  <c r="K75" i="8"/>
  <c r="J75" i="8"/>
  <c r="L75" i="8" s="1"/>
  <c r="F75" i="8"/>
  <c r="E75" i="8"/>
  <c r="P75" i="8" s="1"/>
  <c r="D75" i="8"/>
  <c r="C75" i="8"/>
  <c r="A75" i="8"/>
  <c r="AE74" i="8"/>
  <c r="AD74" i="8"/>
  <c r="V74" i="8"/>
  <c r="U74" i="8"/>
  <c r="T74" i="8"/>
  <c r="K74" i="8"/>
  <c r="J74" i="8"/>
  <c r="L74" i="8" s="1"/>
  <c r="F74" i="8"/>
  <c r="E74" i="8"/>
  <c r="P74" i="8" s="1"/>
  <c r="D74" i="8"/>
  <c r="C74" i="8"/>
  <c r="A74" i="8"/>
  <c r="AE73" i="8"/>
  <c r="AD73" i="8"/>
  <c r="V73" i="8"/>
  <c r="U73" i="8"/>
  <c r="T73" i="8"/>
  <c r="K73" i="8"/>
  <c r="J73" i="8"/>
  <c r="L73" i="8" s="1"/>
  <c r="F73" i="8"/>
  <c r="E73" i="8"/>
  <c r="P73" i="8" s="1"/>
  <c r="Y73" i="8" s="1"/>
  <c r="Z73" i="8" s="1"/>
  <c r="D73" i="8"/>
  <c r="C73" i="8"/>
  <c r="A73" i="8"/>
  <c r="AE72" i="8"/>
  <c r="AD72" i="8"/>
  <c r="U72" i="8" s="1"/>
  <c r="V72" i="8"/>
  <c r="T72" i="8"/>
  <c r="K72" i="8"/>
  <c r="J72" i="8"/>
  <c r="L72" i="8" s="1"/>
  <c r="F72" i="8"/>
  <c r="E72" i="8"/>
  <c r="P72" i="8" s="1"/>
  <c r="Y72" i="8" s="1"/>
  <c r="Z72" i="8" s="1"/>
  <c r="AB72" i="8" s="1"/>
  <c r="D72" i="8"/>
  <c r="C72" i="8"/>
  <c r="A72" i="8"/>
  <c r="AE71" i="8"/>
  <c r="AD71" i="8"/>
  <c r="V71" i="8"/>
  <c r="U71" i="8"/>
  <c r="T71" i="8"/>
  <c r="K71" i="8"/>
  <c r="J71" i="8"/>
  <c r="F71" i="8"/>
  <c r="E71" i="8"/>
  <c r="P71" i="8" s="1"/>
  <c r="Y71" i="8" s="1"/>
  <c r="Z71" i="8" s="1"/>
  <c r="D71" i="8"/>
  <c r="C71" i="8"/>
  <c r="A71" i="8"/>
  <c r="AE70" i="8"/>
  <c r="AD70" i="8"/>
  <c r="U70" i="8" s="1"/>
  <c r="V70" i="8"/>
  <c r="T70" i="8"/>
  <c r="K70" i="8"/>
  <c r="J70" i="8"/>
  <c r="L70" i="8" s="1"/>
  <c r="F70" i="8"/>
  <c r="E70" i="8"/>
  <c r="D70" i="8"/>
  <c r="C70" i="8"/>
  <c r="A70" i="8"/>
  <c r="AE69" i="8"/>
  <c r="AD69" i="8"/>
  <c r="U69" i="8" s="1"/>
  <c r="V69" i="8"/>
  <c r="T69" i="8"/>
  <c r="K69" i="8"/>
  <c r="J69" i="8"/>
  <c r="F69" i="8"/>
  <c r="E69" i="8"/>
  <c r="P69" i="8" s="1"/>
  <c r="D69" i="8"/>
  <c r="C69" i="8"/>
  <c r="A69" i="8"/>
  <c r="AE68" i="8"/>
  <c r="AD68" i="8"/>
  <c r="V68" i="8"/>
  <c r="U68" i="8"/>
  <c r="T68" i="8"/>
  <c r="K68" i="8"/>
  <c r="J68" i="8"/>
  <c r="L68" i="8" s="1"/>
  <c r="F68" i="8"/>
  <c r="E68" i="8"/>
  <c r="P68" i="8" s="1"/>
  <c r="D68" i="8"/>
  <c r="C68" i="8"/>
  <c r="A68" i="8"/>
  <c r="AE67" i="8"/>
  <c r="AD67" i="8"/>
  <c r="U67" i="8" s="1"/>
  <c r="V67" i="8"/>
  <c r="T67" i="8"/>
  <c r="K67" i="8"/>
  <c r="J67" i="8"/>
  <c r="F67" i="8"/>
  <c r="E67" i="8"/>
  <c r="P67" i="8" s="1"/>
  <c r="Y67" i="8" s="1"/>
  <c r="Z67" i="8" s="1"/>
  <c r="D67" i="8"/>
  <c r="C67" i="8"/>
  <c r="A67" i="8"/>
  <c r="AE66" i="8"/>
  <c r="AD66" i="8"/>
  <c r="V66" i="8"/>
  <c r="U66" i="8"/>
  <c r="T66" i="8"/>
  <c r="K66" i="8"/>
  <c r="J66" i="8"/>
  <c r="L66" i="8" s="1"/>
  <c r="F66" i="8"/>
  <c r="E66" i="8"/>
  <c r="D66" i="8"/>
  <c r="C66" i="8"/>
  <c r="A66" i="8"/>
  <c r="AE65" i="8"/>
  <c r="AD65" i="8"/>
  <c r="V65" i="8"/>
  <c r="U65" i="8"/>
  <c r="T65" i="8"/>
  <c r="K65" i="8"/>
  <c r="J65" i="8"/>
  <c r="L65" i="8" s="1"/>
  <c r="F65" i="8"/>
  <c r="E65" i="8"/>
  <c r="D65" i="8"/>
  <c r="C65" i="8"/>
  <c r="A65" i="8"/>
  <c r="AE64" i="8"/>
  <c r="AD64" i="8"/>
  <c r="U64" i="8" s="1"/>
  <c r="V64" i="8"/>
  <c r="T64" i="8"/>
  <c r="K64" i="8"/>
  <c r="J64" i="8"/>
  <c r="F64" i="8"/>
  <c r="E64" i="8"/>
  <c r="D64" i="8"/>
  <c r="C64" i="8"/>
  <c r="A64" i="8"/>
  <c r="AE63" i="8"/>
  <c r="AD63" i="8"/>
  <c r="V63" i="8"/>
  <c r="U63" i="8"/>
  <c r="T63" i="8"/>
  <c r="K63" i="8"/>
  <c r="J63" i="8"/>
  <c r="L63" i="8" s="1"/>
  <c r="F63" i="8"/>
  <c r="E63" i="8"/>
  <c r="P63" i="8" s="1"/>
  <c r="D63" i="8"/>
  <c r="C63" i="8"/>
  <c r="A63" i="8"/>
  <c r="AE62" i="8"/>
  <c r="AD62" i="8"/>
  <c r="U62" i="8" s="1"/>
  <c r="V62" i="8"/>
  <c r="T62" i="8"/>
  <c r="K62" i="8"/>
  <c r="J62" i="8"/>
  <c r="L62" i="8" s="1"/>
  <c r="F62" i="8"/>
  <c r="E62" i="8"/>
  <c r="P62" i="8" s="1"/>
  <c r="D62" i="8"/>
  <c r="C62" i="8"/>
  <c r="A62" i="8"/>
  <c r="AE61" i="8"/>
  <c r="AD61" i="8"/>
  <c r="U61" i="8" s="1"/>
  <c r="V61" i="8"/>
  <c r="T61" i="8"/>
  <c r="K61" i="8"/>
  <c r="J61" i="8"/>
  <c r="L61" i="8" s="1"/>
  <c r="F61" i="8"/>
  <c r="E61" i="8"/>
  <c r="P61" i="8" s="1"/>
  <c r="D61" i="8"/>
  <c r="C61" i="8"/>
  <c r="A61" i="8"/>
  <c r="AE60" i="8"/>
  <c r="AL60" i="8" s="1"/>
  <c r="AD60" i="8"/>
  <c r="V60" i="8"/>
  <c r="U60" i="8"/>
  <c r="T60" i="8"/>
  <c r="K60" i="8"/>
  <c r="J60" i="8"/>
  <c r="L60" i="8" s="1"/>
  <c r="F60" i="8"/>
  <c r="E60" i="8"/>
  <c r="P60" i="8" s="1"/>
  <c r="D60" i="8"/>
  <c r="C60" i="8"/>
  <c r="A60" i="8"/>
  <c r="AE59" i="8"/>
  <c r="AD59" i="8"/>
  <c r="V59" i="8"/>
  <c r="U59" i="8"/>
  <c r="T59" i="8"/>
  <c r="K59" i="8"/>
  <c r="J59" i="8"/>
  <c r="L59" i="8" s="1"/>
  <c r="F59" i="8"/>
  <c r="E59" i="8"/>
  <c r="P59" i="8" s="1"/>
  <c r="Y59" i="8" s="1"/>
  <c r="Z59" i="8" s="1"/>
  <c r="D59" i="8"/>
  <c r="C59" i="8"/>
  <c r="A59" i="8"/>
  <c r="AE58" i="8"/>
  <c r="AF58" i="8" s="1"/>
  <c r="AH58" i="8" s="1"/>
  <c r="AD58" i="8"/>
  <c r="U58" i="8" s="1"/>
  <c r="V58" i="8"/>
  <c r="T58" i="8"/>
  <c r="K58" i="8"/>
  <c r="J58" i="8"/>
  <c r="F58" i="8"/>
  <c r="E58" i="8"/>
  <c r="D58" i="8"/>
  <c r="C58" i="8"/>
  <c r="A58" i="8"/>
  <c r="AE57" i="8"/>
  <c r="AD57" i="8"/>
  <c r="V57" i="8"/>
  <c r="U57" i="8"/>
  <c r="T57" i="8"/>
  <c r="K57" i="8"/>
  <c r="J57" i="8"/>
  <c r="F57" i="8"/>
  <c r="E57" i="8"/>
  <c r="D57" i="8"/>
  <c r="C57" i="8"/>
  <c r="A57" i="8"/>
  <c r="AE56" i="8"/>
  <c r="AD56" i="8"/>
  <c r="U56" i="8" s="1"/>
  <c r="V56" i="8"/>
  <c r="T56" i="8"/>
  <c r="K56" i="8"/>
  <c r="J56" i="8"/>
  <c r="F56" i="8"/>
  <c r="E56" i="8"/>
  <c r="D56" i="8"/>
  <c r="C56" i="8"/>
  <c r="A56" i="8"/>
  <c r="AE55" i="8"/>
  <c r="AD55" i="8"/>
  <c r="V55" i="8"/>
  <c r="U55" i="8"/>
  <c r="T55" i="8"/>
  <c r="K55" i="8"/>
  <c r="J55" i="8"/>
  <c r="F55" i="8"/>
  <c r="E55" i="8"/>
  <c r="D55" i="8"/>
  <c r="C55" i="8"/>
  <c r="A55" i="8"/>
  <c r="AE54" i="8"/>
  <c r="AD54" i="8"/>
  <c r="V54" i="8"/>
  <c r="U54" i="8"/>
  <c r="T54" i="8"/>
  <c r="K54" i="8"/>
  <c r="J54" i="8"/>
  <c r="F54" i="8"/>
  <c r="E54" i="8"/>
  <c r="P54" i="8" s="1"/>
  <c r="Y54" i="8" s="1"/>
  <c r="Z54" i="8" s="1"/>
  <c r="D54" i="8"/>
  <c r="C54" i="8"/>
  <c r="A54" i="8"/>
  <c r="AE53" i="8"/>
  <c r="AD53" i="8"/>
  <c r="V53" i="8"/>
  <c r="U53" i="8"/>
  <c r="T53" i="8"/>
  <c r="K53" i="8"/>
  <c r="J53" i="8"/>
  <c r="L53" i="8" s="1"/>
  <c r="F53" i="8"/>
  <c r="E53" i="8"/>
  <c r="P53" i="8" s="1"/>
  <c r="D53" i="8"/>
  <c r="C53" i="8"/>
  <c r="A53" i="8"/>
  <c r="AE52" i="8"/>
  <c r="AD52" i="8"/>
  <c r="U52" i="8" s="1"/>
  <c r="V52" i="8"/>
  <c r="T52" i="8"/>
  <c r="K52" i="8"/>
  <c r="J52" i="8"/>
  <c r="L52" i="8" s="1"/>
  <c r="F52" i="8"/>
  <c r="E52" i="8"/>
  <c r="D52" i="8"/>
  <c r="C52" i="8"/>
  <c r="A52" i="8"/>
  <c r="AE51" i="8"/>
  <c r="AD51" i="8"/>
  <c r="V51" i="8"/>
  <c r="U51" i="8"/>
  <c r="T51" i="8"/>
  <c r="O51" i="8"/>
  <c r="K51" i="8"/>
  <c r="J51" i="8"/>
  <c r="L51" i="8" s="1"/>
  <c r="F51" i="8"/>
  <c r="E51" i="8"/>
  <c r="P51" i="8" s="1"/>
  <c r="D51" i="8"/>
  <c r="C51" i="8"/>
  <c r="A51" i="8"/>
  <c r="AE50" i="8"/>
  <c r="AF50" i="8" s="1"/>
  <c r="AH50" i="8" s="1"/>
  <c r="AD50" i="8"/>
  <c r="U50" i="8" s="1"/>
  <c r="V50" i="8"/>
  <c r="T50" i="8"/>
  <c r="K50" i="8"/>
  <c r="J50" i="8"/>
  <c r="L50" i="8" s="1"/>
  <c r="F50" i="8"/>
  <c r="E50" i="8"/>
  <c r="D50" i="8"/>
  <c r="C50" i="8"/>
  <c r="A50" i="8"/>
  <c r="AE49" i="8"/>
  <c r="AD49" i="8"/>
  <c r="V49" i="8"/>
  <c r="U49" i="8"/>
  <c r="T49" i="8"/>
  <c r="N49" i="8"/>
  <c r="W49" i="8" s="1"/>
  <c r="X49" i="8" s="1"/>
  <c r="K49" i="8"/>
  <c r="J49" i="8"/>
  <c r="L49" i="8" s="1"/>
  <c r="F49" i="8"/>
  <c r="E49" i="8"/>
  <c r="P49" i="8" s="1"/>
  <c r="D49" i="8"/>
  <c r="C49" i="8"/>
  <c r="A49" i="8"/>
  <c r="AE48" i="8"/>
  <c r="AF48" i="8" s="1"/>
  <c r="AH48" i="8" s="1"/>
  <c r="AD48" i="8"/>
  <c r="U48" i="8" s="1"/>
  <c r="V48" i="8"/>
  <c r="T48" i="8"/>
  <c r="K48" i="8"/>
  <c r="J48" i="8"/>
  <c r="L48" i="8" s="1"/>
  <c r="F48" i="8"/>
  <c r="E48" i="8"/>
  <c r="D48" i="8"/>
  <c r="C48" i="8"/>
  <c r="A48" i="8"/>
  <c r="AE47" i="8"/>
  <c r="AD47" i="8"/>
  <c r="U47" i="8" s="1"/>
  <c r="V47" i="8"/>
  <c r="T47" i="8"/>
  <c r="K47" i="8"/>
  <c r="J47" i="8"/>
  <c r="L47" i="8" s="1"/>
  <c r="F47" i="8"/>
  <c r="E47" i="8"/>
  <c r="P47" i="8" s="1"/>
  <c r="D47" i="8"/>
  <c r="C47" i="8"/>
  <c r="A47" i="8"/>
  <c r="AE46" i="8"/>
  <c r="AD46" i="8"/>
  <c r="U46" i="8" s="1"/>
  <c r="V46" i="8"/>
  <c r="T46" i="8"/>
  <c r="K46" i="8"/>
  <c r="J46" i="8"/>
  <c r="L46" i="8" s="1"/>
  <c r="F46" i="8"/>
  <c r="E46" i="8"/>
  <c r="D46" i="8"/>
  <c r="C46" i="8"/>
  <c r="A46" i="8"/>
  <c r="AE45" i="8"/>
  <c r="AD45" i="8"/>
  <c r="V45" i="8"/>
  <c r="U45" i="8"/>
  <c r="T45" i="8"/>
  <c r="K45" i="8"/>
  <c r="J45" i="8"/>
  <c r="L45" i="8" s="1"/>
  <c r="F45" i="8"/>
  <c r="E45" i="8"/>
  <c r="P45" i="8" s="1"/>
  <c r="D45" i="8"/>
  <c r="C45" i="8"/>
  <c r="A45" i="8"/>
  <c r="AE44" i="8"/>
  <c r="AD44" i="8"/>
  <c r="V44" i="8"/>
  <c r="U44" i="8"/>
  <c r="T44" i="8"/>
  <c r="K44" i="8"/>
  <c r="J44" i="8"/>
  <c r="L44" i="8" s="1"/>
  <c r="F44" i="8"/>
  <c r="E44" i="8"/>
  <c r="D44" i="8"/>
  <c r="C44" i="8"/>
  <c r="A44" i="8"/>
  <c r="AE43" i="8"/>
  <c r="AD43" i="8"/>
  <c r="U43" i="8" s="1"/>
  <c r="V43" i="8"/>
  <c r="T43" i="8"/>
  <c r="K43" i="8"/>
  <c r="J43" i="8"/>
  <c r="L43" i="8" s="1"/>
  <c r="F43" i="8"/>
  <c r="E43" i="8"/>
  <c r="P43" i="8" s="1"/>
  <c r="Y43" i="8" s="1"/>
  <c r="Z43" i="8" s="1"/>
  <c r="D43" i="8"/>
  <c r="C43" i="8"/>
  <c r="A43" i="8"/>
  <c r="AE42" i="8"/>
  <c r="AD42" i="8"/>
  <c r="V42" i="8"/>
  <c r="U42" i="8"/>
  <c r="T42" i="8"/>
  <c r="K42" i="8"/>
  <c r="J42" i="8"/>
  <c r="F42" i="8"/>
  <c r="E42" i="8"/>
  <c r="P42" i="8" s="1"/>
  <c r="Y42" i="8" s="1"/>
  <c r="Z42" i="8" s="1"/>
  <c r="D42" i="8"/>
  <c r="C42" i="8"/>
  <c r="A42" i="8"/>
  <c r="AE41" i="8"/>
  <c r="AD41" i="8"/>
  <c r="U41" i="8" s="1"/>
  <c r="V41" i="8"/>
  <c r="T41" i="8"/>
  <c r="K41" i="8"/>
  <c r="J41" i="8"/>
  <c r="L41" i="8" s="1"/>
  <c r="F41" i="8"/>
  <c r="E41" i="8"/>
  <c r="P41" i="8" s="1"/>
  <c r="D41" i="8"/>
  <c r="C41" i="8"/>
  <c r="A41" i="8"/>
  <c r="AE40" i="8"/>
  <c r="AD40" i="8"/>
  <c r="U40" i="8" s="1"/>
  <c r="V40" i="8"/>
  <c r="T40" i="8"/>
  <c r="K40" i="8"/>
  <c r="J40" i="8"/>
  <c r="L40" i="8" s="1"/>
  <c r="F40" i="8"/>
  <c r="E40" i="8"/>
  <c r="P40" i="8" s="1"/>
  <c r="Y40" i="8" s="1"/>
  <c r="Z40" i="8" s="1"/>
  <c r="D40" i="8"/>
  <c r="C40" i="8"/>
  <c r="A40" i="8"/>
  <c r="AE39" i="8"/>
  <c r="AD39" i="8"/>
  <c r="V39" i="8"/>
  <c r="U39" i="8"/>
  <c r="T39" i="8"/>
  <c r="K39" i="8"/>
  <c r="J39" i="8"/>
  <c r="F39" i="8"/>
  <c r="E39" i="8"/>
  <c r="P39" i="8" s="1"/>
  <c r="Y39" i="8" s="1"/>
  <c r="Z39" i="8" s="1"/>
  <c r="D39" i="8"/>
  <c r="C39" i="8"/>
  <c r="A39" i="8"/>
  <c r="AE38" i="8"/>
  <c r="AD38" i="8"/>
  <c r="U38" i="8" s="1"/>
  <c r="V38" i="8"/>
  <c r="T38" i="8"/>
  <c r="K38" i="8"/>
  <c r="J38" i="8"/>
  <c r="L38" i="8" s="1"/>
  <c r="Q38" i="8" s="1"/>
  <c r="F38" i="8"/>
  <c r="E38" i="8"/>
  <c r="P38" i="8" s="1"/>
  <c r="D38" i="8"/>
  <c r="C38" i="8"/>
  <c r="A38" i="8"/>
  <c r="AE37" i="8"/>
  <c r="AD37" i="8"/>
  <c r="V37" i="8"/>
  <c r="U37" i="8"/>
  <c r="T37" i="8"/>
  <c r="K37" i="8"/>
  <c r="J37" i="8"/>
  <c r="L37" i="8" s="1"/>
  <c r="F37" i="8"/>
  <c r="E37" i="8"/>
  <c r="P37" i="8" s="1"/>
  <c r="D37" i="8"/>
  <c r="C37" i="8"/>
  <c r="A37" i="8"/>
  <c r="AE36" i="8"/>
  <c r="AF36" i="8" s="1"/>
  <c r="AH36" i="8" s="1"/>
  <c r="AD36" i="8"/>
  <c r="U36" i="8" s="1"/>
  <c r="V36" i="8"/>
  <c r="T36" i="8"/>
  <c r="K36" i="8"/>
  <c r="J36" i="8"/>
  <c r="L36" i="8" s="1"/>
  <c r="F36" i="8"/>
  <c r="E36" i="8"/>
  <c r="D36" i="8"/>
  <c r="C36" i="8"/>
  <c r="A36" i="8"/>
  <c r="AE35" i="8"/>
  <c r="AD35" i="8"/>
  <c r="V35" i="8"/>
  <c r="U35" i="8"/>
  <c r="T35" i="8"/>
  <c r="K35" i="8"/>
  <c r="J35" i="8"/>
  <c r="L35" i="8" s="1"/>
  <c r="F35" i="8"/>
  <c r="E35" i="8"/>
  <c r="P35" i="8" s="1"/>
  <c r="Y35" i="8" s="1"/>
  <c r="Z35" i="8" s="1"/>
  <c r="D35" i="8"/>
  <c r="C35" i="8"/>
  <c r="A35" i="8"/>
  <c r="AE34" i="8"/>
  <c r="AD34" i="8"/>
  <c r="V34" i="8"/>
  <c r="U34" i="8"/>
  <c r="T34" i="8"/>
  <c r="K34" i="8"/>
  <c r="J34" i="8"/>
  <c r="L34" i="8" s="1"/>
  <c r="F34" i="8"/>
  <c r="E34" i="8"/>
  <c r="P34" i="8" s="1"/>
  <c r="D34" i="8"/>
  <c r="C34" i="8"/>
  <c r="A34" i="8"/>
  <c r="AE33" i="8"/>
  <c r="AD33" i="8"/>
  <c r="U33" i="8" s="1"/>
  <c r="V33" i="8"/>
  <c r="T33" i="8"/>
  <c r="K33" i="8"/>
  <c r="J33" i="8"/>
  <c r="L33" i="8" s="1"/>
  <c r="F33" i="8"/>
  <c r="E33" i="8"/>
  <c r="P33" i="8" s="1"/>
  <c r="D33" i="8"/>
  <c r="C33" i="8"/>
  <c r="A33" i="8"/>
  <c r="AE32" i="8"/>
  <c r="AD32" i="8"/>
  <c r="V32" i="8"/>
  <c r="U32" i="8"/>
  <c r="T32" i="8"/>
  <c r="K32" i="8"/>
  <c r="J32" i="8"/>
  <c r="L32" i="8" s="1"/>
  <c r="F32" i="8"/>
  <c r="E32" i="8"/>
  <c r="P32" i="8" s="1"/>
  <c r="D32" i="8"/>
  <c r="C32" i="8"/>
  <c r="A32" i="8"/>
  <c r="AE31" i="8"/>
  <c r="AD31" i="8"/>
  <c r="U31" i="8" s="1"/>
  <c r="V31" i="8"/>
  <c r="T31" i="8"/>
  <c r="K31" i="8"/>
  <c r="J31" i="8"/>
  <c r="F31" i="8"/>
  <c r="E31" i="8"/>
  <c r="D31" i="8"/>
  <c r="C31" i="8"/>
  <c r="A31" i="8"/>
  <c r="AE30" i="8"/>
  <c r="AD30" i="8"/>
  <c r="U30" i="8" s="1"/>
  <c r="V30" i="8"/>
  <c r="T30" i="8"/>
  <c r="K30" i="8"/>
  <c r="J30" i="8"/>
  <c r="F30" i="8"/>
  <c r="E30" i="8"/>
  <c r="P30" i="8" s="1"/>
  <c r="Y30" i="8" s="1"/>
  <c r="Z30" i="8" s="1"/>
  <c r="D30" i="8"/>
  <c r="C30" i="8"/>
  <c r="A30" i="8"/>
  <c r="AE29" i="8"/>
  <c r="AD29" i="8"/>
  <c r="U29" i="8" s="1"/>
  <c r="V29" i="8"/>
  <c r="T29" i="8"/>
  <c r="K29" i="8"/>
  <c r="J29" i="8"/>
  <c r="L29" i="8" s="1"/>
  <c r="F29" i="8"/>
  <c r="E29" i="8"/>
  <c r="P29" i="8" s="1"/>
  <c r="Q29" i="8" s="1"/>
  <c r="D29" i="8"/>
  <c r="C29" i="8"/>
  <c r="A29" i="8"/>
  <c r="AE28" i="8"/>
  <c r="AD28" i="8"/>
  <c r="V28" i="8"/>
  <c r="U28" i="8"/>
  <c r="T28" i="8"/>
  <c r="K28" i="8"/>
  <c r="J28" i="8"/>
  <c r="L28" i="8" s="1"/>
  <c r="F28" i="8"/>
  <c r="E28" i="8"/>
  <c r="P28" i="8" s="1"/>
  <c r="D28" i="8"/>
  <c r="C28" i="8"/>
  <c r="A28" i="8"/>
  <c r="AE27" i="8"/>
  <c r="AD27" i="8"/>
  <c r="U27" i="8" s="1"/>
  <c r="V27" i="8"/>
  <c r="T27" i="8"/>
  <c r="K27" i="8"/>
  <c r="J27" i="8"/>
  <c r="F27" i="8"/>
  <c r="E27" i="8"/>
  <c r="P27" i="8" s="1"/>
  <c r="D27" i="8"/>
  <c r="C27" i="8"/>
  <c r="A27" i="8"/>
  <c r="AE26" i="8"/>
  <c r="AD26" i="8"/>
  <c r="V26" i="8"/>
  <c r="U26" i="8"/>
  <c r="T26" i="8"/>
  <c r="K26" i="8"/>
  <c r="J26" i="8"/>
  <c r="L26" i="8" s="1"/>
  <c r="F26" i="8"/>
  <c r="E26" i="8"/>
  <c r="P26" i="8" s="1"/>
  <c r="D26" i="8"/>
  <c r="C26" i="8"/>
  <c r="A26" i="8"/>
  <c r="AE25" i="8"/>
  <c r="AD25" i="8"/>
  <c r="U25" i="8" s="1"/>
  <c r="V25" i="8"/>
  <c r="T25" i="8"/>
  <c r="K25" i="8"/>
  <c r="J25" i="8"/>
  <c r="F25" i="8"/>
  <c r="E25" i="8"/>
  <c r="P25" i="8" s="1"/>
  <c r="Y25" i="8" s="1"/>
  <c r="Z25" i="8" s="1"/>
  <c r="D25" i="8"/>
  <c r="C25" i="8"/>
  <c r="A25" i="8"/>
  <c r="AE24" i="8"/>
  <c r="AD24" i="8"/>
  <c r="U24" i="8" s="1"/>
  <c r="V24" i="8"/>
  <c r="T24" i="8"/>
  <c r="K24" i="8"/>
  <c r="J24" i="8"/>
  <c r="L24" i="8" s="1"/>
  <c r="F24" i="8"/>
  <c r="E24" i="8"/>
  <c r="P24" i="8" s="1"/>
  <c r="Q24" i="8" s="1"/>
  <c r="D24" i="8"/>
  <c r="C24" i="8"/>
  <c r="A24" i="8"/>
  <c r="AE23" i="8"/>
  <c r="AD23" i="8"/>
  <c r="V23" i="8"/>
  <c r="U23" i="8"/>
  <c r="T23" i="8"/>
  <c r="K23" i="8"/>
  <c r="J23" i="8"/>
  <c r="L23" i="8" s="1"/>
  <c r="F23" i="8"/>
  <c r="E23" i="8"/>
  <c r="P23" i="8" s="1"/>
  <c r="Y23" i="8" s="1"/>
  <c r="Z23" i="8" s="1"/>
  <c r="D23" i="8"/>
  <c r="C23" i="8"/>
  <c r="A23" i="8"/>
  <c r="AE22" i="8"/>
  <c r="AD22" i="8"/>
  <c r="U22" i="8" s="1"/>
  <c r="V22" i="8"/>
  <c r="T22" i="8"/>
  <c r="K22" i="8"/>
  <c r="J22" i="8"/>
  <c r="L22" i="8" s="1"/>
  <c r="F22" i="8"/>
  <c r="E22" i="8"/>
  <c r="D22" i="8"/>
  <c r="C22" i="8"/>
  <c r="A22" i="8"/>
  <c r="AE21" i="8"/>
  <c r="AD21" i="8"/>
  <c r="U21" i="8" s="1"/>
  <c r="V21" i="8"/>
  <c r="T21" i="8"/>
  <c r="K21" i="8"/>
  <c r="J21" i="8"/>
  <c r="L21" i="8" s="1"/>
  <c r="F21" i="8"/>
  <c r="E21" i="8"/>
  <c r="D21" i="8"/>
  <c r="C21" i="8"/>
  <c r="A21" i="8"/>
  <c r="AE20" i="8"/>
  <c r="AD20" i="8"/>
  <c r="V20" i="8"/>
  <c r="U20" i="8"/>
  <c r="T20" i="8"/>
  <c r="K20" i="8"/>
  <c r="J20" i="8"/>
  <c r="L20" i="8" s="1"/>
  <c r="F20" i="8"/>
  <c r="E20" i="8"/>
  <c r="P20" i="8" s="1"/>
  <c r="D20" i="8"/>
  <c r="C20" i="8"/>
  <c r="A20" i="8"/>
  <c r="AE19" i="8"/>
  <c r="AD19" i="8"/>
  <c r="U19" i="8" s="1"/>
  <c r="V19" i="8"/>
  <c r="T19" i="8"/>
  <c r="K19" i="8"/>
  <c r="J19" i="8"/>
  <c r="L19" i="8" s="1"/>
  <c r="F19" i="8"/>
  <c r="E19" i="8"/>
  <c r="P19" i="8" s="1"/>
  <c r="D19" i="8"/>
  <c r="C19" i="8"/>
  <c r="A19" i="8"/>
  <c r="AE18" i="8"/>
  <c r="AD18" i="8"/>
  <c r="V18" i="8"/>
  <c r="U18" i="8"/>
  <c r="T18" i="8"/>
  <c r="K18" i="8"/>
  <c r="J18" i="8"/>
  <c r="L18" i="8" s="1"/>
  <c r="F18" i="8"/>
  <c r="E18" i="8"/>
  <c r="P18" i="8" s="1"/>
  <c r="D18" i="8"/>
  <c r="C18" i="8"/>
  <c r="A18" i="8"/>
  <c r="AE17" i="8"/>
  <c r="AD17" i="8"/>
  <c r="V17" i="8"/>
  <c r="U17" i="8"/>
  <c r="T17" i="8"/>
  <c r="K17" i="8"/>
  <c r="J17" i="8"/>
  <c r="F17" i="8"/>
  <c r="E17" i="8"/>
  <c r="P17" i="8" s="1"/>
  <c r="D17" i="8"/>
  <c r="C17" i="8"/>
  <c r="A17" i="8"/>
  <c r="AE16" i="8"/>
  <c r="AD16" i="8"/>
  <c r="U16" i="8" s="1"/>
  <c r="V16" i="8"/>
  <c r="T16" i="8"/>
  <c r="K16" i="8"/>
  <c r="J16" i="8"/>
  <c r="F16" i="8"/>
  <c r="E16" i="8"/>
  <c r="P16" i="8" s="1"/>
  <c r="D16" i="8"/>
  <c r="C16" i="8"/>
  <c r="A16" i="8"/>
  <c r="AE15" i="8"/>
  <c r="AD15" i="8"/>
  <c r="V15" i="8"/>
  <c r="U15" i="8"/>
  <c r="T15" i="8"/>
  <c r="K15" i="8"/>
  <c r="J15" i="8"/>
  <c r="L15" i="8" s="1"/>
  <c r="F15" i="8"/>
  <c r="E15" i="8"/>
  <c r="P15" i="8" s="1"/>
  <c r="D15" i="8"/>
  <c r="C15" i="8"/>
  <c r="A15" i="8"/>
  <c r="AE14" i="8"/>
  <c r="AD14" i="8"/>
  <c r="V14" i="8"/>
  <c r="U14" i="8"/>
  <c r="T14" i="8"/>
  <c r="K14" i="8"/>
  <c r="J14" i="8"/>
  <c r="L14" i="8" s="1"/>
  <c r="F14" i="8"/>
  <c r="E14" i="8"/>
  <c r="P14" i="8" s="1"/>
  <c r="D14" i="8"/>
  <c r="C14" i="8"/>
  <c r="A14" i="8"/>
  <c r="AE13" i="8"/>
  <c r="AD13" i="8"/>
  <c r="U13" i="8" s="1"/>
  <c r="V13" i="8"/>
  <c r="T13" i="8"/>
  <c r="K13" i="8"/>
  <c r="J13" i="8"/>
  <c r="L13" i="8" s="1"/>
  <c r="F13" i="8"/>
  <c r="E13" i="8"/>
  <c r="P13" i="8" s="1"/>
  <c r="D13" i="8"/>
  <c r="C13" i="8"/>
  <c r="A13" i="8"/>
  <c r="AE12" i="8"/>
  <c r="AK12" i="8" s="1"/>
  <c r="AD12" i="8"/>
  <c r="V12" i="8"/>
  <c r="U12" i="8"/>
  <c r="T12" i="8"/>
  <c r="K12" i="8"/>
  <c r="J12" i="8"/>
  <c r="L12" i="8" s="1"/>
  <c r="F12" i="8"/>
  <c r="E12" i="8"/>
  <c r="P12" i="8" s="1"/>
  <c r="D12" i="8"/>
  <c r="C12" i="8"/>
  <c r="A12" i="8"/>
  <c r="AE11" i="8"/>
  <c r="AD11" i="8"/>
  <c r="U11" i="8" s="1"/>
  <c r="V11" i="8"/>
  <c r="T11" i="8"/>
  <c r="K11" i="8"/>
  <c r="J11" i="8"/>
  <c r="L11" i="8" s="1"/>
  <c r="F11" i="8"/>
  <c r="E11" i="8"/>
  <c r="P11" i="8" s="1"/>
  <c r="Y11" i="8" s="1"/>
  <c r="Z11" i="8" s="1"/>
  <c r="D11" i="8"/>
  <c r="C11" i="8"/>
  <c r="A11" i="8"/>
  <c r="AE10" i="8"/>
  <c r="AD10" i="8"/>
  <c r="U10" i="8" s="1"/>
  <c r="V10" i="8"/>
  <c r="T10" i="8"/>
  <c r="K10" i="8"/>
  <c r="L10" i="8" s="1"/>
  <c r="J10" i="8"/>
  <c r="F10" i="8"/>
  <c r="E10" i="8"/>
  <c r="P10" i="8" s="1"/>
  <c r="D10" i="8"/>
  <c r="C10" i="8"/>
  <c r="A10" i="8"/>
  <c r="AE9" i="8"/>
  <c r="AD9" i="8"/>
  <c r="V9" i="8"/>
  <c r="U9" i="8"/>
  <c r="T9" i="8"/>
  <c r="K9" i="8"/>
  <c r="J9" i="8"/>
  <c r="L9" i="8" s="1"/>
  <c r="F9" i="8"/>
  <c r="E9" i="8"/>
  <c r="P9" i="8" s="1"/>
  <c r="D9" i="8"/>
  <c r="C9" i="8"/>
  <c r="A9" i="8"/>
  <c r="AE8" i="8"/>
  <c r="AD8" i="8"/>
  <c r="V8" i="8"/>
  <c r="U8" i="8"/>
  <c r="T8" i="8"/>
  <c r="K8" i="8"/>
  <c r="J8" i="8"/>
  <c r="F8" i="8"/>
  <c r="E8" i="8"/>
  <c r="P8" i="8" s="1"/>
  <c r="D8" i="8"/>
  <c r="C8" i="8"/>
  <c r="A8" i="8"/>
  <c r="AE7" i="8"/>
  <c r="AD7" i="8"/>
  <c r="U7" i="8" s="1"/>
  <c r="V7" i="8"/>
  <c r="T7" i="8"/>
  <c r="K7" i="8"/>
  <c r="J7" i="8"/>
  <c r="F7" i="8"/>
  <c r="E7" i="8"/>
  <c r="D7" i="8"/>
  <c r="C7" i="8"/>
  <c r="A7" i="8"/>
  <c r="AE6" i="8"/>
  <c r="AD6" i="8"/>
  <c r="V6" i="8"/>
  <c r="U6" i="8"/>
  <c r="T6" i="8"/>
  <c r="K6" i="8"/>
  <c r="J6" i="8"/>
  <c r="F6" i="8"/>
  <c r="E6" i="8"/>
  <c r="P6" i="8" s="1"/>
  <c r="D6" i="8"/>
  <c r="C6" i="8"/>
  <c r="A6" i="8"/>
  <c r="AE5" i="8"/>
  <c r="AI5" i="8" s="1"/>
  <c r="AD5" i="8"/>
  <c r="V5" i="8"/>
  <c r="U5" i="8"/>
  <c r="T5" i="8"/>
  <c r="K5" i="8"/>
  <c r="J5" i="8"/>
  <c r="L5" i="8" s="1"/>
  <c r="F5" i="8"/>
  <c r="E5" i="8"/>
  <c r="P5" i="8" s="1"/>
  <c r="D5" i="8"/>
  <c r="C5" i="8"/>
  <c r="A5" i="8"/>
  <c r="AE4" i="8"/>
  <c r="AL4" i="8" s="1"/>
  <c r="AD4" i="8"/>
  <c r="U4" i="8" s="1"/>
  <c r="V4" i="8"/>
  <c r="T4" i="8"/>
  <c r="K4" i="8"/>
  <c r="J4" i="8"/>
  <c r="L4" i="8" s="1"/>
  <c r="F4" i="8"/>
  <c r="E4" i="8"/>
  <c r="P4" i="8" s="1"/>
  <c r="D4" i="8"/>
  <c r="C4" i="8"/>
  <c r="A4" i="8"/>
  <c r="AD3" i="8"/>
  <c r="U3" i="8" s="1"/>
  <c r="W3" i="8"/>
  <c r="X3" i="8" s="1"/>
  <c r="V3" i="8"/>
  <c r="T3" i="8"/>
  <c r="K3" i="8"/>
  <c r="L3" i="8" s="1"/>
  <c r="J3" i="8"/>
  <c r="F3" i="8"/>
  <c r="E3" i="8"/>
  <c r="D3" i="8"/>
  <c r="C3" i="8"/>
  <c r="A3" i="8"/>
  <c r="AE103" i="7"/>
  <c r="AD103" i="7"/>
  <c r="V103" i="7"/>
  <c r="T103" i="7"/>
  <c r="L103" i="7"/>
  <c r="K103" i="7"/>
  <c r="J103" i="7"/>
  <c r="F103" i="7"/>
  <c r="E103" i="7"/>
  <c r="P103" i="7" s="1"/>
  <c r="D103" i="7"/>
  <c r="C103" i="7"/>
  <c r="A103" i="7"/>
  <c r="AE102" i="7"/>
  <c r="AD102" i="7"/>
  <c r="U102" i="7" s="1"/>
  <c r="V102" i="7"/>
  <c r="T102" i="7"/>
  <c r="K102" i="7"/>
  <c r="J102" i="7"/>
  <c r="F102" i="7"/>
  <c r="E102" i="7"/>
  <c r="P102" i="7" s="1"/>
  <c r="D102" i="7"/>
  <c r="C102" i="7"/>
  <c r="A102" i="7"/>
  <c r="AE101" i="7"/>
  <c r="AD101" i="7"/>
  <c r="U101" i="7" s="1"/>
  <c r="V101" i="7"/>
  <c r="T101" i="7"/>
  <c r="K101" i="7"/>
  <c r="J101" i="7"/>
  <c r="L101" i="7" s="1"/>
  <c r="F101" i="7"/>
  <c r="E101" i="7"/>
  <c r="P101" i="7" s="1"/>
  <c r="D101" i="7"/>
  <c r="C101" i="7"/>
  <c r="A101" i="7"/>
  <c r="AE100" i="7"/>
  <c r="AD100" i="7"/>
  <c r="U100" i="7" s="1"/>
  <c r="V100" i="7"/>
  <c r="T100" i="7"/>
  <c r="K100" i="7"/>
  <c r="J100" i="7"/>
  <c r="L100" i="7" s="1"/>
  <c r="F100" i="7"/>
  <c r="E100" i="7"/>
  <c r="P100" i="7" s="1"/>
  <c r="Y100" i="7" s="1"/>
  <c r="Z100" i="7" s="1"/>
  <c r="D100" i="7"/>
  <c r="C100" i="7"/>
  <c r="A100" i="7"/>
  <c r="AE99" i="7"/>
  <c r="AD99" i="7"/>
  <c r="U99" i="7" s="1"/>
  <c r="V99" i="7"/>
  <c r="T99" i="7"/>
  <c r="K99" i="7"/>
  <c r="J99" i="7"/>
  <c r="F99" i="7"/>
  <c r="E99" i="7"/>
  <c r="D99" i="7"/>
  <c r="C99" i="7"/>
  <c r="A99" i="7"/>
  <c r="AE98" i="7"/>
  <c r="AD98" i="7"/>
  <c r="U98" i="7" s="1"/>
  <c r="AA98" i="7" s="1"/>
  <c r="V98" i="7"/>
  <c r="T98" i="7"/>
  <c r="K98" i="7"/>
  <c r="J98" i="7"/>
  <c r="L98" i="7" s="1"/>
  <c r="F98" i="7"/>
  <c r="E98" i="7"/>
  <c r="P98" i="7" s="1"/>
  <c r="D98" i="7"/>
  <c r="C98" i="7"/>
  <c r="A98" i="7"/>
  <c r="AE97" i="7"/>
  <c r="AD97" i="7"/>
  <c r="V97" i="7"/>
  <c r="U97" i="7"/>
  <c r="T97" i="7"/>
  <c r="K97" i="7"/>
  <c r="J97" i="7"/>
  <c r="F97" i="7"/>
  <c r="E97" i="7"/>
  <c r="P97" i="7" s="1"/>
  <c r="Y97" i="7" s="1"/>
  <c r="Z97" i="7" s="1"/>
  <c r="D97" i="7"/>
  <c r="C97" i="7"/>
  <c r="A97" i="7"/>
  <c r="AE96" i="7"/>
  <c r="AD96" i="7"/>
  <c r="U96" i="7" s="1"/>
  <c r="V96" i="7"/>
  <c r="T96" i="7"/>
  <c r="K96" i="7"/>
  <c r="J96" i="7"/>
  <c r="L96" i="7" s="1"/>
  <c r="F96" i="7"/>
  <c r="E96" i="7"/>
  <c r="P96" i="7" s="1"/>
  <c r="D96" i="7"/>
  <c r="C96" i="7"/>
  <c r="A96" i="7"/>
  <c r="AE95" i="7"/>
  <c r="AD95" i="7"/>
  <c r="V95" i="7"/>
  <c r="U95" i="7"/>
  <c r="T95" i="7"/>
  <c r="K95" i="7"/>
  <c r="J95" i="7"/>
  <c r="L95" i="7" s="1"/>
  <c r="F95" i="7"/>
  <c r="E95" i="7"/>
  <c r="P95" i="7" s="1"/>
  <c r="D95" i="7"/>
  <c r="C95" i="7"/>
  <c r="A95" i="7"/>
  <c r="AE94" i="7"/>
  <c r="AD94" i="7"/>
  <c r="V94" i="7"/>
  <c r="U94" i="7"/>
  <c r="T94" i="7"/>
  <c r="K94" i="7"/>
  <c r="J94" i="7"/>
  <c r="L94" i="7" s="1"/>
  <c r="F94" i="7"/>
  <c r="E94" i="7"/>
  <c r="P94" i="7" s="1"/>
  <c r="Y94" i="7" s="1"/>
  <c r="Z94" i="7" s="1"/>
  <c r="AA94" i="7" s="1"/>
  <c r="D94" i="7"/>
  <c r="C94" i="7"/>
  <c r="A94" i="7"/>
  <c r="AE93" i="7"/>
  <c r="AD93" i="7"/>
  <c r="U93" i="7" s="1"/>
  <c r="V93" i="7"/>
  <c r="T93" i="7"/>
  <c r="K93" i="7"/>
  <c r="J93" i="7"/>
  <c r="L93" i="7" s="1"/>
  <c r="Q93" i="7" s="1"/>
  <c r="F93" i="7"/>
  <c r="E93" i="7"/>
  <c r="P93" i="7" s="1"/>
  <c r="Y93" i="7" s="1"/>
  <c r="Z93" i="7" s="1"/>
  <c r="D93" i="7"/>
  <c r="C93" i="7"/>
  <c r="A93" i="7"/>
  <c r="AE92" i="7"/>
  <c r="AD92" i="7"/>
  <c r="U92" i="7" s="1"/>
  <c r="V92" i="7"/>
  <c r="T92" i="7"/>
  <c r="K92" i="7"/>
  <c r="J92" i="7"/>
  <c r="L92" i="7" s="1"/>
  <c r="F92" i="7"/>
  <c r="E92" i="7"/>
  <c r="P92" i="7" s="1"/>
  <c r="D92" i="7"/>
  <c r="C92" i="7"/>
  <c r="A92" i="7"/>
  <c r="AE91" i="7"/>
  <c r="AD91" i="7"/>
  <c r="U91" i="7" s="1"/>
  <c r="V91" i="7"/>
  <c r="T91" i="7"/>
  <c r="K91" i="7"/>
  <c r="J91" i="7"/>
  <c r="L91" i="7" s="1"/>
  <c r="F91" i="7"/>
  <c r="E91" i="7"/>
  <c r="P91" i="7" s="1"/>
  <c r="D91" i="7"/>
  <c r="C91" i="7"/>
  <c r="A91" i="7"/>
  <c r="AE90" i="7"/>
  <c r="AD90" i="7"/>
  <c r="V90" i="7"/>
  <c r="U90" i="7"/>
  <c r="T90" i="7"/>
  <c r="K90" i="7"/>
  <c r="J90" i="7"/>
  <c r="L90" i="7" s="1"/>
  <c r="F90" i="7"/>
  <c r="E90" i="7"/>
  <c r="P90" i="7" s="1"/>
  <c r="Y90" i="7" s="1"/>
  <c r="Z90" i="7" s="1"/>
  <c r="D90" i="7"/>
  <c r="C90" i="7"/>
  <c r="A90" i="7"/>
  <c r="AE89" i="7"/>
  <c r="AD89" i="7"/>
  <c r="U89" i="7" s="1"/>
  <c r="V89" i="7"/>
  <c r="T89" i="7"/>
  <c r="K89" i="7"/>
  <c r="J89" i="7"/>
  <c r="L89" i="7" s="1"/>
  <c r="F89" i="7"/>
  <c r="E89" i="7"/>
  <c r="P89" i="7" s="1"/>
  <c r="D89" i="7"/>
  <c r="C89" i="7"/>
  <c r="A89" i="7"/>
  <c r="AE88" i="7"/>
  <c r="AD88" i="7"/>
  <c r="U88" i="7" s="1"/>
  <c r="V88" i="7"/>
  <c r="T88" i="7"/>
  <c r="K88" i="7"/>
  <c r="J88" i="7"/>
  <c r="L88" i="7" s="1"/>
  <c r="F88" i="7"/>
  <c r="E88" i="7"/>
  <c r="P88" i="7" s="1"/>
  <c r="Y88" i="7" s="1"/>
  <c r="Z88" i="7" s="1"/>
  <c r="AB88" i="7" s="1"/>
  <c r="R88" i="7" s="1"/>
  <c r="D88" i="7"/>
  <c r="C88" i="7"/>
  <c r="A88" i="7"/>
  <c r="AE87" i="7"/>
  <c r="AD87" i="7"/>
  <c r="U87" i="7" s="1"/>
  <c r="V87" i="7"/>
  <c r="T87" i="7"/>
  <c r="K87" i="7"/>
  <c r="J87" i="7"/>
  <c r="L87" i="7" s="1"/>
  <c r="F87" i="7"/>
  <c r="E87" i="7"/>
  <c r="D87" i="7"/>
  <c r="C87" i="7"/>
  <c r="A87" i="7"/>
  <c r="AE86" i="7"/>
  <c r="AI86" i="7" s="1"/>
  <c r="AD86" i="7"/>
  <c r="V86" i="7"/>
  <c r="U86" i="7"/>
  <c r="T86" i="7"/>
  <c r="K86" i="7"/>
  <c r="J86" i="7"/>
  <c r="L86" i="7" s="1"/>
  <c r="F86" i="7"/>
  <c r="E86" i="7"/>
  <c r="P86" i="7" s="1"/>
  <c r="Y86" i="7" s="1"/>
  <c r="Z86" i="7" s="1"/>
  <c r="D86" i="7"/>
  <c r="C86" i="7"/>
  <c r="A86" i="7"/>
  <c r="AE85" i="7"/>
  <c r="AD85" i="7"/>
  <c r="V85" i="7"/>
  <c r="U85" i="7"/>
  <c r="T85" i="7"/>
  <c r="K85" i="7"/>
  <c r="J85" i="7"/>
  <c r="F85" i="7"/>
  <c r="E85" i="7"/>
  <c r="D85" i="7"/>
  <c r="C85" i="7"/>
  <c r="A85" i="7"/>
  <c r="AE84" i="7"/>
  <c r="AD84" i="7"/>
  <c r="U84" i="7" s="1"/>
  <c r="V84" i="7"/>
  <c r="T84" i="7"/>
  <c r="K84" i="7"/>
  <c r="J84" i="7"/>
  <c r="L84" i="7" s="1"/>
  <c r="F84" i="7"/>
  <c r="E84" i="7"/>
  <c r="D84" i="7"/>
  <c r="C84" i="7"/>
  <c r="A84" i="7"/>
  <c r="AE83" i="7"/>
  <c r="AD83" i="7"/>
  <c r="V83" i="7"/>
  <c r="U83" i="7"/>
  <c r="T83" i="7"/>
  <c r="K83" i="7"/>
  <c r="J83" i="7"/>
  <c r="F83" i="7"/>
  <c r="E83" i="7"/>
  <c r="D83" i="7"/>
  <c r="C83" i="7"/>
  <c r="A83" i="7"/>
  <c r="AE82" i="7"/>
  <c r="AD82" i="7"/>
  <c r="U82" i="7" s="1"/>
  <c r="V82" i="7"/>
  <c r="T82" i="7"/>
  <c r="K82" i="7"/>
  <c r="J82" i="7"/>
  <c r="L82" i="7" s="1"/>
  <c r="F82" i="7"/>
  <c r="E82" i="7"/>
  <c r="D82" i="7"/>
  <c r="C82" i="7"/>
  <c r="A82" i="7"/>
  <c r="AE81" i="7"/>
  <c r="AD81" i="7"/>
  <c r="U81" i="7" s="1"/>
  <c r="V81" i="7"/>
  <c r="T81" i="7"/>
  <c r="K81" i="7"/>
  <c r="J81" i="7"/>
  <c r="L81" i="7" s="1"/>
  <c r="F81" i="7"/>
  <c r="E81" i="7"/>
  <c r="P81" i="7" s="1"/>
  <c r="D81" i="7"/>
  <c r="C81" i="7"/>
  <c r="A81" i="7"/>
  <c r="AE80" i="7"/>
  <c r="AD80" i="7"/>
  <c r="V80" i="7"/>
  <c r="U80" i="7"/>
  <c r="T80" i="7"/>
  <c r="K80" i="7"/>
  <c r="J80" i="7"/>
  <c r="L80" i="7" s="1"/>
  <c r="F80" i="7"/>
  <c r="E80" i="7"/>
  <c r="P80" i="7" s="1"/>
  <c r="Y80" i="7" s="1"/>
  <c r="Z80" i="7" s="1"/>
  <c r="D80" i="7"/>
  <c r="C80" i="7"/>
  <c r="A80" i="7"/>
  <c r="AE79" i="7"/>
  <c r="AD79" i="7"/>
  <c r="U79" i="7" s="1"/>
  <c r="V79" i="7"/>
  <c r="T79" i="7"/>
  <c r="K79" i="7"/>
  <c r="L79" i="7" s="1"/>
  <c r="J79" i="7"/>
  <c r="F79" i="7"/>
  <c r="E79" i="7"/>
  <c r="D79" i="7"/>
  <c r="C79" i="7"/>
  <c r="A79" i="7"/>
  <c r="AE78" i="7"/>
  <c r="AD78" i="7"/>
  <c r="U78" i="7" s="1"/>
  <c r="V78" i="7"/>
  <c r="T78" i="7"/>
  <c r="K78" i="7"/>
  <c r="J78" i="7"/>
  <c r="F78" i="7"/>
  <c r="E78" i="7"/>
  <c r="D78" i="7"/>
  <c r="C78" i="7"/>
  <c r="A78" i="7"/>
  <c r="AE77" i="7"/>
  <c r="AD77" i="7"/>
  <c r="V77" i="7"/>
  <c r="U77" i="7"/>
  <c r="T77" i="7"/>
  <c r="K77" i="7"/>
  <c r="J77" i="7"/>
  <c r="F77" i="7"/>
  <c r="E77" i="7"/>
  <c r="D77" i="7"/>
  <c r="C77" i="7"/>
  <c r="A77" i="7"/>
  <c r="AE76" i="7"/>
  <c r="AI76" i="7" s="1"/>
  <c r="AD76" i="7"/>
  <c r="V76" i="7"/>
  <c r="U76" i="7"/>
  <c r="T76" i="7"/>
  <c r="K76" i="7"/>
  <c r="J76" i="7"/>
  <c r="L76" i="7" s="1"/>
  <c r="F76" i="7"/>
  <c r="E76" i="7"/>
  <c r="D76" i="7"/>
  <c r="C76" i="7"/>
  <c r="A76" i="7"/>
  <c r="AE75" i="7"/>
  <c r="AD75" i="7"/>
  <c r="V75" i="7"/>
  <c r="U75" i="7"/>
  <c r="T75" i="7"/>
  <c r="K75" i="7"/>
  <c r="J75" i="7"/>
  <c r="L75" i="7" s="1"/>
  <c r="F75" i="7"/>
  <c r="E75" i="7"/>
  <c r="P75" i="7" s="1"/>
  <c r="D75" i="7"/>
  <c r="C75" i="7"/>
  <c r="A75" i="7"/>
  <c r="AE74" i="7"/>
  <c r="AD74" i="7"/>
  <c r="U74" i="7" s="1"/>
  <c r="V74" i="7"/>
  <c r="T74" i="7"/>
  <c r="K74" i="7"/>
  <c r="J74" i="7"/>
  <c r="L74" i="7" s="1"/>
  <c r="F74" i="7"/>
  <c r="E74" i="7"/>
  <c r="P74" i="7" s="1"/>
  <c r="D74" i="7"/>
  <c r="C74" i="7"/>
  <c r="A74" i="7"/>
  <c r="AE73" i="7"/>
  <c r="AD73" i="7"/>
  <c r="U73" i="7" s="1"/>
  <c r="V73" i="7"/>
  <c r="T73" i="7"/>
  <c r="K73" i="7"/>
  <c r="J73" i="7"/>
  <c r="L73" i="7" s="1"/>
  <c r="F73" i="7"/>
  <c r="E73" i="7"/>
  <c r="D73" i="7"/>
  <c r="C73" i="7"/>
  <c r="A73" i="7"/>
  <c r="AE72" i="7"/>
  <c r="AD72" i="7"/>
  <c r="U72" i="7" s="1"/>
  <c r="V72" i="7"/>
  <c r="T72" i="7"/>
  <c r="K72" i="7"/>
  <c r="J72" i="7"/>
  <c r="L72" i="7" s="1"/>
  <c r="F72" i="7"/>
  <c r="E72" i="7"/>
  <c r="P72" i="7" s="1"/>
  <c r="Y72" i="7" s="1"/>
  <c r="Z72" i="7" s="1"/>
  <c r="D72" i="7"/>
  <c r="C72" i="7"/>
  <c r="A72" i="7"/>
  <c r="AE71" i="7"/>
  <c r="AD71" i="7"/>
  <c r="V71" i="7"/>
  <c r="U71" i="7"/>
  <c r="T71" i="7"/>
  <c r="K71" i="7"/>
  <c r="J71" i="7"/>
  <c r="L71" i="7" s="1"/>
  <c r="F71" i="7"/>
  <c r="E71" i="7"/>
  <c r="P71" i="7" s="1"/>
  <c r="D71" i="7"/>
  <c r="C71" i="7"/>
  <c r="A71" i="7"/>
  <c r="AE70" i="7"/>
  <c r="AD70" i="7"/>
  <c r="U70" i="7" s="1"/>
  <c r="V70" i="7"/>
  <c r="T70" i="7"/>
  <c r="K70" i="7"/>
  <c r="J70" i="7"/>
  <c r="L70" i="7" s="1"/>
  <c r="F70" i="7"/>
  <c r="E70" i="7"/>
  <c r="P70" i="7" s="1"/>
  <c r="D70" i="7"/>
  <c r="C70" i="7"/>
  <c r="A70" i="7"/>
  <c r="AE69" i="7"/>
  <c r="AD69" i="7"/>
  <c r="V69" i="7"/>
  <c r="U69" i="7"/>
  <c r="T69" i="7"/>
  <c r="K69" i="7"/>
  <c r="J69" i="7"/>
  <c r="L69" i="7" s="1"/>
  <c r="F69" i="7"/>
  <c r="E69" i="7"/>
  <c r="D69" i="7"/>
  <c r="C69" i="7"/>
  <c r="A69" i="7"/>
  <c r="AE68" i="7"/>
  <c r="AD68" i="7"/>
  <c r="V68" i="7"/>
  <c r="U68" i="7"/>
  <c r="T68" i="7"/>
  <c r="K68" i="7"/>
  <c r="J68" i="7"/>
  <c r="L68" i="7" s="1"/>
  <c r="F68" i="7"/>
  <c r="E68" i="7"/>
  <c r="P68" i="7" s="1"/>
  <c r="Y68" i="7" s="1"/>
  <c r="Z68" i="7" s="1"/>
  <c r="D68" i="7"/>
  <c r="C68" i="7"/>
  <c r="A68" i="7"/>
  <c r="AE67" i="7"/>
  <c r="AD67" i="7"/>
  <c r="U67" i="7" s="1"/>
  <c r="V67" i="7"/>
  <c r="T67" i="7"/>
  <c r="K67" i="7"/>
  <c r="J67" i="7"/>
  <c r="L67" i="7" s="1"/>
  <c r="F67" i="7"/>
  <c r="E67" i="7"/>
  <c r="P67" i="7" s="1"/>
  <c r="D67" i="7"/>
  <c r="C67" i="7"/>
  <c r="A67" i="7"/>
  <c r="AE66" i="7"/>
  <c r="AD66" i="7"/>
  <c r="U66" i="7" s="1"/>
  <c r="V66" i="7"/>
  <c r="T66" i="7"/>
  <c r="K66" i="7"/>
  <c r="J66" i="7"/>
  <c r="L66" i="7" s="1"/>
  <c r="F66" i="7"/>
  <c r="E66" i="7"/>
  <c r="D66" i="7"/>
  <c r="C66" i="7"/>
  <c r="A66" i="7"/>
  <c r="AE65" i="7"/>
  <c r="AD65" i="7"/>
  <c r="V65" i="7"/>
  <c r="U65" i="7"/>
  <c r="T65" i="7"/>
  <c r="K65" i="7"/>
  <c r="J65" i="7"/>
  <c r="L65" i="7" s="1"/>
  <c r="F65" i="7"/>
  <c r="E65" i="7"/>
  <c r="D65" i="7"/>
  <c r="C65" i="7"/>
  <c r="A65" i="7"/>
  <c r="AE64" i="7"/>
  <c r="AD64" i="7"/>
  <c r="V64" i="7"/>
  <c r="U64" i="7"/>
  <c r="T64" i="7"/>
  <c r="K64" i="7"/>
  <c r="J64" i="7"/>
  <c r="L64" i="7" s="1"/>
  <c r="F64" i="7"/>
  <c r="E64" i="7"/>
  <c r="P64" i="7" s="1"/>
  <c r="D64" i="7"/>
  <c r="C64" i="7"/>
  <c r="A64" i="7"/>
  <c r="AE63" i="7"/>
  <c r="AD63" i="7"/>
  <c r="V63" i="7"/>
  <c r="U63" i="7"/>
  <c r="T63" i="7"/>
  <c r="K63" i="7"/>
  <c r="J63" i="7"/>
  <c r="L63" i="7" s="1"/>
  <c r="F63" i="7"/>
  <c r="E63" i="7"/>
  <c r="P63" i="7" s="1"/>
  <c r="D63" i="7"/>
  <c r="C63" i="7"/>
  <c r="A63" i="7"/>
  <c r="AE62" i="7"/>
  <c r="AD62" i="7"/>
  <c r="U62" i="7" s="1"/>
  <c r="V62" i="7"/>
  <c r="T62" i="7"/>
  <c r="K62" i="7"/>
  <c r="J62" i="7"/>
  <c r="L62" i="7" s="1"/>
  <c r="F62" i="7"/>
  <c r="E62" i="7"/>
  <c r="D62" i="7"/>
  <c r="C62" i="7"/>
  <c r="A62" i="7"/>
  <c r="AE61" i="7"/>
  <c r="AD61" i="7"/>
  <c r="V61" i="7"/>
  <c r="U61" i="7"/>
  <c r="T61" i="7"/>
  <c r="K61" i="7"/>
  <c r="J61" i="7"/>
  <c r="F61" i="7"/>
  <c r="E61" i="7"/>
  <c r="P61" i="7" s="1"/>
  <c r="D61" i="7"/>
  <c r="C61" i="7"/>
  <c r="A61" i="7"/>
  <c r="AE60" i="7"/>
  <c r="AD60" i="7"/>
  <c r="V60" i="7"/>
  <c r="U60" i="7"/>
  <c r="T60" i="7"/>
  <c r="K60" i="7"/>
  <c r="J60" i="7"/>
  <c r="F60" i="7"/>
  <c r="E60" i="7"/>
  <c r="P60" i="7" s="1"/>
  <c r="D60" i="7"/>
  <c r="C60" i="7"/>
  <c r="A60" i="7"/>
  <c r="AE59" i="7"/>
  <c r="AD59" i="7"/>
  <c r="U59" i="7" s="1"/>
  <c r="V59" i="7"/>
  <c r="T59" i="7"/>
  <c r="K59" i="7"/>
  <c r="J59" i="7"/>
  <c r="L59" i="7" s="1"/>
  <c r="F59" i="7"/>
  <c r="E59" i="7"/>
  <c r="P59" i="7" s="1"/>
  <c r="D59" i="7"/>
  <c r="C59" i="7"/>
  <c r="A59" i="7"/>
  <c r="AE58" i="7"/>
  <c r="AD58" i="7"/>
  <c r="V58" i="7"/>
  <c r="U58" i="7"/>
  <c r="T58" i="7"/>
  <c r="K58" i="7"/>
  <c r="J58" i="7"/>
  <c r="L58" i="7" s="1"/>
  <c r="F58" i="7"/>
  <c r="E58" i="7"/>
  <c r="D58" i="7"/>
  <c r="C58" i="7"/>
  <c r="A58" i="7"/>
  <c r="AE57" i="7"/>
  <c r="AD57" i="7"/>
  <c r="V57" i="7"/>
  <c r="U57" i="7"/>
  <c r="T57" i="7"/>
  <c r="K57" i="7"/>
  <c r="J57" i="7"/>
  <c r="L57" i="7" s="1"/>
  <c r="F57" i="7"/>
  <c r="E57" i="7"/>
  <c r="P57" i="7" s="1"/>
  <c r="D57" i="7"/>
  <c r="C57" i="7"/>
  <c r="A57" i="7"/>
  <c r="AE56" i="7"/>
  <c r="AD56" i="7"/>
  <c r="U56" i="7" s="1"/>
  <c r="V56" i="7"/>
  <c r="T56" i="7"/>
  <c r="K56" i="7"/>
  <c r="J56" i="7"/>
  <c r="L56" i="7" s="1"/>
  <c r="F56" i="7"/>
  <c r="E56" i="7"/>
  <c r="P56" i="7" s="1"/>
  <c r="D56" i="7"/>
  <c r="C56" i="7"/>
  <c r="A56" i="7"/>
  <c r="AE55" i="7"/>
  <c r="AF55" i="7" s="1"/>
  <c r="AH55" i="7" s="1"/>
  <c r="AD55" i="7"/>
  <c r="V55" i="7"/>
  <c r="U55" i="7"/>
  <c r="T55" i="7"/>
  <c r="K55" i="7"/>
  <c r="J55" i="7"/>
  <c r="F55" i="7"/>
  <c r="E55" i="7"/>
  <c r="D55" i="7"/>
  <c r="C55" i="7"/>
  <c r="A55" i="7"/>
  <c r="AE54" i="7"/>
  <c r="AD54" i="7"/>
  <c r="U54" i="7" s="1"/>
  <c r="V54" i="7"/>
  <c r="T54" i="7"/>
  <c r="K54" i="7"/>
  <c r="J54" i="7"/>
  <c r="L54" i="7" s="1"/>
  <c r="F54" i="7"/>
  <c r="P54" i="7" s="1"/>
  <c r="Q54" i="7" s="1"/>
  <c r="E54" i="7"/>
  <c r="D54" i="7"/>
  <c r="C54" i="7"/>
  <c r="A54" i="7"/>
  <c r="AE53" i="7"/>
  <c r="AD53" i="7"/>
  <c r="U53" i="7" s="1"/>
  <c r="V53" i="7"/>
  <c r="T53" i="7"/>
  <c r="K53" i="7"/>
  <c r="J53" i="7"/>
  <c r="L53" i="7" s="1"/>
  <c r="F53" i="7"/>
  <c r="E53" i="7"/>
  <c r="P53" i="7" s="1"/>
  <c r="D53" i="7"/>
  <c r="C53" i="7"/>
  <c r="A53" i="7"/>
  <c r="AE52" i="7"/>
  <c r="AD52" i="7"/>
  <c r="V52" i="7"/>
  <c r="U52" i="7"/>
  <c r="T52" i="7"/>
  <c r="K52" i="7"/>
  <c r="J52" i="7"/>
  <c r="F52" i="7"/>
  <c r="E52" i="7"/>
  <c r="P52" i="7" s="1"/>
  <c r="Y52" i="7" s="1"/>
  <c r="Z52" i="7" s="1"/>
  <c r="D52" i="7"/>
  <c r="C52" i="7"/>
  <c r="A52" i="7"/>
  <c r="AE51" i="7"/>
  <c r="AD51" i="7"/>
  <c r="U51" i="7" s="1"/>
  <c r="V51" i="7"/>
  <c r="T51" i="7"/>
  <c r="K51" i="7"/>
  <c r="L51" i="7" s="1"/>
  <c r="J51" i="7"/>
  <c r="F51" i="7"/>
  <c r="E51" i="7"/>
  <c r="D51" i="7"/>
  <c r="C51" i="7"/>
  <c r="A51" i="7"/>
  <c r="AE50" i="7"/>
  <c r="AD50" i="7"/>
  <c r="U50" i="7" s="1"/>
  <c r="V50" i="7"/>
  <c r="T50" i="7"/>
  <c r="K50" i="7"/>
  <c r="J50" i="7"/>
  <c r="F50" i="7"/>
  <c r="E50" i="7"/>
  <c r="D50" i="7"/>
  <c r="C50" i="7"/>
  <c r="A50" i="7"/>
  <c r="AE49" i="7"/>
  <c r="AD49" i="7"/>
  <c r="V49" i="7"/>
  <c r="U49" i="7"/>
  <c r="T49" i="7"/>
  <c r="K49" i="7"/>
  <c r="J49" i="7"/>
  <c r="L49" i="7" s="1"/>
  <c r="F49" i="7"/>
  <c r="E49" i="7"/>
  <c r="P49" i="7" s="1"/>
  <c r="Y49" i="7" s="1"/>
  <c r="Z49" i="7" s="1"/>
  <c r="D49" i="7"/>
  <c r="C49" i="7"/>
  <c r="A49" i="7"/>
  <c r="AE48" i="7"/>
  <c r="AD48" i="7"/>
  <c r="V48" i="7"/>
  <c r="U48" i="7"/>
  <c r="T48" i="7"/>
  <c r="K48" i="7"/>
  <c r="J48" i="7"/>
  <c r="L48" i="7" s="1"/>
  <c r="F48" i="7"/>
  <c r="E48" i="7"/>
  <c r="P48" i="7" s="1"/>
  <c r="D48" i="7"/>
  <c r="C48" i="7"/>
  <c r="A48" i="7"/>
  <c r="AE47" i="7"/>
  <c r="AK47" i="7" s="1"/>
  <c r="AD47" i="7"/>
  <c r="U47" i="7" s="1"/>
  <c r="V47" i="7"/>
  <c r="T47" i="7"/>
  <c r="K47" i="7"/>
  <c r="J47" i="7"/>
  <c r="L47" i="7" s="1"/>
  <c r="F47" i="7"/>
  <c r="E47" i="7"/>
  <c r="P47" i="7" s="1"/>
  <c r="D47" i="7"/>
  <c r="C47" i="7"/>
  <c r="A47" i="7"/>
  <c r="AE46" i="7"/>
  <c r="AD46" i="7"/>
  <c r="V46" i="7"/>
  <c r="U46" i="7"/>
  <c r="T46" i="7"/>
  <c r="K46" i="7"/>
  <c r="J46" i="7"/>
  <c r="L46" i="7" s="1"/>
  <c r="F46" i="7"/>
  <c r="E46" i="7"/>
  <c r="P46" i="7" s="1"/>
  <c r="D46" i="7"/>
  <c r="C46" i="7"/>
  <c r="A46" i="7"/>
  <c r="AE45" i="7"/>
  <c r="AD45" i="7"/>
  <c r="U45" i="7" s="1"/>
  <c r="V45" i="7"/>
  <c r="T45" i="7"/>
  <c r="K45" i="7"/>
  <c r="J45" i="7"/>
  <c r="L45" i="7" s="1"/>
  <c r="F45" i="7"/>
  <c r="E45" i="7"/>
  <c r="P45" i="7" s="1"/>
  <c r="D45" i="7"/>
  <c r="C45" i="7"/>
  <c r="A45" i="7"/>
  <c r="AE44" i="7"/>
  <c r="AD44" i="7"/>
  <c r="U44" i="7" s="1"/>
  <c r="V44" i="7"/>
  <c r="T44" i="7"/>
  <c r="K44" i="7"/>
  <c r="J44" i="7"/>
  <c r="L44" i="7" s="1"/>
  <c r="F44" i="7"/>
  <c r="E44" i="7"/>
  <c r="P44" i="7" s="1"/>
  <c r="D44" i="7"/>
  <c r="C44" i="7"/>
  <c r="A44" i="7"/>
  <c r="AE43" i="7"/>
  <c r="AD43" i="7"/>
  <c r="V43" i="7"/>
  <c r="U43" i="7"/>
  <c r="T43" i="7"/>
  <c r="K43" i="7"/>
  <c r="J43" i="7"/>
  <c r="L43" i="7" s="1"/>
  <c r="F43" i="7"/>
  <c r="E43" i="7"/>
  <c r="P43" i="7" s="1"/>
  <c r="D43" i="7"/>
  <c r="C43" i="7"/>
  <c r="A43" i="7"/>
  <c r="AE42" i="7"/>
  <c r="AF42" i="7" s="1"/>
  <c r="AH42" i="7" s="1"/>
  <c r="AD42" i="7"/>
  <c r="U42" i="7" s="1"/>
  <c r="V42" i="7"/>
  <c r="T42" i="7"/>
  <c r="K42" i="7"/>
  <c r="J42" i="7"/>
  <c r="F42" i="7"/>
  <c r="E42" i="7"/>
  <c r="D42" i="7"/>
  <c r="C42" i="7"/>
  <c r="A42" i="7"/>
  <c r="AE41" i="7"/>
  <c r="AD41" i="7"/>
  <c r="U41" i="7" s="1"/>
  <c r="V41" i="7"/>
  <c r="T41" i="7"/>
  <c r="K41" i="7"/>
  <c r="J41" i="7"/>
  <c r="L41" i="7" s="1"/>
  <c r="F41" i="7"/>
  <c r="E41" i="7"/>
  <c r="P41" i="7" s="1"/>
  <c r="D41" i="7"/>
  <c r="C41" i="7"/>
  <c r="A41" i="7"/>
  <c r="AE40" i="7"/>
  <c r="AD40" i="7"/>
  <c r="V40" i="7"/>
  <c r="U40" i="7"/>
  <c r="T40" i="7"/>
  <c r="K40" i="7"/>
  <c r="J40" i="7"/>
  <c r="L40" i="7" s="1"/>
  <c r="F40" i="7"/>
  <c r="E40" i="7"/>
  <c r="P40" i="7" s="1"/>
  <c r="Y40" i="7" s="1"/>
  <c r="Z40" i="7" s="1"/>
  <c r="D40" i="7"/>
  <c r="C40" i="7"/>
  <c r="A40" i="7"/>
  <c r="AE39" i="7"/>
  <c r="AD39" i="7"/>
  <c r="U39" i="7" s="1"/>
  <c r="V39" i="7"/>
  <c r="T39" i="7"/>
  <c r="K39" i="7"/>
  <c r="J39" i="7"/>
  <c r="L39" i="7" s="1"/>
  <c r="F39" i="7"/>
  <c r="E39" i="7"/>
  <c r="P39" i="7" s="1"/>
  <c r="D39" i="7"/>
  <c r="C39" i="7"/>
  <c r="A39" i="7"/>
  <c r="AE38" i="7"/>
  <c r="AD38" i="7"/>
  <c r="V38" i="7"/>
  <c r="U38" i="7"/>
  <c r="T38" i="7"/>
  <c r="K38" i="7"/>
  <c r="J38" i="7"/>
  <c r="L38" i="7" s="1"/>
  <c r="F38" i="7"/>
  <c r="E38" i="7"/>
  <c r="P38" i="7" s="1"/>
  <c r="D38" i="7"/>
  <c r="C38" i="7"/>
  <c r="A38" i="7"/>
  <c r="AE37" i="7"/>
  <c r="AD37" i="7"/>
  <c r="V37" i="7"/>
  <c r="U37" i="7"/>
  <c r="T37" i="7"/>
  <c r="K37" i="7"/>
  <c r="L37" i="7" s="1"/>
  <c r="J37" i="7"/>
  <c r="F37" i="7"/>
  <c r="E37" i="7"/>
  <c r="P37" i="7" s="1"/>
  <c r="D37" i="7"/>
  <c r="C37" i="7"/>
  <c r="A37" i="7"/>
  <c r="AE36" i="7"/>
  <c r="AD36" i="7"/>
  <c r="V36" i="7"/>
  <c r="U36" i="7"/>
  <c r="T36" i="7"/>
  <c r="K36" i="7"/>
  <c r="J36" i="7"/>
  <c r="L36" i="7" s="1"/>
  <c r="F36" i="7"/>
  <c r="E36" i="7"/>
  <c r="P36" i="7" s="1"/>
  <c r="Y36" i="7" s="1"/>
  <c r="Z36" i="7" s="1"/>
  <c r="D36" i="7"/>
  <c r="C36" i="7"/>
  <c r="A36" i="7"/>
  <c r="AE35" i="7"/>
  <c r="AD35" i="7"/>
  <c r="V35" i="7"/>
  <c r="U35" i="7"/>
  <c r="T35" i="7"/>
  <c r="K35" i="7"/>
  <c r="J35" i="7"/>
  <c r="L35" i="7" s="1"/>
  <c r="F35" i="7"/>
  <c r="E35" i="7"/>
  <c r="D35" i="7"/>
  <c r="C35" i="7"/>
  <c r="A35" i="7"/>
  <c r="AE34" i="7"/>
  <c r="AD34" i="7"/>
  <c r="V34" i="7"/>
  <c r="U34" i="7"/>
  <c r="T34" i="7"/>
  <c r="K34" i="7"/>
  <c r="J34" i="7"/>
  <c r="L34" i="7" s="1"/>
  <c r="F34" i="7"/>
  <c r="E34" i="7"/>
  <c r="P34" i="7" s="1"/>
  <c r="Y34" i="7" s="1"/>
  <c r="Z34" i="7" s="1"/>
  <c r="D34" i="7"/>
  <c r="C34" i="7"/>
  <c r="A34" i="7"/>
  <c r="AE33" i="7"/>
  <c r="AD33" i="7"/>
  <c r="V33" i="7"/>
  <c r="U33" i="7"/>
  <c r="T33" i="7"/>
  <c r="K33" i="7"/>
  <c r="J33" i="7"/>
  <c r="L33" i="7" s="1"/>
  <c r="F33" i="7"/>
  <c r="E33" i="7"/>
  <c r="P33" i="7" s="1"/>
  <c r="Y33" i="7" s="1"/>
  <c r="Z33" i="7" s="1"/>
  <c r="D33" i="7"/>
  <c r="C33" i="7"/>
  <c r="A33" i="7"/>
  <c r="AE32" i="7"/>
  <c r="AD32" i="7"/>
  <c r="U32" i="7" s="1"/>
  <c r="V32" i="7"/>
  <c r="T32" i="7"/>
  <c r="K32" i="7"/>
  <c r="J32" i="7"/>
  <c r="L32" i="7" s="1"/>
  <c r="F32" i="7"/>
  <c r="E32" i="7"/>
  <c r="D32" i="7"/>
  <c r="C32" i="7"/>
  <c r="A32" i="7"/>
  <c r="AJ31" i="7"/>
  <c r="AE31" i="7"/>
  <c r="AD31" i="7"/>
  <c r="V31" i="7"/>
  <c r="U31" i="7"/>
  <c r="T31" i="7"/>
  <c r="K31" i="7"/>
  <c r="J31" i="7"/>
  <c r="L31" i="7" s="1"/>
  <c r="F31" i="7"/>
  <c r="E31" i="7"/>
  <c r="P31" i="7" s="1"/>
  <c r="Y31" i="7" s="1"/>
  <c r="Z31" i="7" s="1"/>
  <c r="D31" i="7"/>
  <c r="C31" i="7"/>
  <c r="A31" i="7"/>
  <c r="AE30" i="7"/>
  <c r="AD30" i="7"/>
  <c r="U30" i="7" s="1"/>
  <c r="V30" i="7"/>
  <c r="T30" i="7"/>
  <c r="K30" i="7"/>
  <c r="J30" i="7"/>
  <c r="L30" i="7" s="1"/>
  <c r="F30" i="7"/>
  <c r="E30" i="7"/>
  <c r="P30" i="7" s="1"/>
  <c r="D30" i="7"/>
  <c r="C30" i="7"/>
  <c r="A30" i="7"/>
  <c r="AE29" i="7"/>
  <c r="AD29" i="7"/>
  <c r="V29" i="7"/>
  <c r="U29" i="7"/>
  <c r="T29" i="7"/>
  <c r="K29" i="7"/>
  <c r="J29" i="7"/>
  <c r="L29" i="7" s="1"/>
  <c r="Q29" i="7" s="1"/>
  <c r="F29" i="7"/>
  <c r="E29" i="7"/>
  <c r="P29" i="7" s="1"/>
  <c r="Y29" i="7" s="1"/>
  <c r="Z29" i="7" s="1"/>
  <c r="D29" i="7"/>
  <c r="C29" i="7"/>
  <c r="A29" i="7"/>
  <c r="AE28" i="7"/>
  <c r="AD28" i="7"/>
  <c r="U28" i="7" s="1"/>
  <c r="V28" i="7"/>
  <c r="T28" i="7"/>
  <c r="K28" i="7"/>
  <c r="L28" i="7" s="1"/>
  <c r="J28" i="7"/>
  <c r="F28" i="7"/>
  <c r="E28" i="7"/>
  <c r="P28" i="7" s="1"/>
  <c r="Y28" i="7" s="1"/>
  <c r="Z28" i="7" s="1"/>
  <c r="D28" i="7"/>
  <c r="C28" i="7"/>
  <c r="A28" i="7"/>
  <c r="AE27" i="7"/>
  <c r="AD27" i="7"/>
  <c r="U27" i="7" s="1"/>
  <c r="V27" i="7"/>
  <c r="T27" i="7"/>
  <c r="K27" i="7"/>
  <c r="J27" i="7"/>
  <c r="L27" i="7" s="1"/>
  <c r="F27" i="7"/>
  <c r="E27" i="7"/>
  <c r="P27" i="7" s="1"/>
  <c r="D27" i="7"/>
  <c r="C27" i="7"/>
  <c r="A27" i="7"/>
  <c r="AE26" i="7"/>
  <c r="AD26" i="7"/>
  <c r="V26" i="7"/>
  <c r="U26" i="7"/>
  <c r="T26" i="7"/>
  <c r="K26" i="7"/>
  <c r="J26" i="7"/>
  <c r="F26" i="7"/>
  <c r="E26" i="7"/>
  <c r="P26" i="7" s="1"/>
  <c r="Y26" i="7" s="1"/>
  <c r="Z26" i="7" s="1"/>
  <c r="AA26" i="7" s="1"/>
  <c r="D26" i="7"/>
  <c r="C26" i="7"/>
  <c r="A26" i="7"/>
  <c r="AE25" i="7"/>
  <c r="AD25" i="7"/>
  <c r="U25" i="7" s="1"/>
  <c r="V25" i="7"/>
  <c r="T25" i="7"/>
  <c r="K25" i="7"/>
  <c r="J25" i="7"/>
  <c r="L25" i="7" s="1"/>
  <c r="F25" i="7"/>
  <c r="E25" i="7"/>
  <c r="P25" i="7" s="1"/>
  <c r="D25" i="7"/>
  <c r="C25" i="7"/>
  <c r="A25" i="7"/>
  <c r="AE24" i="7"/>
  <c r="AD24" i="7"/>
  <c r="U24" i="7" s="1"/>
  <c r="V24" i="7"/>
  <c r="T24" i="7"/>
  <c r="K24" i="7"/>
  <c r="J24" i="7"/>
  <c r="L24" i="7" s="1"/>
  <c r="F24" i="7"/>
  <c r="E24" i="7"/>
  <c r="D24" i="7"/>
  <c r="C24" i="7"/>
  <c r="A24" i="7"/>
  <c r="AE23" i="7"/>
  <c r="AD23" i="7"/>
  <c r="U23" i="7" s="1"/>
  <c r="V23" i="7"/>
  <c r="T23" i="7"/>
  <c r="K23" i="7"/>
  <c r="J23" i="7"/>
  <c r="L23" i="7" s="1"/>
  <c r="F23" i="7"/>
  <c r="E23" i="7"/>
  <c r="D23" i="7"/>
  <c r="C23" i="7"/>
  <c r="A23" i="7"/>
  <c r="AE22" i="7"/>
  <c r="AD22" i="7"/>
  <c r="U22" i="7" s="1"/>
  <c r="V22" i="7"/>
  <c r="T22" i="7"/>
  <c r="K22" i="7"/>
  <c r="J22" i="7"/>
  <c r="L22" i="7" s="1"/>
  <c r="F22" i="7"/>
  <c r="E22" i="7"/>
  <c r="P22" i="7" s="1"/>
  <c r="D22" i="7"/>
  <c r="C22" i="7"/>
  <c r="A22" i="7"/>
  <c r="AE21" i="7"/>
  <c r="AD21" i="7"/>
  <c r="U21" i="7" s="1"/>
  <c r="V21" i="7"/>
  <c r="T21" i="7"/>
  <c r="K21" i="7"/>
  <c r="J21" i="7"/>
  <c r="L21" i="7" s="1"/>
  <c r="F21" i="7"/>
  <c r="E21" i="7"/>
  <c r="P21" i="7" s="1"/>
  <c r="D21" i="7"/>
  <c r="C21" i="7"/>
  <c r="A21" i="7"/>
  <c r="AE20" i="7"/>
  <c r="AD20" i="7"/>
  <c r="U20" i="7" s="1"/>
  <c r="V20" i="7"/>
  <c r="T20" i="7"/>
  <c r="K20" i="7"/>
  <c r="J20" i="7"/>
  <c r="L20" i="7" s="1"/>
  <c r="F20" i="7"/>
  <c r="E20" i="7"/>
  <c r="D20" i="7"/>
  <c r="C20" i="7"/>
  <c r="A20" i="7"/>
  <c r="AE19" i="7"/>
  <c r="AD19" i="7"/>
  <c r="U19" i="7" s="1"/>
  <c r="V19" i="7"/>
  <c r="T19" i="7"/>
  <c r="K19" i="7"/>
  <c r="J19" i="7"/>
  <c r="L19" i="7" s="1"/>
  <c r="F19" i="7"/>
  <c r="E19" i="7"/>
  <c r="P19" i="7" s="1"/>
  <c r="Y19" i="7" s="1"/>
  <c r="Z19" i="7" s="1"/>
  <c r="D19" i="7"/>
  <c r="C19" i="7"/>
  <c r="A19" i="7"/>
  <c r="AE18" i="7"/>
  <c r="AD18" i="7"/>
  <c r="U18" i="7" s="1"/>
  <c r="V18" i="7"/>
  <c r="T18" i="7"/>
  <c r="K18" i="7"/>
  <c r="J18" i="7"/>
  <c r="F18" i="7"/>
  <c r="E18" i="7"/>
  <c r="P18" i="7" s="1"/>
  <c r="D18" i="7"/>
  <c r="C18" i="7"/>
  <c r="A18" i="7"/>
  <c r="AE17" i="7"/>
  <c r="AD17" i="7"/>
  <c r="U17" i="7" s="1"/>
  <c r="V17" i="7"/>
  <c r="T17" i="7"/>
  <c r="K17" i="7"/>
  <c r="L17" i="7" s="1"/>
  <c r="J17" i="7"/>
  <c r="F17" i="7"/>
  <c r="E17" i="7"/>
  <c r="P17" i="7" s="1"/>
  <c r="D17" i="7"/>
  <c r="C17" i="7"/>
  <c r="A17" i="7"/>
  <c r="AE16" i="7"/>
  <c r="AD16" i="7"/>
  <c r="U16" i="7" s="1"/>
  <c r="V16" i="7"/>
  <c r="T16" i="7"/>
  <c r="K16" i="7"/>
  <c r="J16" i="7"/>
  <c r="L16" i="7" s="1"/>
  <c r="F16" i="7"/>
  <c r="E16" i="7"/>
  <c r="P16" i="7" s="1"/>
  <c r="Y16" i="7" s="1"/>
  <c r="Z16" i="7" s="1"/>
  <c r="D16" i="7"/>
  <c r="C16" i="7"/>
  <c r="A16" i="7"/>
  <c r="AE15" i="7"/>
  <c r="AD15" i="7"/>
  <c r="U15" i="7" s="1"/>
  <c r="V15" i="7"/>
  <c r="T15" i="7"/>
  <c r="K15" i="7"/>
  <c r="J15" i="7"/>
  <c r="L15" i="7" s="1"/>
  <c r="F15" i="7"/>
  <c r="E15" i="7"/>
  <c r="D15" i="7"/>
  <c r="C15" i="7"/>
  <c r="A15" i="7"/>
  <c r="AE14" i="7"/>
  <c r="AD14" i="7"/>
  <c r="V14" i="7"/>
  <c r="U14" i="7"/>
  <c r="T14" i="7"/>
  <c r="K14" i="7"/>
  <c r="J14" i="7"/>
  <c r="L14" i="7" s="1"/>
  <c r="F14" i="7"/>
  <c r="E14" i="7"/>
  <c r="P14" i="7" s="1"/>
  <c r="D14" i="7"/>
  <c r="C14" i="7"/>
  <c r="A14" i="7"/>
  <c r="AE13" i="7"/>
  <c r="AD13" i="7"/>
  <c r="U13" i="7" s="1"/>
  <c r="V13" i="7"/>
  <c r="T13" i="7"/>
  <c r="K13" i="7"/>
  <c r="J13" i="7"/>
  <c r="L13" i="7" s="1"/>
  <c r="Q13" i="7" s="1"/>
  <c r="F13" i="7"/>
  <c r="E13" i="7"/>
  <c r="P13" i="7" s="1"/>
  <c r="Y13" i="7" s="1"/>
  <c r="Z13" i="7" s="1"/>
  <c r="D13" i="7"/>
  <c r="C13" i="7"/>
  <c r="A13" i="7"/>
  <c r="AE12" i="7"/>
  <c r="AD12" i="7"/>
  <c r="U12" i="7" s="1"/>
  <c r="V12" i="7"/>
  <c r="T12" i="7"/>
  <c r="K12" i="7"/>
  <c r="J12" i="7"/>
  <c r="L12" i="7" s="1"/>
  <c r="F12" i="7"/>
  <c r="E12" i="7"/>
  <c r="P12" i="7" s="1"/>
  <c r="D12" i="7"/>
  <c r="C12" i="7"/>
  <c r="A12" i="7"/>
  <c r="AE11" i="7"/>
  <c r="AD11" i="7"/>
  <c r="U11" i="7" s="1"/>
  <c r="V11" i="7"/>
  <c r="T11" i="7"/>
  <c r="K11" i="7"/>
  <c r="J11" i="7"/>
  <c r="L11" i="7" s="1"/>
  <c r="F11" i="7"/>
  <c r="E11" i="7"/>
  <c r="D11" i="7"/>
  <c r="C11" i="7"/>
  <c r="A11" i="7"/>
  <c r="AE10" i="7"/>
  <c r="AD10" i="7"/>
  <c r="U10" i="7" s="1"/>
  <c r="V10" i="7"/>
  <c r="T10" i="7"/>
  <c r="K10" i="7"/>
  <c r="L10" i="7" s="1"/>
  <c r="J10" i="7"/>
  <c r="F10" i="7"/>
  <c r="E10" i="7"/>
  <c r="P10" i="7" s="1"/>
  <c r="D10" i="7"/>
  <c r="C10" i="7"/>
  <c r="A10" i="7"/>
  <c r="AE9" i="7"/>
  <c r="AD9" i="7"/>
  <c r="V9" i="7"/>
  <c r="U9" i="7"/>
  <c r="T9" i="7"/>
  <c r="K9" i="7"/>
  <c r="L9" i="7" s="1"/>
  <c r="J9" i="7"/>
  <c r="F9" i="7"/>
  <c r="E9" i="7"/>
  <c r="P9" i="7" s="1"/>
  <c r="Y9" i="7" s="1"/>
  <c r="Z9" i="7" s="1"/>
  <c r="D9" i="7"/>
  <c r="C9" i="7"/>
  <c r="A9" i="7"/>
  <c r="AE8" i="7"/>
  <c r="AD8" i="7"/>
  <c r="V8" i="7"/>
  <c r="U8" i="7"/>
  <c r="T8" i="7"/>
  <c r="K8" i="7"/>
  <c r="J8" i="7"/>
  <c r="L8" i="7" s="1"/>
  <c r="F8" i="7"/>
  <c r="E8" i="7"/>
  <c r="D8" i="7"/>
  <c r="C8" i="7"/>
  <c r="A8" i="7"/>
  <c r="AE7" i="7"/>
  <c r="AD7" i="7"/>
  <c r="U7" i="7" s="1"/>
  <c r="V7" i="7"/>
  <c r="T7" i="7"/>
  <c r="K7" i="7"/>
  <c r="J7" i="7"/>
  <c r="L7" i="7" s="1"/>
  <c r="F7" i="7"/>
  <c r="E7" i="7"/>
  <c r="D7" i="7"/>
  <c r="C7" i="7"/>
  <c r="A7" i="7"/>
  <c r="AE6" i="7"/>
  <c r="AD6" i="7"/>
  <c r="V6" i="7"/>
  <c r="U6" i="7"/>
  <c r="T6" i="7"/>
  <c r="K6" i="7"/>
  <c r="J6" i="7"/>
  <c r="F6" i="7"/>
  <c r="E6" i="7"/>
  <c r="P6" i="7" s="1"/>
  <c r="Y6" i="7" s="1"/>
  <c r="Z6" i="7" s="1"/>
  <c r="D6" i="7"/>
  <c r="C6" i="7"/>
  <c r="A6" i="7"/>
  <c r="AE5" i="7"/>
  <c r="AD5" i="7"/>
  <c r="V5" i="7"/>
  <c r="U5" i="7"/>
  <c r="T5" i="7"/>
  <c r="K5" i="7"/>
  <c r="J5" i="7"/>
  <c r="L5" i="7" s="1"/>
  <c r="F5" i="7"/>
  <c r="E5" i="7"/>
  <c r="D5" i="7"/>
  <c r="C5" i="7"/>
  <c r="A5" i="7"/>
  <c r="AE4" i="7"/>
  <c r="AG4" i="7" s="1"/>
  <c r="AD4" i="7"/>
  <c r="V4" i="7"/>
  <c r="U4" i="7"/>
  <c r="T4" i="7"/>
  <c r="K4" i="7"/>
  <c r="J4" i="7"/>
  <c r="L4" i="7" s="1"/>
  <c r="F4" i="7"/>
  <c r="E4" i="7"/>
  <c r="P4" i="7" s="1"/>
  <c r="Y4" i="7" s="1"/>
  <c r="Z4" i="7" s="1"/>
  <c r="D4" i="7"/>
  <c r="C4" i="7"/>
  <c r="A4" i="7"/>
  <c r="AD3" i="7"/>
  <c r="W3" i="7"/>
  <c r="X3" i="7" s="1"/>
  <c r="V3" i="7"/>
  <c r="U3" i="7"/>
  <c r="T3" i="7"/>
  <c r="K3" i="7"/>
  <c r="J3" i="7"/>
  <c r="L3" i="7" s="1"/>
  <c r="Q3" i="7" s="1"/>
  <c r="F3" i="7"/>
  <c r="E3" i="7"/>
  <c r="P3" i="7" s="1"/>
  <c r="Y3" i="7" s="1"/>
  <c r="Z3" i="7" s="1"/>
  <c r="D3" i="7"/>
  <c r="C3" i="7"/>
  <c r="A3" i="7"/>
  <c r="AE103" i="6"/>
  <c r="AD103" i="6"/>
  <c r="V103" i="6"/>
  <c r="T103" i="6"/>
  <c r="L103" i="6"/>
  <c r="U103" i="6" s="1"/>
  <c r="K103" i="6"/>
  <c r="J103" i="6"/>
  <c r="F103" i="6"/>
  <c r="E103" i="6"/>
  <c r="P103" i="6" s="1"/>
  <c r="D103" i="6"/>
  <c r="C103" i="6"/>
  <c r="A103" i="6"/>
  <c r="AE102" i="6"/>
  <c r="AD102" i="6"/>
  <c r="U102" i="6" s="1"/>
  <c r="V102" i="6"/>
  <c r="T102" i="6"/>
  <c r="K102" i="6"/>
  <c r="J102" i="6"/>
  <c r="L102" i="6" s="1"/>
  <c r="F102" i="6"/>
  <c r="E102" i="6"/>
  <c r="D102" i="6"/>
  <c r="C102" i="6"/>
  <c r="A102" i="6"/>
  <c r="AE101" i="6"/>
  <c r="AD101" i="6"/>
  <c r="V101" i="6"/>
  <c r="U101" i="6"/>
  <c r="T101" i="6"/>
  <c r="K101" i="6"/>
  <c r="J101" i="6"/>
  <c r="L101" i="6" s="1"/>
  <c r="F101" i="6"/>
  <c r="E101" i="6"/>
  <c r="P101" i="6" s="1"/>
  <c r="D101" i="6"/>
  <c r="C101" i="6"/>
  <c r="A101" i="6"/>
  <c r="AE100" i="6"/>
  <c r="AD100" i="6"/>
  <c r="U100" i="6" s="1"/>
  <c r="V100" i="6"/>
  <c r="T100" i="6"/>
  <c r="K100" i="6"/>
  <c r="J100" i="6"/>
  <c r="F100" i="6"/>
  <c r="E100" i="6"/>
  <c r="P100" i="6" s="1"/>
  <c r="D100" i="6"/>
  <c r="C100" i="6"/>
  <c r="A100" i="6"/>
  <c r="AE99" i="6"/>
  <c r="AL99" i="6" s="1"/>
  <c r="AD99" i="6"/>
  <c r="V99" i="6"/>
  <c r="U99" i="6"/>
  <c r="T99" i="6"/>
  <c r="K99" i="6"/>
  <c r="J99" i="6"/>
  <c r="L99" i="6" s="1"/>
  <c r="F99" i="6"/>
  <c r="E99" i="6"/>
  <c r="P99" i="6" s="1"/>
  <c r="D99" i="6"/>
  <c r="C99" i="6"/>
  <c r="A99" i="6"/>
  <c r="AE98" i="6"/>
  <c r="AD98" i="6"/>
  <c r="V98" i="6"/>
  <c r="U98" i="6"/>
  <c r="T98" i="6"/>
  <c r="K98" i="6"/>
  <c r="J98" i="6"/>
  <c r="F98" i="6"/>
  <c r="E98" i="6"/>
  <c r="P98" i="6" s="1"/>
  <c r="D98" i="6"/>
  <c r="C98" i="6"/>
  <c r="A98" i="6"/>
  <c r="AE97" i="6"/>
  <c r="AI97" i="6" s="1"/>
  <c r="AD97" i="6"/>
  <c r="V97" i="6"/>
  <c r="U97" i="6"/>
  <c r="T97" i="6"/>
  <c r="K97" i="6"/>
  <c r="J97" i="6"/>
  <c r="L97" i="6" s="1"/>
  <c r="F97" i="6"/>
  <c r="E97" i="6"/>
  <c r="D97" i="6"/>
  <c r="C97" i="6"/>
  <c r="A97" i="6"/>
  <c r="AE96" i="6"/>
  <c r="AD96" i="6"/>
  <c r="V96" i="6"/>
  <c r="U96" i="6"/>
  <c r="T96" i="6"/>
  <c r="K96" i="6"/>
  <c r="J96" i="6"/>
  <c r="L96" i="6" s="1"/>
  <c r="F96" i="6"/>
  <c r="E96" i="6"/>
  <c r="D96" i="6"/>
  <c r="C96" i="6"/>
  <c r="A96" i="6"/>
  <c r="AE95" i="6"/>
  <c r="AD95" i="6"/>
  <c r="U95" i="6" s="1"/>
  <c r="V95" i="6"/>
  <c r="T95" i="6"/>
  <c r="K95" i="6"/>
  <c r="J95" i="6"/>
  <c r="L95" i="6" s="1"/>
  <c r="F95" i="6"/>
  <c r="E95" i="6"/>
  <c r="P95" i="6" s="1"/>
  <c r="D95" i="6"/>
  <c r="C95" i="6"/>
  <c r="A95" i="6"/>
  <c r="AE94" i="6"/>
  <c r="AI94" i="6" s="1"/>
  <c r="AD94" i="6"/>
  <c r="V94" i="6"/>
  <c r="U94" i="6"/>
  <c r="T94" i="6"/>
  <c r="K94" i="6"/>
  <c r="J94" i="6"/>
  <c r="L94" i="6" s="1"/>
  <c r="F94" i="6"/>
  <c r="P94" i="6" s="1"/>
  <c r="E94" i="6"/>
  <c r="D94" i="6"/>
  <c r="C94" i="6"/>
  <c r="A94" i="6"/>
  <c r="AE93" i="6"/>
  <c r="AD93" i="6"/>
  <c r="U93" i="6" s="1"/>
  <c r="V93" i="6"/>
  <c r="T93" i="6"/>
  <c r="K93" i="6"/>
  <c r="J93" i="6"/>
  <c r="F93" i="6"/>
  <c r="E93" i="6"/>
  <c r="P93" i="6" s="1"/>
  <c r="D93" i="6"/>
  <c r="C93" i="6"/>
  <c r="A93" i="6"/>
  <c r="AE92" i="6"/>
  <c r="AD92" i="6"/>
  <c r="U92" i="6" s="1"/>
  <c r="V92" i="6"/>
  <c r="T92" i="6"/>
  <c r="K92" i="6"/>
  <c r="L92" i="6" s="1"/>
  <c r="J92" i="6"/>
  <c r="F92" i="6"/>
  <c r="E92" i="6"/>
  <c r="D92" i="6"/>
  <c r="C92" i="6"/>
  <c r="A92" i="6"/>
  <c r="AE91" i="6"/>
  <c r="AJ91" i="6" s="1"/>
  <c r="AD91" i="6"/>
  <c r="U91" i="6" s="1"/>
  <c r="V91" i="6"/>
  <c r="T91" i="6"/>
  <c r="K91" i="6"/>
  <c r="J91" i="6"/>
  <c r="L91" i="6" s="1"/>
  <c r="F91" i="6"/>
  <c r="E91" i="6"/>
  <c r="D91" i="6"/>
  <c r="C91" i="6"/>
  <c r="A91" i="6"/>
  <c r="AE90" i="6"/>
  <c r="AI90" i="6" s="1"/>
  <c r="O90" i="6" s="1"/>
  <c r="AD90" i="6"/>
  <c r="V90" i="6"/>
  <c r="U90" i="6"/>
  <c r="T90" i="6"/>
  <c r="K90" i="6"/>
  <c r="J90" i="6"/>
  <c r="F90" i="6"/>
  <c r="E90" i="6"/>
  <c r="P90" i="6" s="1"/>
  <c r="Y90" i="6" s="1"/>
  <c r="Z90" i="6" s="1"/>
  <c r="D90" i="6"/>
  <c r="C90" i="6"/>
  <c r="A90" i="6"/>
  <c r="AL89" i="6"/>
  <c r="AE89" i="6"/>
  <c r="AD89" i="6"/>
  <c r="U89" i="6" s="1"/>
  <c r="V89" i="6"/>
  <c r="T89" i="6"/>
  <c r="K89" i="6"/>
  <c r="J89" i="6"/>
  <c r="L89" i="6" s="1"/>
  <c r="F89" i="6"/>
  <c r="E89" i="6"/>
  <c r="P89" i="6" s="1"/>
  <c r="D89" i="6"/>
  <c r="C89" i="6"/>
  <c r="A89" i="6"/>
  <c r="AE88" i="6"/>
  <c r="AD88" i="6"/>
  <c r="U88" i="6" s="1"/>
  <c r="V88" i="6"/>
  <c r="T88" i="6"/>
  <c r="K88" i="6"/>
  <c r="J88" i="6"/>
  <c r="F88" i="6"/>
  <c r="E88" i="6"/>
  <c r="P88" i="6" s="1"/>
  <c r="Y88" i="6" s="1"/>
  <c r="Z88" i="6" s="1"/>
  <c r="D88" i="6"/>
  <c r="C88" i="6"/>
  <c r="A88" i="6"/>
  <c r="AE87" i="6"/>
  <c r="AD87" i="6"/>
  <c r="U87" i="6" s="1"/>
  <c r="V87" i="6"/>
  <c r="T87" i="6"/>
  <c r="K87" i="6"/>
  <c r="J87" i="6"/>
  <c r="L87" i="6" s="1"/>
  <c r="F87" i="6"/>
  <c r="E87" i="6"/>
  <c r="D87" i="6"/>
  <c r="C87" i="6"/>
  <c r="A87" i="6"/>
  <c r="AE86" i="6"/>
  <c r="AD86" i="6"/>
  <c r="V86" i="6"/>
  <c r="U86" i="6"/>
  <c r="T86" i="6"/>
  <c r="K86" i="6"/>
  <c r="L86" i="6" s="1"/>
  <c r="J86" i="6"/>
  <c r="F86" i="6"/>
  <c r="P86" i="6" s="1"/>
  <c r="E86" i="6"/>
  <c r="D86" i="6"/>
  <c r="C86" i="6"/>
  <c r="A86" i="6"/>
  <c r="AE85" i="6"/>
  <c r="AD85" i="6"/>
  <c r="V85" i="6"/>
  <c r="U85" i="6"/>
  <c r="T85" i="6"/>
  <c r="K85" i="6"/>
  <c r="J85" i="6"/>
  <c r="F85" i="6"/>
  <c r="E85" i="6"/>
  <c r="D85" i="6"/>
  <c r="C85" i="6"/>
  <c r="A85" i="6"/>
  <c r="AE84" i="6"/>
  <c r="AD84" i="6"/>
  <c r="U84" i="6" s="1"/>
  <c r="V84" i="6"/>
  <c r="T84" i="6"/>
  <c r="N84" i="6"/>
  <c r="W84" i="6" s="1"/>
  <c r="X84" i="6" s="1"/>
  <c r="K84" i="6"/>
  <c r="J84" i="6"/>
  <c r="L84" i="6" s="1"/>
  <c r="Q84" i="6" s="1"/>
  <c r="F84" i="6"/>
  <c r="E84" i="6"/>
  <c r="P84" i="6" s="1"/>
  <c r="Y84" i="6" s="1"/>
  <c r="Z84" i="6" s="1"/>
  <c r="AA84" i="6" s="1"/>
  <c r="D84" i="6"/>
  <c r="C84" i="6"/>
  <c r="A84" i="6"/>
  <c r="AE83" i="6"/>
  <c r="AD83" i="6"/>
  <c r="V83" i="6"/>
  <c r="U83" i="6"/>
  <c r="T83" i="6"/>
  <c r="K83" i="6"/>
  <c r="J83" i="6"/>
  <c r="L83" i="6" s="1"/>
  <c r="F83" i="6"/>
  <c r="E83" i="6"/>
  <c r="D83" i="6"/>
  <c r="C83" i="6"/>
  <c r="A83" i="6"/>
  <c r="AE82" i="6"/>
  <c r="AD82" i="6"/>
  <c r="U82" i="6" s="1"/>
  <c r="V82" i="6"/>
  <c r="T82" i="6"/>
  <c r="K82" i="6"/>
  <c r="J82" i="6"/>
  <c r="F82" i="6"/>
  <c r="E82" i="6"/>
  <c r="P82" i="6" s="1"/>
  <c r="D82" i="6"/>
  <c r="C82" i="6"/>
  <c r="A82" i="6"/>
  <c r="AE81" i="6"/>
  <c r="AK81" i="6" s="1"/>
  <c r="AD81" i="6"/>
  <c r="V81" i="6"/>
  <c r="U81" i="6"/>
  <c r="T81" i="6"/>
  <c r="K81" i="6"/>
  <c r="J81" i="6"/>
  <c r="F81" i="6"/>
  <c r="E81" i="6"/>
  <c r="P81" i="6" s="1"/>
  <c r="D81" i="6"/>
  <c r="C81" i="6"/>
  <c r="A81" i="6"/>
  <c r="AE80" i="6"/>
  <c r="AD80" i="6"/>
  <c r="U80" i="6" s="1"/>
  <c r="V80" i="6"/>
  <c r="T80" i="6"/>
  <c r="K80" i="6"/>
  <c r="J80" i="6"/>
  <c r="L80" i="6" s="1"/>
  <c r="F80" i="6"/>
  <c r="E80" i="6"/>
  <c r="P80" i="6" s="1"/>
  <c r="D80" i="6"/>
  <c r="C80" i="6"/>
  <c r="A80" i="6"/>
  <c r="AE79" i="6"/>
  <c r="AD79" i="6"/>
  <c r="U79" i="6" s="1"/>
  <c r="V79" i="6"/>
  <c r="T79" i="6"/>
  <c r="K79" i="6"/>
  <c r="L79" i="6" s="1"/>
  <c r="J79" i="6"/>
  <c r="F79" i="6"/>
  <c r="E79" i="6"/>
  <c r="P79" i="6" s="1"/>
  <c r="D79" i="6"/>
  <c r="C79" i="6"/>
  <c r="A79" i="6"/>
  <c r="AE78" i="6"/>
  <c r="AD78" i="6"/>
  <c r="U78" i="6" s="1"/>
  <c r="V78" i="6"/>
  <c r="T78" i="6"/>
  <c r="K78" i="6"/>
  <c r="J78" i="6"/>
  <c r="F78" i="6"/>
  <c r="E78" i="6"/>
  <c r="P78" i="6" s="1"/>
  <c r="D78" i="6"/>
  <c r="C78" i="6"/>
  <c r="A78" i="6"/>
  <c r="AE77" i="6"/>
  <c r="AD77" i="6"/>
  <c r="U77" i="6" s="1"/>
  <c r="V77" i="6"/>
  <c r="T77" i="6"/>
  <c r="K77" i="6"/>
  <c r="J77" i="6"/>
  <c r="L77" i="6" s="1"/>
  <c r="F77" i="6"/>
  <c r="E77" i="6"/>
  <c r="P77" i="6" s="1"/>
  <c r="D77" i="6"/>
  <c r="C77" i="6"/>
  <c r="A77" i="6"/>
  <c r="AE76" i="6"/>
  <c r="AD76" i="6"/>
  <c r="U76" i="6" s="1"/>
  <c r="V76" i="6"/>
  <c r="T76" i="6"/>
  <c r="K76" i="6"/>
  <c r="J76" i="6"/>
  <c r="L76" i="6" s="1"/>
  <c r="F76" i="6"/>
  <c r="E76" i="6"/>
  <c r="D76" i="6"/>
  <c r="C76" i="6"/>
  <c r="A76" i="6"/>
  <c r="AE75" i="6"/>
  <c r="AD75" i="6"/>
  <c r="U75" i="6" s="1"/>
  <c r="V75" i="6"/>
  <c r="T75" i="6"/>
  <c r="K75" i="6"/>
  <c r="J75" i="6"/>
  <c r="L75" i="6" s="1"/>
  <c r="F75" i="6"/>
  <c r="E75" i="6"/>
  <c r="P75" i="6" s="1"/>
  <c r="D75" i="6"/>
  <c r="C75" i="6"/>
  <c r="A75" i="6"/>
  <c r="AE74" i="6"/>
  <c r="AD74" i="6"/>
  <c r="U74" i="6" s="1"/>
  <c r="V74" i="6"/>
  <c r="T74" i="6"/>
  <c r="K74" i="6"/>
  <c r="J74" i="6"/>
  <c r="L74" i="6" s="1"/>
  <c r="F74" i="6"/>
  <c r="E74" i="6"/>
  <c r="P74" i="6" s="1"/>
  <c r="D74" i="6"/>
  <c r="C74" i="6"/>
  <c r="A74" i="6"/>
  <c r="AE73" i="6"/>
  <c r="AD73" i="6"/>
  <c r="V73" i="6"/>
  <c r="U73" i="6"/>
  <c r="T73" i="6"/>
  <c r="K73" i="6"/>
  <c r="J73" i="6"/>
  <c r="F73" i="6"/>
  <c r="E73" i="6"/>
  <c r="P73" i="6" s="1"/>
  <c r="D73" i="6"/>
  <c r="C73" i="6"/>
  <c r="A73" i="6"/>
  <c r="AE72" i="6"/>
  <c r="AD72" i="6"/>
  <c r="U72" i="6" s="1"/>
  <c r="V72" i="6"/>
  <c r="T72" i="6"/>
  <c r="K72" i="6"/>
  <c r="L72" i="6" s="1"/>
  <c r="J72" i="6"/>
  <c r="F72" i="6"/>
  <c r="E72" i="6"/>
  <c r="P72" i="6" s="1"/>
  <c r="Y72" i="6" s="1"/>
  <c r="Z72" i="6" s="1"/>
  <c r="D72" i="6"/>
  <c r="C72" i="6"/>
  <c r="A72" i="6"/>
  <c r="AE71" i="6"/>
  <c r="AD71" i="6"/>
  <c r="V71" i="6"/>
  <c r="U71" i="6"/>
  <c r="T71" i="6"/>
  <c r="K71" i="6"/>
  <c r="J71" i="6"/>
  <c r="L71" i="6" s="1"/>
  <c r="F71" i="6"/>
  <c r="E71" i="6"/>
  <c r="P71" i="6" s="1"/>
  <c r="D71" i="6"/>
  <c r="C71" i="6"/>
  <c r="A71" i="6"/>
  <c r="AE70" i="6"/>
  <c r="AL70" i="6" s="1"/>
  <c r="AD70" i="6"/>
  <c r="V70" i="6"/>
  <c r="U70" i="6"/>
  <c r="T70" i="6"/>
  <c r="K70" i="6"/>
  <c r="J70" i="6"/>
  <c r="F70" i="6"/>
  <c r="E70" i="6"/>
  <c r="P70" i="6" s="1"/>
  <c r="D70" i="6"/>
  <c r="C70" i="6"/>
  <c r="A70" i="6"/>
  <c r="AE69" i="6"/>
  <c r="AD69" i="6"/>
  <c r="V69" i="6"/>
  <c r="U69" i="6"/>
  <c r="T69" i="6"/>
  <c r="K69" i="6"/>
  <c r="J69" i="6"/>
  <c r="L69" i="6" s="1"/>
  <c r="F69" i="6"/>
  <c r="E69" i="6"/>
  <c r="P69" i="6" s="1"/>
  <c r="Y69" i="6" s="1"/>
  <c r="Z69" i="6" s="1"/>
  <c r="D69" i="6"/>
  <c r="C69" i="6"/>
  <c r="A69" i="6"/>
  <c r="AE68" i="6"/>
  <c r="AD68" i="6"/>
  <c r="U68" i="6" s="1"/>
  <c r="V68" i="6"/>
  <c r="T68" i="6"/>
  <c r="O68" i="6"/>
  <c r="K68" i="6"/>
  <c r="J68" i="6"/>
  <c r="L68" i="6" s="1"/>
  <c r="F68" i="6"/>
  <c r="E68" i="6"/>
  <c r="P68" i="6" s="1"/>
  <c r="D68" i="6"/>
  <c r="C68" i="6"/>
  <c r="A68" i="6"/>
  <c r="AE67" i="6"/>
  <c r="AD67" i="6"/>
  <c r="U67" i="6" s="1"/>
  <c r="V67" i="6"/>
  <c r="T67" i="6"/>
  <c r="K67" i="6"/>
  <c r="J67" i="6"/>
  <c r="F67" i="6"/>
  <c r="E67" i="6"/>
  <c r="D67" i="6"/>
  <c r="C67" i="6"/>
  <c r="A67" i="6"/>
  <c r="AE66" i="6"/>
  <c r="AD66" i="6"/>
  <c r="U66" i="6" s="1"/>
  <c r="V66" i="6"/>
  <c r="T66" i="6"/>
  <c r="K66" i="6"/>
  <c r="J66" i="6"/>
  <c r="L66" i="6" s="1"/>
  <c r="F66" i="6"/>
  <c r="E66" i="6"/>
  <c r="D66" i="6"/>
  <c r="C66" i="6"/>
  <c r="A66" i="6"/>
  <c r="AE65" i="6"/>
  <c r="AD65" i="6"/>
  <c r="U65" i="6" s="1"/>
  <c r="V65" i="6"/>
  <c r="T65" i="6"/>
  <c r="K65" i="6"/>
  <c r="J65" i="6"/>
  <c r="L65" i="6" s="1"/>
  <c r="F65" i="6"/>
  <c r="P65" i="6" s="1"/>
  <c r="E65" i="6"/>
  <c r="D65" i="6"/>
  <c r="C65" i="6"/>
  <c r="A65" i="6"/>
  <c r="AE64" i="6"/>
  <c r="AD64" i="6"/>
  <c r="U64" i="6" s="1"/>
  <c r="V64" i="6"/>
  <c r="T64" i="6"/>
  <c r="K64" i="6"/>
  <c r="J64" i="6"/>
  <c r="L64" i="6" s="1"/>
  <c r="F64" i="6"/>
  <c r="E64" i="6"/>
  <c r="P64" i="6" s="1"/>
  <c r="D64" i="6"/>
  <c r="C64" i="6"/>
  <c r="A64" i="6"/>
  <c r="AE63" i="6"/>
  <c r="AD63" i="6"/>
  <c r="U63" i="6" s="1"/>
  <c r="V63" i="6"/>
  <c r="T63" i="6"/>
  <c r="K63" i="6"/>
  <c r="J63" i="6"/>
  <c r="F63" i="6"/>
  <c r="E63" i="6"/>
  <c r="P63" i="6" s="1"/>
  <c r="D63" i="6"/>
  <c r="C63" i="6"/>
  <c r="A63" i="6"/>
  <c r="AE62" i="6"/>
  <c r="AD62" i="6"/>
  <c r="U62" i="6" s="1"/>
  <c r="V62" i="6"/>
  <c r="T62" i="6"/>
  <c r="K62" i="6"/>
  <c r="L62" i="6" s="1"/>
  <c r="J62" i="6"/>
  <c r="F62" i="6"/>
  <c r="E62" i="6"/>
  <c r="P62" i="6" s="1"/>
  <c r="D62" i="6"/>
  <c r="C62" i="6"/>
  <c r="A62" i="6"/>
  <c r="AE61" i="6"/>
  <c r="AD61" i="6"/>
  <c r="U61" i="6" s="1"/>
  <c r="V61" i="6"/>
  <c r="T61" i="6"/>
  <c r="K61" i="6"/>
  <c r="L61" i="6" s="1"/>
  <c r="J61" i="6"/>
  <c r="F61" i="6"/>
  <c r="E61" i="6"/>
  <c r="P61" i="6" s="1"/>
  <c r="Y61" i="6" s="1"/>
  <c r="Z61" i="6" s="1"/>
  <c r="AA61" i="6" s="1"/>
  <c r="D61" i="6"/>
  <c r="C61" i="6"/>
  <c r="A61" i="6"/>
  <c r="AE60" i="6"/>
  <c r="AD60" i="6"/>
  <c r="U60" i="6" s="1"/>
  <c r="V60" i="6"/>
  <c r="T60" i="6"/>
  <c r="K60" i="6"/>
  <c r="J60" i="6"/>
  <c r="L60" i="6" s="1"/>
  <c r="F60" i="6"/>
  <c r="E60" i="6"/>
  <c r="D60" i="6"/>
  <c r="C60" i="6"/>
  <c r="A60" i="6"/>
  <c r="AE59" i="6"/>
  <c r="AD59" i="6"/>
  <c r="U59" i="6" s="1"/>
  <c r="V59" i="6"/>
  <c r="T59" i="6"/>
  <c r="K59" i="6"/>
  <c r="J59" i="6"/>
  <c r="L59" i="6" s="1"/>
  <c r="F59" i="6"/>
  <c r="E59" i="6"/>
  <c r="P59" i="6" s="1"/>
  <c r="D59" i="6"/>
  <c r="C59" i="6"/>
  <c r="A59" i="6"/>
  <c r="AE58" i="6"/>
  <c r="AD58" i="6"/>
  <c r="V58" i="6"/>
  <c r="U58" i="6"/>
  <c r="T58" i="6"/>
  <c r="K58" i="6"/>
  <c r="J58" i="6"/>
  <c r="L58" i="6" s="1"/>
  <c r="F58" i="6"/>
  <c r="E58" i="6"/>
  <c r="P58" i="6" s="1"/>
  <c r="D58" i="6"/>
  <c r="C58" i="6"/>
  <c r="A58" i="6"/>
  <c r="AE57" i="6"/>
  <c r="AD57" i="6"/>
  <c r="V57" i="6"/>
  <c r="U57" i="6"/>
  <c r="T57" i="6"/>
  <c r="K57" i="6"/>
  <c r="J57" i="6"/>
  <c r="L57" i="6" s="1"/>
  <c r="F57" i="6"/>
  <c r="E57" i="6"/>
  <c r="P57" i="6" s="1"/>
  <c r="D57" i="6"/>
  <c r="C57" i="6"/>
  <c r="A57" i="6"/>
  <c r="AE56" i="6"/>
  <c r="AG56" i="6" s="1"/>
  <c r="AD56" i="6"/>
  <c r="U56" i="6" s="1"/>
  <c r="V56" i="6"/>
  <c r="T56" i="6"/>
  <c r="K56" i="6"/>
  <c r="J56" i="6"/>
  <c r="L56" i="6" s="1"/>
  <c r="F56" i="6"/>
  <c r="E56" i="6"/>
  <c r="P56" i="6" s="1"/>
  <c r="D56" i="6"/>
  <c r="C56" i="6"/>
  <c r="A56" i="6"/>
  <c r="AE55" i="6"/>
  <c r="AD55" i="6"/>
  <c r="U55" i="6" s="1"/>
  <c r="V55" i="6"/>
  <c r="T55" i="6"/>
  <c r="K55" i="6"/>
  <c r="J55" i="6"/>
  <c r="F55" i="6"/>
  <c r="E55" i="6"/>
  <c r="D55" i="6"/>
  <c r="C55" i="6"/>
  <c r="A55" i="6"/>
  <c r="AE54" i="6"/>
  <c r="AD54" i="6"/>
  <c r="V54" i="6"/>
  <c r="U54" i="6"/>
  <c r="T54" i="6"/>
  <c r="K54" i="6"/>
  <c r="J54" i="6"/>
  <c r="L54" i="6" s="1"/>
  <c r="Q54" i="6" s="1"/>
  <c r="F54" i="6"/>
  <c r="E54" i="6"/>
  <c r="P54" i="6" s="1"/>
  <c r="D54" i="6"/>
  <c r="C54" i="6"/>
  <c r="A54" i="6"/>
  <c r="AE53" i="6"/>
  <c r="AD53" i="6"/>
  <c r="U53" i="6" s="1"/>
  <c r="V53" i="6"/>
  <c r="T53" i="6"/>
  <c r="K53" i="6"/>
  <c r="J53" i="6"/>
  <c r="F53" i="6"/>
  <c r="E53" i="6"/>
  <c r="P53" i="6" s="1"/>
  <c r="D53" i="6"/>
  <c r="C53" i="6"/>
  <c r="A53" i="6"/>
  <c r="AE52" i="6"/>
  <c r="AD52" i="6"/>
  <c r="V52" i="6"/>
  <c r="U52" i="6"/>
  <c r="T52" i="6"/>
  <c r="K52" i="6"/>
  <c r="J52" i="6"/>
  <c r="L52" i="6" s="1"/>
  <c r="F52" i="6"/>
  <c r="E52" i="6"/>
  <c r="P52" i="6" s="1"/>
  <c r="D52" i="6"/>
  <c r="C52" i="6"/>
  <c r="A52" i="6"/>
  <c r="AE51" i="6"/>
  <c r="AD51" i="6"/>
  <c r="U51" i="6" s="1"/>
  <c r="V51" i="6"/>
  <c r="T51" i="6"/>
  <c r="K51" i="6"/>
  <c r="J51" i="6"/>
  <c r="F51" i="6"/>
  <c r="E51" i="6"/>
  <c r="P51" i="6" s="1"/>
  <c r="Y51" i="6" s="1"/>
  <c r="Z51" i="6" s="1"/>
  <c r="D51" i="6"/>
  <c r="C51" i="6"/>
  <c r="A51" i="6"/>
  <c r="AE50" i="6"/>
  <c r="AD50" i="6"/>
  <c r="U50" i="6" s="1"/>
  <c r="V50" i="6"/>
  <c r="T50" i="6"/>
  <c r="K50" i="6"/>
  <c r="J50" i="6"/>
  <c r="L50" i="6" s="1"/>
  <c r="Q50" i="6" s="1"/>
  <c r="F50" i="6"/>
  <c r="E50" i="6"/>
  <c r="P50" i="6" s="1"/>
  <c r="Y50" i="6" s="1"/>
  <c r="Z50" i="6" s="1"/>
  <c r="D50" i="6"/>
  <c r="C50" i="6"/>
  <c r="A50" i="6"/>
  <c r="AE49" i="6"/>
  <c r="AD49" i="6"/>
  <c r="V49" i="6"/>
  <c r="U49" i="6"/>
  <c r="T49" i="6"/>
  <c r="K49" i="6"/>
  <c r="J49" i="6"/>
  <c r="L49" i="6" s="1"/>
  <c r="Q49" i="6" s="1"/>
  <c r="F49" i="6"/>
  <c r="E49" i="6"/>
  <c r="P49" i="6" s="1"/>
  <c r="D49" i="6"/>
  <c r="C49" i="6"/>
  <c r="A49" i="6"/>
  <c r="AE48" i="6"/>
  <c r="AD48" i="6"/>
  <c r="V48" i="6"/>
  <c r="U48" i="6"/>
  <c r="T48" i="6"/>
  <c r="K48" i="6"/>
  <c r="J48" i="6"/>
  <c r="L48" i="6" s="1"/>
  <c r="F48" i="6"/>
  <c r="E48" i="6"/>
  <c r="P48" i="6" s="1"/>
  <c r="Y48" i="6" s="1"/>
  <c r="Z48" i="6" s="1"/>
  <c r="D48" i="6"/>
  <c r="C48" i="6"/>
  <c r="A48" i="6"/>
  <c r="AE47" i="6"/>
  <c r="AD47" i="6"/>
  <c r="U47" i="6" s="1"/>
  <c r="V47" i="6"/>
  <c r="T47" i="6"/>
  <c r="K47" i="6"/>
  <c r="J47" i="6"/>
  <c r="L47" i="6" s="1"/>
  <c r="F47" i="6"/>
  <c r="E47" i="6"/>
  <c r="P47" i="6" s="1"/>
  <c r="D47" i="6"/>
  <c r="C47" i="6"/>
  <c r="A47" i="6"/>
  <c r="AE46" i="6"/>
  <c r="AD46" i="6"/>
  <c r="U46" i="6" s="1"/>
  <c r="V46" i="6"/>
  <c r="T46" i="6"/>
  <c r="K46" i="6"/>
  <c r="J46" i="6"/>
  <c r="F46" i="6"/>
  <c r="E46" i="6"/>
  <c r="D46" i="6"/>
  <c r="C46" i="6"/>
  <c r="A46" i="6"/>
  <c r="AE45" i="6"/>
  <c r="AD45" i="6"/>
  <c r="U45" i="6" s="1"/>
  <c r="V45" i="6"/>
  <c r="T45" i="6"/>
  <c r="K45" i="6"/>
  <c r="J45" i="6"/>
  <c r="F45" i="6"/>
  <c r="E45" i="6"/>
  <c r="P45" i="6" s="1"/>
  <c r="D45" i="6"/>
  <c r="C45" i="6"/>
  <c r="A45" i="6"/>
  <c r="AE44" i="6"/>
  <c r="AD44" i="6"/>
  <c r="U44" i="6" s="1"/>
  <c r="V44" i="6"/>
  <c r="T44" i="6"/>
  <c r="K44" i="6"/>
  <c r="J44" i="6"/>
  <c r="L44" i="6" s="1"/>
  <c r="F44" i="6"/>
  <c r="E44" i="6"/>
  <c r="P44" i="6" s="1"/>
  <c r="D44" i="6"/>
  <c r="C44" i="6"/>
  <c r="A44" i="6"/>
  <c r="AE43" i="6"/>
  <c r="AD43" i="6"/>
  <c r="V43" i="6"/>
  <c r="U43" i="6"/>
  <c r="T43" i="6"/>
  <c r="K43" i="6"/>
  <c r="J43" i="6"/>
  <c r="L43" i="6" s="1"/>
  <c r="F43" i="6"/>
  <c r="E43" i="6"/>
  <c r="P43" i="6" s="1"/>
  <c r="D43" i="6"/>
  <c r="C43" i="6"/>
  <c r="A43" i="6"/>
  <c r="AE42" i="6"/>
  <c r="AD42" i="6"/>
  <c r="V42" i="6"/>
  <c r="U42" i="6"/>
  <c r="T42" i="6"/>
  <c r="K42" i="6"/>
  <c r="J42" i="6"/>
  <c r="L42" i="6" s="1"/>
  <c r="F42" i="6"/>
  <c r="E42" i="6"/>
  <c r="P42" i="6" s="1"/>
  <c r="D42" i="6"/>
  <c r="C42" i="6"/>
  <c r="A42" i="6"/>
  <c r="AE41" i="6"/>
  <c r="AD41" i="6"/>
  <c r="U41" i="6" s="1"/>
  <c r="V41" i="6"/>
  <c r="T41" i="6"/>
  <c r="K41" i="6"/>
  <c r="J41" i="6"/>
  <c r="F41" i="6"/>
  <c r="E41" i="6"/>
  <c r="P41" i="6" s="1"/>
  <c r="D41" i="6"/>
  <c r="C41" i="6"/>
  <c r="A41" i="6"/>
  <c r="AE40" i="6"/>
  <c r="AD40" i="6"/>
  <c r="V40" i="6"/>
  <c r="U40" i="6"/>
  <c r="T40" i="6"/>
  <c r="K40" i="6"/>
  <c r="J40" i="6"/>
  <c r="L40" i="6" s="1"/>
  <c r="F40" i="6"/>
  <c r="E40" i="6"/>
  <c r="P40" i="6" s="1"/>
  <c r="D40" i="6"/>
  <c r="C40" i="6"/>
  <c r="A40" i="6"/>
  <c r="AE39" i="6"/>
  <c r="AD39" i="6"/>
  <c r="V39" i="6"/>
  <c r="U39" i="6"/>
  <c r="T39" i="6"/>
  <c r="K39" i="6"/>
  <c r="J39" i="6"/>
  <c r="F39" i="6"/>
  <c r="E39" i="6"/>
  <c r="P39" i="6" s="1"/>
  <c r="D39" i="6"/>
  <c r="C39" i="6"/>
  <c r="A39" i="6"/>
  <c r="AE38" i="6"/>
  <c r="AD38" i="6"/>
  <c r="V38" i="6"/>
  <c r="U38" i="6"/>
  <c r="T38" i="6"/>
  <c r="K38" i="6"/>
  <c r="J38" i="6"/>
  <c r="L38" i="6" s="1"/>
  <c r="F38" i="6"/>
  <c r="E38" i="6"/>
  <c r="P38" i="6" s="1"/>
  <c r="Y38" i="6" s="1"/>
  <c r="Z38" i="6" s="1"/>
  <c r="D38" i="6"/>
  <c r="C38" i="6"/>
  <c r="A38" i="6"/>
  <c r="AE37" i="6"/>
  <c r="AD37" i="6"/>
  <c r="V37" i="6"/>
  <c r="U37" i="6"/>
  <c r="T37" i="6"/>
  <c r="N37" i="6"/>
  <c r="W37" i="6" s="1"/>
  <c r="X37" i="6" s="1"/>
  <c r="K37" i="6"/>
  <c r="J37" i="6"/>
  <c r="L37" i="6" s="1"/>
  <c r="F37" i="6"/>
  <c r="E37" i="6"/>
  <c r="P37" i="6" s="1"/>
  <c r="D37" i="6"/>
  <c r="C37" i="6"/>
  <c r="A37" i="6"/>
  <c r="AE36" i="6"/>
  <c r="AD36" i="6"/>
  <c r="U36" i="6" s="1"/>
  <c r="V36" i="6"/>
  <c r="T36" i="6"/>
  <c r="K36" i="6"/>
  <c r="J36" i="6"/>
  <c r="F36" i="6"/>
  <c r="E36" i="6"/>
  <c r="D36" i="6"/>
  <c r="C36" i="6"/>
  <c r="A36" i="6"/>
  <c r="AE35" i="6"/>
  <c r="AD35" i="6"/>
  <c r="U35" i="6" s="1"/>
  <c r="V35" i="6"/>
  <c r="T35" i="6"/>
  <c r="K35" i="6"/>
  <c r="J35" i="6"/>
  <c r="F35" i="6"/>
  <c r="E35" i="6"/>
  <c r="D35" i="6"/>
  <c r="C35" i="6"/>
  <c r="A35" i="6"/>
  <c r="AE34" i="6"/>
  <c r="AD34" i="6"/>
  <c r="V34" i="6"/>
  <c r="U34" i="6"/>
  <c r="T34" i="6"/>
  <c r="K34" i="6"/>
  <c r="J34" i="6"/>
  <c r="L34" i="6" s="1"/>
  <c r="F34" i="6"/>
  <c r="E34" i="6"/>
  <c r="P34" i="6" s="1"/>
  <c r="D34" i="6"/>
  <c r="C34" i="6"/>
  <c r="A34" i="6"/>
  <c r="AE33" i="6"/>
  <c r="AD33" i="6"/>
  <c r="V33" i="6"/>
  <c r="U33" i="6"/>
  <c r="T33" i="6"/>
  <c r="K33" i="6"/>
  <c r="J33" i="6"/>
  <c r="L33" i="6" s="1"/>
  <c r="F33" i="6"/>
  <c r="E33" i="6"/>
  <c r="P33" i="6" s="1"/>
  <c r="D33" i="6"/>
  <c r="C33" i="6"/>
  <c r="A33" i="6"/>
  <c r="AE32" i="6"/>
  <c r="AD32" i="6"/>
  <c r="V32" i="6"/>
  <c r="U32" i="6"/>
  <c r="T32" i="6"/>
  <c r="K32" i="6"/>
  <c r="J32" i="6"/>
  <c r="L32" i="6" s="1"/>
  <c r="F32" i="6"/>
  <c r="E32" i="6"/>
  <c r="P32" i="6" s="1"/>
  <c r="Y32" i="6" s="1"/>
  <c r="Z32" i="6" s="1"/>
  <c r="D32" i="6"/>
  <c r="C32" i="6"/>
  <c r="A32" i="6"/>
  <c r="AF31" i="6"/>
  <c r="AH31" i="6" s="1"/>
  <c r="AE31" i="6"/>
  <c r="AD31" i="6"/>
  <c r="U31" i="6" s="1"/>
  <c r="V31" i="6"/>
  <c r="T31" i="6"/>
  <c r="K31" i="6"/>
  <c r="L31" i="6" s="1"/>
  <c r="J31" i="6"/>
  <c r="F31" i="6"/>
  <c r="E31" i="6"/>
  <c r="P31" i="6" s="1"/>
  <c r="D31" i="6"/>
  <c r="C31" i="6"/>
  <c r="A31" i="6"/>
  <c r="AE30" i="6"/>
  <c r="AD30" i="6"/>
  <c r="V30" i="6"/>
  <c r="U30" i="6"/>
  <c r="T30" i="6"/>
  <c r="K30" i="6"/>
  <c r="L30" i="6" s="1"/>
  <c r="J30" i="6"/>
  <c r="F30" i="6"/>
  <c r="E30" i="6"/>
  <c r="P30" i="6" s="1"/>
  <c r="D30" i="6"/>
  <c r="C30" i="6"/>
  <c r="A30" i="6"/>
  <c r="AE29" i="6"/>
  <c r="AD29" i="6"/>
  <c r="U29" i="6" s="1"/>
  <c r="V29" i="6"/>
  <c r="T29" i="6"/>
  <c r="K29" i="6"/>
  <c r="J29" i="6"/>
  <c r="F29" i="6"/>
  <c r="E29" i="6"/>
  <c r="D29" i="6"/>
  <c r="C29" i="6"/>
  <c r="A29" i="6"/>
  <c r="AE28" i="6"/>
  <c r="AD28" i="6"/>
  <c r="V28" i="6"/>
  <c r="U28" i="6"/>
  <c r="T28" i="6"/>
  <c r="K28" i="6"/>
  <c r="J28" i="6"/>
  <c r="L28" i="6" s="1"/>
  <c r="F28" i="6"/>
  <c r="E28" i="6"/>
  <c r="P28" i="6" s="1"/>
  <c r="Y28" i="6" s="1"/>
  <c r="Z28" i="6" s="1"/>
  <c r="D28" i="6"/>
  <c r="C28" i="6"/>
  <c r="A28" i="6"/>
  <c r="AE27" i="6"/>
  <c r="AK27" i="6" s="1"/>
  <c r="AD27" i="6"/>
  <c r="U27" i="6" s="1"/>
  <c r="V27" i="6"/>
  <c r="T27" i="6"/>
  <c r="K27" i="6"/>
  <c r="J27" i="6"/>
  <c r="F27" i="6"/>
  <c r="E27" i="6"/>
  <c r="D27" i="6"/>
  <c r="C27" i="6"/>
  <c r="A27" i="6"/>
  <c r="AE26" i="6"/>
  <c r="AD26" i="6"/>
  <c r="U26" i="6" s="1"/>
  <c r="V26" i="6"/>
  <c r="T26" i="6"/>
  <c r="K26" i="6"/>
  <c r="J26" i="6"/>
  <c r="L26" i="6" s="1"/>
  <c r="F26" i="6"/>
  <c r="E26" i="6"/>
  <c r="D26" i="6"/>
  <c r="C26" i="6"/>
  <c r="A26" i="6"/>
  <c r="AE25" i="6"/>
  <c r="AD25" i="6"/>
  <c r="U25" i="6" s="1"/>
  <c r="V25" i="6"/>
  <c r="T25" i="6"/>
  <c r="K25" i="6"/>
  <c r="L25" i="6" s="1"/>
  <c r="J25" i="6"/>
  <c r="F25" i="6"/>
  <c r="E25" i="6"/>
  <c r="D25" i="6"/>
  <c r="C25" i="6"/>
  <c r="A25" i="6"/>
  <c r="AE24" i="6"/>
  <c r="AD24" i="6"/>
  <c r="U24" i="6" s="1"/>
  <c r="V24" i="6"/>
  <c r="T24" i="6"/>
  <c r="K24" i="6"/>
  <c r="J24" i="6"/>
  <c r="L24" i="6" s="1"/>
  <c r="F24" i="6"/>
  <c r="E24" i="6"/>
  <c r="P24" i="6" s="1"/>
  <c r="D24" i="6"/>
  <c r="C24" i="6"/>
  <c r="A24" i="6"/>
  <c r="AE23" i="6"/>
  <c r="AD23" i="6"/>
  <c r="V23" i="6"/>
  <c r="U23" i="6"/>
  <c r="T23" i="6"/>
  <c r="K23" i="6"/>
  <c r="J23" i="6"/>
  <c r="L23" i="6" s="1"/>
  <c r="F23" i="6"/>
  <c r="E23" i="6"/>
  <c r="P23" i="6" s="1"/>
  <c r="D23" i="6"/>
  <c r="C23" i="6"/>
  <c r="A23" i="6"/>
  <c r="AE22" i="6"/>
  <c r="AD22" i="6"/>
  <c r="V22" i="6"/>
  <c r="U22" i="6"/>
  <c r="T22" i="6"/>
  <c r="K22" i="6"/>
  <c r="J22" i="6"/>
  <c r="F22" i="6"/>
  <c r="E22" i="6"/>
  <c r="P22" i="6" s="1"/>
  <c r="D22" i="6"/>
  <c r="C22" i="6"/>
  <c r="A22" i="6"/>
  <c r="AE21" i="6"/>
  <c r="AD21" i="6"/>
  <c r="U21" i="6" s="1"/>
  <c r="V21" i="6"/>
  <c r="T21" i="6"/>
  <c r="K21" i="6"/>
  <c r="L21" i="6" s="1"/>
  <c r="J21" i="6"/>
  <c r="F21" i="6"/>
  <c r="E21" i="6"/>
  <c r="P21" i="6" s="1"/>
  <c r="D21" i="6"/>
  <c r="C21" i="6"/>
  <c r="A21" i="6"/>
  <c r="AE20" i="6"/>
  <c r="AD20" i="6"/>
  <c r="U20" i="6" s="1"/>
  <c r="V20" i="6"/>
  <c r="T20" i="6"/>
  <c r="K20" i="6"/>
  <c r="J20" i="6"/>
  <c r="F20" i="6"/>
  <c r="E20" i="6"/>
  <c r="D20" i="6"/>
  <c r="C20" i="6"/>
  <c r="A20" i="6"/>
  <c r="AE19" i="6"/>
  <c r="AD19" i="6"/>
  <c r="V19" i="6"/>
  <c r="U19" i="6"/>
  <c r="T19" i="6"/>
  <c r="K19" i="6"/>
  <c r="J19" i="6"/>
  <c r="F19" i="6"/>
  <c r="E19" i="6"/>
  <c r="D19" i="6"/>
  <c r="C19" i="6"/>
  <c r="A19" i="6"/>
  <c r="AE18" i="6"/>
  <c r="AD18" i="6"/>
  <c r="V18" i="6"/>
  <c r="U18" i="6"/>
  <c r="T18" i="6"/>
  <c r="K18" i="6"/>
  <c r="J18" i="6"/>
  <c r="L18" i="6" s="1"/>
  <c r="F18" i="6"/>
  <c r="E18" i="6"/>
  <c r="P18" i="6" s="1"/>
  <c r="Y18" i="6" s="1"/>
  <c r="Z18" i="6" s="1"/>
  <c r="D18" i="6"/>
  <c r="C18" i="6"/>
  <c r="A18" i="6"/>
  <c r="AE17" i="6"/>
  <c r="AD17" i="6"/>
  <c r="V17" i="6"/>
  <c r="U17" i="6"/>
  <c r="T17" i="6"/>
  <c r="K17" i="6"/>
  <c r="J17" i="6"/>
  <c r="L17" i="6" s="1"/>
  <c r="F17" i="6"/>
  <c r="E17" i="6"/>
  <c r="P17" i="6" s="1"/>
  <c r="D17" i="6"/>
  <c r="C17" i="6"/>
  <c r="A17" i="6"/>
  <c r="AE16" i="6"/>
  <c r="AI16" i="6" s="1"/>
  <c r="AD16" i="6"/>
  <c r="U16" i="6" s="1"/>
  <c r="V16" i="6"/>
  <c r="T16" i="6"/>
  <c r="K16" i="6"/>
  <c r="L16" i="6" s="1"/>
  <c r="J16" i="6"/>
  <c r="F16" i="6"/>
  <c r="E16" i="6"/>
  <c r="D16" i="6"/>
  <c r="C16" i="6"/>
  <c r="A16" i="6"/>
  <c r="AE15" i="6"/>
  <c r="AD15" i="6"/>
  <c r="U15" i="6" s="1"/>
  <c r="V15" i="6"/>
  <c r="T15" i="6"/>
  <c r="K15" i="6"/>
  <c r="J15" i="6"/>
  <c r="L15" i="6" s="1"/>
  <c r="F15" i="6"/>
  <c r="E15" i="6"/>
  <c r="D15" i="6"/>
  <c r="C15" i="6"/>
  <c r="A15" i="6"/>
  <c r="AE14" i="6"/>
  <c r="AD14" i="6"/>
  <c r="V14" i="6"/>
  <c r="U14" i="6"/>
  <c r="T14" i="6"/>
  <c r="K14" i="6"/>
  <c r="J14" i="6"/>
  <c r="L14" i="6" s="1"/>
  <c r="F14" i="6"/>
  <c r="E14" i="6"/>
  <c r="D14" i="6"/>
  <c r="C14" i="6"/>
  <c r="A14" i="6"/>
  <c r="AE13" i="6"/>
  <c r="AF13" i="6" s="1"/>
  <c r="AH13" i="6" s="1"/>
  <c r="AD13" i="6"/>
  <c r="U13" i="6" s="1"/>
  <c r="V13" i="6"/>
  <c r="T13" i="6"/>
  <c r="K13" i="6"/>
  <c r="J13" i="6"/>
  <c r="L13" i="6" s="1"/>
  <c r="F13" i="6"/>
  <c r="E13" i="6"/>
  <c r="P13" i="6" s="1"/>
  <c r="D13" i="6"/>
  <c r="C13" i="6"/>
  <c r="A13" i="6"/>
  <c r="AE12" i="6"/>
  <c r="AD12" i="6"/>
  <c r="V12" i="6"/>
  <c r="U12" i="6"/>
  <c r="T12" i="6"/>
  <c r="K12" i="6"/>
  <c r="J12" i="6"/>
  <c r="L12" i="6" s="1"/>
  <c r="F12" i="6"/>
  <c r="E12" i="6"/>
  <c r="P12" i="6" s="1"/>
  <c r="Y12" i="6" s="1"/>
  <c r="Z12" i="6" s="1"/>
  <c r="D12" i="6"/>
  <c r="C12" i="6"/>
  <c r="A12" i="6"/>
  <c r="AE11" i="6"/>
  <c r="AD11" i="6"/>
  <c r="U11" i="6" s="1"/>
  <c r="V11" i="6"/>
  <c r="T11" i="6"/>
  <c r="K11" i="6"/>
  <c r="L11" i="6" s="1"/>
  <c r="J11" i="6"/>
  <c r="F11" i="6"/>
  <c r="E11" i="6"/>
  <c r="P11" i="6" s="1"/>
  <c r="D11" i="6"/>
  <c r="C11" i="6"/>
  <c r="A11" i="6"/>
  <c r="AE10" i="6"/>
  <c r="AD10" i="6"/>
  <c r="V10" i="6"/>
  <c r="U10" i="6"/>
  <c r="T10" i="6"/>
  <c r="K10" i="6"/>
  <c r="J10" i="6"/>
  <c r="F10" i="6"/>
  <c r="E10" i="6"/>
  <c r="D10" i="6"/>
  <c r="C10" i="6"/>
  <c r="A10" i="6"/>
  <c r="AE9" i="6"/>
  <c r="AI9" i="6" s="1"/>
  <c r="AD9" i="6"/>
  <c r="U9" i="6" s="1"/>
  <c r="V9" i="6"/>
  <c r="T9" i="6"/>
  <c r="K9" i="6"/>
  <c r="J9" i="6"/>
  <c r="L9" i="6" s="1"/>
  <c r="F9" i="6"/>
  <c r="E9" i="6"/>
  <c r="D9" i="6"/>
  <c r="C9" i="6"/>
  <c r="A9" i="6"/>
  <c r="AE8" i="6"/>
  <c r="AD8" i="6"/>
  <c r="V8" i="6"/>
  <c r="U8" i="6"/>
  <c r="T8" i="6"/>
  <c r="K8" i="6"/>
  <c r="J8" i="6"/>
  <c r="L8" i="6" s="1"/>
  <c r="F8" i="6"/>
  <c r="E8" i="6"/>
  <c r="P8" i="6" s="1"/>
  <c r="Y8" i="6" s="1"/>
  <c r="Z8" i="6" s="1"/>
  <c r="AB8" i="6" s="1"/>
  <c r="D8" i="6"/>
  <c r="C8" i="6"/>
  <c r="A8" i="6"/>
  <c r="AE7" i="6"/>
  <c r="AD7" i="6"/>
  <c r="U7" i="6" s="1"/>
  <c r="V7" i="6"/>
  <c r="T7" i="6"/>
  <c r="K7" i="6"/>
  <c r="J7" i="6"/>
  <c r="F7" i="6"/>
  <c r="E7" i="6"/>
  <c r="P7" i="6" s="1"/>
  <c r="Y7" i="6" s="1"/>
  <c r="Z7" i="6" s="1"/>
  <c r="D7" i="6"/>
  <c r="C7" i="6"/>
  <c r="A7" i="6"/>
  <c r="AE6" i="6"/>
  <c r="AD6" i="6"/>
  <c r="V6" i="6"/>
  <c r="U6" i="6"/>
  <c r="T6" i="6"/>
  <c r="K6" i="6"/>
  <c r="L6" i="6" s="1"/>
  <c r="J6" i="6"/>
  <c r="F6" i="6"/>
  <c r="E6" i="6"/>
  <c r="D6" i="6"/>
  <c r="C6" i="6"/>
  <c r="A6" i="6"/>
  <c r="AE5" i="6"/>
  <c r="AD5" i="6"/>
  <c r="V5" i="6"/>
  <c r="U5" i="6"/>
  <c r="T5" i="6"/>
  <c r="K5" i="6"/>
  <c r="J5" i="6"/>
  <c r="L5" i="6" s="1"/>
  <c r="F5" i="6"/>
  <c r="E5" i="6"/>
  <c r="D5" i="6"/>
  <c r="C5" i="6"/>
  <c r="A5" i="6"/>
  <c r="AE4" i="6"/>
  <c r="AD4" i="6"/>
  <c r="U4" i="6" s="1"/>
  <c r="V4" i="6"/>
  <c r="T4" i="6"/>
  <c r="K4" i="6"/>
  <c r="J4" i="6"/>
  <c r="L4" i="6" s="1"/>
  <c r="F4" i="6"/>
  <c r="E4" i="6"/>
  <c r="P4" i="6" s="1"/>
  <c r="Y4" i="6" s="1"/>
  <c r="Z4" i="6" s="1"/>
  <c r="D4" i="6"/>
  <c r="C4" i="6"/>
  <c r="A4" i="6"/>
  <c r="AD3" i="6"/>
  <c r="U3" i="6" s="1"/>
  <c r="W3" i="6"/>
  <c r="X3" i="6" s="1"/>
  <c r="V3" i="6"/>
  <c r="T3" i="6"/>
  <c r="K3" i="6"/>
  <c r="J3" i="6"/>
  <c r="L3" i="6" s="1"/>
  <c r="F3" i="6"/>
  <c r="E3" i="6"/>
  <c r="D3" i="6"/>
  <c r="C3" i="6"/>
  <c r="A3" i="6"/>
  <c r="AE103" i="5"/>
  <c r="AD103" i="5"/>
  <c r="V103" i="5"/>
  <c r="T103" i="5"/>
  <c r="L103" i="5"/>
  <c r="K103" i="5"/>
  <c r="J103" i="5"/>
  <c r="F103" i="5"/>
  <c r="E103" i="5"/>
  <c r="P103" i="5" s="1"/>
  <c r="Y103" i="5" s="1"/>
  <c r="Z103" i="5" s="1"/>
  <c r="D103" i="5"/>
  <c r="C103" i="5"/>
  <c r="A103" i="5"/>
  <c r="AE102" i="5"/>
  <c r="AD102" i="5"/>
  <c r="U102" i="5" s="1"/>
  <c r="V102" i="5"/>
  <c r="T102" i="5"/>
  <c r="K102" i="5"/>
  <c r="J102" i="5"/>
  <c r="F102" i="5"/>
  <c r="E102" i="5"/>
  <c r="P102" i="5" s="1"/>
  <c r="Y102" i="5" s="1"/>
  <c r="Z102" i="5" s="1"/>
  <c r="AB102" i="5" s="1"/>
  <c r="D102" i="5"/>
  <c r="C102" i="5"/>
  <c r="A102" i="5"/>
  <c r="AE101" i="5"/>
  <c r="AD101" i="5"/>
  <c r="U101" i="5" s="1"/>
  <c r="V101" i="5"/>
  <c r="T101" i="5"/>
  <c r="K101" i="5"/>
  <c r="J101" i="5"/>
  <c r="L101" i="5" s="1"/>
  <c r="F101" i="5"/>
  <c r="E101" i="5"/>
  <c r="P101" i="5" s="1"/>
  <c r="Q101" i="5" s="1"/>
  <c r="D101" i="5"/>
  <c r="C101" i="5"/>
  <c r="A101" i="5"/>
  <c r="AE100" i="5"/>
  <c r="AD100" i="5"/>
  <c r="V100" i="5"/>
  <c r="U100" i="5"/>
  <c r="T100" i="5"/>
  <c r="K100" i="5"/>
  <c r="J100" i="5"/>
  <c r="L100" i="5" s="1"/>
  <c r="Q100" i="5" s="1"/>
  <c r="F100" i="5"/>
  <c r="E100" i="5"/>
  <c r="P100" i="5" s="1"/>
  <c r="Y100" i="5" s="1"/>
  <c r="Z100" i="5" s="1"/>
  <c r="D100" i="5"/>
  <c r="C100" i="5"/>
  <c r="A100" i="5"/>
  <c r="AE99" i="5"/>
  <c r="AD99" i="5"/>
  <c r="V99" i="5"/>
  <c r="U99" i="5"/>
  <c r="T99" i="5"/>
  <c r="K99" i="5"/>
  <c r="J99" i="5"/>
  <c r="L99" i="5" s="1"/>
  <c r="F99" i="5"/>
  <c r="E99" i="5"/>
  <c r="D99" i="5"/>
  <c r="C99" i="5"/>
  <c r="A99" i="5"/>
  <c r="AE98" i="5"/>
  <c r="AD98" i="5"/>
  <c r="U98" i="5" s="1"/>
  <c r="V98" i="5"/>
  <c r="T98" i="5"/>
  <c r="K98" i="5"/>
  <c r="J98" i="5"/>
  <c r="L98" i="5" s="1"/>
  <c r="F98" i="5"/>
  <c r="E98" i="5"/>
  <c r="D98" i="5"/>
  <c r="C98" i="5"/>
  <c r="A98" i="5"/>
  <c r="AE97" i="5"/>
  <c r="AD97" i="5"/>
  <c r="V97" i="5"/>
  <c r="U97" i="5"/>
  <c r="T97" i="5"/>
  <c r="K97" i="5"/>
  <c r="J97" i="5"/>
  <c r="L97" i="5" s="1"/>
  <c r="F97" i="5"/>
  <c r="P97" i="5" s="1"/>
  <c r="Y97" i="5" s="1"/>
  <c r="Z97" i="5" s="1"/>
  <c r="E97" i="5"/>
  <c r="D97" i="5"/>
  <c r="C97" i="5"/>
  <c r="A97" i="5"/>
  <c r="AE96" i="5"/>
  <c r="AD96" i="5"/>
  <c r="U96" i="5" s="1"/>
  <c r="V96" i="5"/>
  <c r="T96" i="5"/>
  <c r="K96" i="5"/>
  <c r="J96" i="5"/>
  <c r="L96" i="5" s="1"/>
  <c r="F96" i="5"/>
  <c r="E96" i="5"/>
  <c r="P96" i="5" s="1"/>
  <c r="Y96" i="5" s="1"/>
  <c r="Z96" i="5" s="1"/>
  <c r="D96" i="5"/>
  <c r="C96" i="5"/>
  <c r="A96" i="5"/>
  <c r="AE95" i="5"/>
  <c r="AD95" i="5"/>
  <c r="V95" i="5"/>
  <c r="U95" i="5"/>
  <c r="T95" i="5"/>
  <c r="O95" i="5"/>
  <c r="K95" i="5"/>
  <c r="J95" i="5"/>
  <c r="L95" i="5" s="1"/>
  <c r="F95" i="5"/>
  <c r="E95" i="5"/>
  <c r="D95" i="5"/>
  <c r="C95" i="5"/>
  <c r="A95" i="5"/>
  <c r="AE94" i="5"/>
  <c r="AD94" i="5"/>
  <c r="U94" i="5" s="1"/>
  <c r="V94" i="5"/>
  <c r="T94" i="5"/>
  <c r="K94" i="5"/>
  <c r="J94" i="5"/>
  <c r="L94" i="5" s="1"/>
  <c r="F94" i="5"/>
  <c r="E94" i="5"/>
  <c r="D94" i="5"/>
  <c r="C94" i="5"/>
  <c r="A94" i="5"/>
  <c r="AE93" i="5"/>
  <c r="AD93" i="5"/>
  <c r="U93" i="5" s="1"/>
  <c r="V93" i="5"/>
  <c r="T93" i="5"/>
  <c r="K93" i="5"/>
  <c r="J93" i="5"/>
  <c r="L93" i="5" s="1"/>
  <c r="F93" i="5"/>
  <c r="E93" i="5"/>
  <c r="P93" i="5" s="1"/>
  <c r="Y93" i="5" s="1"/>
  <c r="Z93" i="5" s="1"/>
  <c r="AA93" i="5" s="1"/>
  <c r="D93" i="5"/>
  <c r="C93" i="5"/>
  <c r="A93" i="5"/>
  <c r="AE92" i="5"/>
  <c r="AD92" i="5"/>
  <c r="U92" i="5" s="1"/>
  <c r="V92" i="5"/>
  <c r="T92" i="5"/>
  <c r="K92" i="5"/>
  <c r="L92" i="5" s="1"/>
  <c r="J92" i="5"/>
  <c r="F92" i="5"/>
  <c r="E92" i="5"/>
  <c r="P92" i="5" s="1"/>
  <c r="D92" i="5"/>
  <c r="C92" i="5"/>
  <c r="A92" i="5"/>
  <c r="AE91" i="5"/>
  <c r="AD91" i="5"/>
  <c r="V91" i="5"/>
  <c r="U91" i="5"/>
  <c r="T91" i="5"/>
  <c r="K91" i="5"/>
  <c r="J91" i="5"/>
  <c r="L91" i="5" s="1"/>
  <c r="F91" i="5"/>
  <c r="E91" i="5"/>
  <c r="P91" i="5" s="1"/>
  <c r="D91" i="5"/>
  <c r="C91" i="5"/>
  <c r="A91" i="5"/>
  <c r="AE90" i="5"/>
  <c r="AD90" i="5"/>
  <c r="V90" i="5"/>
  <c r="U90" i="5"/>
  <c r="T90" i="5"/>
  <c r="L90" i="5"/>
  <c r="K90" i="5"/>
  <c r="J90" i="5"/>
  <c r="F90" i="5"/>
  <c r="E90" i="5"/>
  <c r="D90" i="5"/>
  <c r="C90" i="5"/>
  <c r="A90" i="5"/>
  <c r="AE89" i="5"/>
  <c r="AD89" i="5"/>
  <c r="V89" i="5"/>
  <c r="U89" i="5"/>
  <c r="T89" i="5"/>
  <c r="K89" i="5"/>
  <c r="J89" i="5"/>
  <c r="F89" i="5"/>
  <c r="E89" i="5"/>
  <c r="P89" i="5" s="1"/>
  <c r="Y89" i="5" s="1"/>
  <c r="Z89" i="5" s="1"/>
  <c r="D89" i="5"/>
  <c r="C89" i="5"/>
  <c r="A89" i="5"/>
  <c r="AE88" i="5"/>
  <c r="AK88" i="5" s="1"/>
  <c r="AD88" i="5"/>
  <c r="U88" i="5" s="1"/>
  <c r="V88" i="5"/>
  <c r="T88" i="5"/>
  <c r="K88" i="5"/>
  <c r="J88" i="5"/>
  <c r="L88" i="5" s="1"/>
  <c r="F88" i="5"/>
  <c r="E88" i="5"/>
  <c r="D88" i="5"/>
  <c r="C88" i="5"/>
  <c r="A88" i="5"/>
  <c r="AE87" i="5"/>
  <c r="AD87" i="5"/>
  <c r="U87" i="5" s="1"/>
  <c r="V87" i="5"/>
  <c r="T87" i="5"/>
  <c r="K87" i="5"/>
  <c r="J87" i="5"/>
  <c r="L87" i="5" s="1"/>
  <c r="F87" i="5"/>
  <c r="E87" i="5"/>
  <c r="P87" i="5" s="1"/>
  <c r="D87" i="5"/>
  <c r="C87" i="5"/>
  <c r="A87" i="5"/>
  <c r="AE86" i="5"/>
  <c r="AD86" i="5"/>
  <c r="U86" i="5" s="1"/>
  <c r="V86" i="5"/>
  <c r="T86" i="5"/>
  <c r="K86" i="5"/>
  <c r="L86" i="5" s="1"/>
  <c r="J86" i="5"/>
  <c r="F86" i="5"/>
  <c r="E86" i="5"/>
  <c r="D86" i="5"/>
  <c r="C86" i="5"/>
  <c r="A86" i="5"/>
  <c r="AE85" i="5"/>
  <c r="AD85" i="5"/>
  <c r="U85" i="5" s="1"/>
  <c r="V85" i="5"/>
  <c r="T85" i="5"/>
  <c r="K85" i="5"/>
  <c r="J85" i="5"/>
  <c r="L85" i="5" s="1"/>
  <c r="F85" i="5"/>
  <c r="E85" i="5"/>
  <c r="P85" i="5" s="1"/>
  <c r="D85" i="5"/>
  <c r="C85" i="5"/>
  <c r="A85" i="5"/>
  <c r="AE84" i="5"/>
  <c r="AD84" i="5"/>
  <c r="U84" i="5" s="1"/>
  <c r="V84" i="5"/>
  <c r="T84" i="5"/>
  <c r="K84" i="5"/>
  <c r="L84" i="5" s="1"/>
  <c r="J84" i="5"/>
  <c r="F84" i="5"/>
  <c r="E84" i="5"/>
  <c r="P84" i="5" s="1"/>
  <c r="D84" i="5"/>
  <c r="C84" i="5"/>
  <c r="A84" i="5"/>
  <c r="AE83" i="5"/>
  <c r="AD83" i="5"/>
  <c r="V83" i="5"/>
  <c r="U83" i="5"/>
  <c r="T83" i="5"/>
  <c r="K83" i="5"/>
  <c r="J83" i="5"/>
  <c r="F83" i="5"/>
  <c r="E83" i="5"/>
  <c r="P83" i="5" s="1"/>
  <c r="Y83" i="5" s="1"/>
  <c r="Z83" i="5" s="1"/>
  <c r="AB83" i="5" s="1"/>
  <c r="D83" i="5"/>
  <c r="C83" i="5"/>
  <c r="A83" i="5"/>
  <c r="AE82" i="5"/>
  <c r="AD82" i="5"/>
  <c r="U82" i="5" s="1"/>
  <c r="V82" i="5"/>
  <c r="T82" i="5"/>
  <c r="K82" i="5"/>
  <c r="J82" i="5"/>
  <c r="L82" i="5" s="1"/>
  <c r="F82" i="5"/>
  <c r="E82" i="5"/>
  <c r="P82" i="5" s="1"/>
  <c r="Y82" i="5" s="1"/>
  <c r="Z82" i="5" s="1"/>
  <c r="D82" i="5"/>
  <c r="C82" i="5"/>
  <c r="A82" i="5"/>
  <c r="AE81" i="5"/>
  <c r="AD81" i="5"/>
  <c r="U81" i="5" s="1"/>
  <c r="V81" i="5"/>
  <c r="T81" i="5"/>
  <c r="K81" i="5"/>
  <c r="J81" i="5"/>
  <c r="L81" i="5" s="1"/>
  <c r="F81" i="5"/>
  <c r="E81" i="5"/>
  <c r="P81" i="5" s="1"/>
  <c r="Y81" i="5" s="1"/>
  <c r="Z81" i="5" s="1"/>
  <c r="AB81" i="5" s="1"/>
  <c r="D81" i="5"/>
  <c r="C81" i="5"/>
  <c r="A81" i="5"/>
  <c r="AE80" i="5"/>
  <c r="AD80" i="5"/>
  <c r="U80" i="5" s="1"/>
  <c r="V80" i="5"/>
  <c r="T80" i="5"/>
  <c r="K80" i="5"/>
  <c r="J80" i="5"/>
  <c r="L80" i="5" s="1"/>
  <c r="F80" i="5"/>
  <c r="P80" i="5" s="1"/>
  <c r="E80" i="5"/>
  <c r="D80" i="5"/>
  <c r="C80" i="5"/>
  <c r="A80" i="5"/>
  <c r="AE79" i="5"/>
  <c r="AD79" i="5"/>
  <c r="U79" i="5" s="1"/>
  <c r="V79" i="5"/>
  <c r="T79" i="5"/>
  <c r="K79" i="5"/>
  <c r="J79" i="5"/>
  <c r="L79" i="5" s="1"/>
  <c r="F79" i="5"/>
  <c r="E79" i="5"/>
  <c r="D79" i="5"/>
  <c r="C79" i="5"/>
  <c r="A79" i="5"/>
  <c r="AE78" i="5"/>
  <c r="AL78" i="5" s="1"/>
  <c r="AD78" i="5"/>
  <c r="U78" i="5" s="1"/>
  <c r="V78" i="5"/>
  <c r="T78" i="5"/>
  <c r="K78" i="5"/>
  <c r="J78" i="5"/>
  <c r="F78" i="5"/>
  <c r="E78" i="5"/>
  <c r="P78" i="5" s="1"/>
  <c r="D78" i="5"/>
  <c r="C78" i="5"/>
  <c r="A78" i="5"/>
  <c r="AE77" i="5"/>
  <c r="AD77" i="5"/>
  <c r="U77" i="5" s="1"/>
  <c r="V77" i="5"/>
  <c r="T77" i="5"/>
  <c r="K77" i="5"/>
  <c r="J77" i="5"/>
  <c r="L77" i="5" s="1"/>
  <c r="F77" i="5"/>
  <c r="E77" i="5"/>
  <c r="P77" i="5" s="1"/>
  <c r="D77" i="5"/>
  <c r="C77" i="5"/>
  <c r="A77" i="5"/>
  <c r="AE76" i="5"/>
  <c r="AD76" i="5"/>
  <c r="U76" i="5" s="1"/>
  <c r="V76" i="5"/>
  <c r="T76" i="5"/>
  <c r="K76" i="5"/>
  <c r="J76" i="5"/>
  <c r="L76" i="5" s="1"/>
  <c r="F76" i="5"/>
  <c r="E76" i="5"/>
  <c r="P76" i="5" s="1"/>
  <c r="Y76" i="5" s="1"/>
  <c r="Z76" i="5" s="1"/>
  <c r="D76" i="5"/>
  <c r="C76" i="5"/>
  <c r="A76" i="5"/>
  <c r="AE75" i="5"/>
  <c r="AK75" i="5" s="1"/>
  <c r="AD75" i="5"/>
  <c r="U75" i="5" s="1"/>
  <c r="V75" i="5"/>
  <c r="T75" i="5"/>
  <c r="K75" i="5"/>
  <c r="J75" i="5"/>
  <c r="L75" i="5" s="1"/>
  <c r="F75" i="5"/>
  <c r="E75" i="5"/>
  <c r="P75" i="5" s="1"/>
  <c r="Y75" i="5" s="1"/>
  <c r="Z75" i="5" s="1"/>
  <c r="AB75" i="5" s="1"/>
  <c r="D75" i="5"/>
  <c r="C75" i="5"/>
  <c r="A75" i="5"/>
  <c r="AE74" i="5"/>
  <c r="AD74" i="5"/>
  <c r="V74" i="5"/>
  <c r="U74" i="5"/>
  <c r="T74" i="5"/>
  <c r="K74" i="5"/>
  <c r="J74" i="5"/>
  <c r="L74" i="5" s="1"/>
  <c r="F74" i="5"/>
  <c r="E74" i="5"/>
  <c r="P74" i="5" s="1"/>
  <c r="D74" i="5"/>
  <c r="C74" i="5"/>
  <c r="A74" i="5"/>
  <c r="AE73" i="5"/>
  <c r="AF73" i="5" s="1"/>
  <c r="AH73" i="5" s="1"/>
  <c r="AD73" i="5"/>
  <c r="V73" i="5"/>
  <c r="U73" i="5"/>
  <c r="T73" i="5"/>
  <c r="K73" i="5"/>
  <c r="L73" i="5" s="1"/>
  <c r="J73" i="5"/>
  <c r="F73" i="5"/>
  <c r="E73" i="5"/>
  <c r="P73" i="5" s="1"/>
  <c r="D73" i="5"/>
  <c r="C73" i="5"/>
  <c r="A73" i="5"/>
  <c r="AE72" i="5"/>
  <c r="AD72" i="5"/>
  <c r="U72" i="5" s="1"/>
  <c r="V72" i="5"/>
  <c r="T72" i="5"/>
  <c r="K72" i="5"/>
  <c r="L72" i="5" s="1"/>
  <c r="J72" i="5"/>
  <c r="F72" i="5"/>
  <c r="P72" i="5" s="1"/>
  <c r="Y72" i="5" s="1"/>
  <c r="Z72" i="5" s="1"/>
  <c r="E72" i="5"/>
  <c r="D72" i="5"/>
  <c r="C72" i="5"/>
  <c r="A72" i="5"/>
  <c r="AE71" i="5"/>
  <c r="AD71" i="5"/>
  <c r="U71" i="5" s="1"/>
  <c r="V71" i="5"/>
  <c r="T71" i="5"/>
  <c r="K71" i="5"/>
  <c r="J71" i="5"/>
  <c r="L71" i="5" s="1"/>
  <c r="Q71" i="5" s="1"/>
  <c r="F71" i="5"/>
  <c r="E71" i="5"/>
  <c r="P71" i="5" s="1"/>
  <c r="Y71" i="5" s="1"/>
  <c r="Z71" i="5" s="1"/>
  <c r="D71" i="5"/>
  <c r="C71" i="5"/>
  <c r="A71" i="5"/>
  <c r="AE70" i="5"/>
  <c r="AI70" i="5" s="1"/>
  <c r="O70" i="5" s="1"/>
  <c r="AD70" i="5"/>
  <c r="U70" i="5" s="1"/>
  <c r="V70" i="5"/>
  <c r="T70" i="5"/>
  <c r="K70" i="5"/>
  <c r="J70" i="5"/>
  <c r="F70" i="5"/>
  <c r="E70" i="5"/>
  <c r="D70" i="5"/>
  <c r="C70" i="5"/>
  <c r="A70" i="5"/>
  <c r="AE69" i="5"/>
  <c r="AD69" i="5"/>
  <c r="U69" i="5" s="1"/>
  <c r="V69" i="5"/>
  <c r="T69" i="5"/>
  <c r="K69" i="5"/>
  <c r="J69" i="5"/>
  <c r="L69" i="5" s="1"/>
  <c r="F69" i="5"/>
  <c r="E69" i="5"/>
  <c r="P69" i="5" s="1"/>
  <c r="D69" i="5"/>
  <c r="C69" i="5"/>
  <c r="A69" i="5"/>
  <c r="AE68" i="5"/>
  <c r="AJ68" i="5" s="1"/>
  <c r="AD68" i="5"/>
  <c r="U68" i="5" s="1"/>
  <c r="V68" i="5"/>
  <c r="T68" i="5"/>
  <c r="K68" i="5"/>
  <c r="J68" i="5"/>
  <c r="L68" i="5" s="1"/>
  <c r="F68" i="5"/>
  <c r="E68" i="5"/>
  <c r="D68" i="5"/>
  <c r="C68" i="5"/>
  <c r="A68" i="5"/>
  <c r="AE67" i="5"/>
  <c r="AD67" i="5"/>
  <c r="U67" i="5" s="1"/>
  <c r="V67" i="5"/>
  <c r="T67" i="5"/>
  <c r="K67" i="5"/>
  <c r="J67" i="5"/>
  <c r="F67" i="5"/>
  <c r="E67" i="5"/>
  <c r="D67" i="5"/>
  <c r="C67" i="5"/>
  <c r="A67" i="5"/>
  <c r="AE66" i="5"/>
  <c r="AF66" i="5" s="1"/>
  <c r="AH66" i="5" s="1"/>
  <c r="AD66" i="5"/>
  <c r="U66" i="5" s="1"/>
  <c r="V66" i="5"/>
  <c r="T66" i="5"/>
  <c r="K66" i="5"/>
  <c r="J66" i="5"/>
  <c r="L66" i="5" s="1"/>
  <c r="F66" i="5"/>
  <c r="P66" i="5" s="1"/>
  <c r="E66" i="5"/>
  <c r="D66" i="5"/>
  <c r="C66" i="5"/>
  <c r="A66" i="5"/>
  <c r="AE65" i="5"/>
  <c r="AD65" i="5"/>
  <c r="U65" i="5" s="1"/>
  <c r="V65" i="5"/>
  <c r="T65" i="5"/>
  <c r="K65" i="5"/>
  <c r="J65" i="5"/>
  <c r="L65" i="5" s="1"/>
  <c r="F65" i="5"/>
  <c r="E65" i="5"/>
  <c r="D65" i="5"/>
  <c r="C65" i="5"/>
  <c r="A65" i="5"/>
  <c r="AE64" i="5"/>
  <c r="AD64" i="5"/>
  <c r="V64" i="5"/>
  <c r="U64" i="5"/>
  <c r="T64" i="5"/>
  <c r="K64" i="5"/>
  <c r="J64" i="5"/>
  <c r="L64" i="5" s="1"/>
  <c r="F64" i="5"/>
  <c r="E64" i="5"/>
  <c r="P64" i="5" s="1"/>
  <c r="D64" i="5"/>
  <c r="C64" i="5"/>
  <c r="A64" i="5"/>
  <c r="AE63" i="5"/>
  <c r="AD63" i="5"/>
  <c r="U63" i="5" s="1"/>
  <c r="V63" i="5"/>
  <c r="T63" i="5"/>
  <c r="K63" i="5"/>
  <c r="J63" i="5"/>
  <c r="L63" i="5" s="1"/>
  <c r="F63" i="5"/>
  <c r="E63" i="5"/>
  <c r="P63" i="5" s="1"/>
  <c r="D63" i="5"/>
  <c r="C63" i="5"/>
  <c r="A63" i="5"/>
  <c r="AE62" i="5"/>
  <c r="AD62" i="5"/>
  <c r="U62" i="5" s="1"/>
  <c r="V62" i="5"/>
  <c r="T62" i="5"/>
  <c r="K62" i="5"/>
  <c r="J62" i="5"/>
  <c r="L62" i="5" s="1"/>
  <c r="F62" i="5"/>
  <c r="E62" i="5"/>
  <c r="P62" i="5" s="1"/>
  <c r="D62" i="5"/>
  <c r="C62" i="5"/>
  <c r="A62" i="5"/>
  <c r="AE61" i="5"/>
  <c r="AD61" i="5"/>
  <c r="V61" i="5"/>
  <c r="U61" i="5"/>
  <c r="T61" i="5"/>
  <c r="K61" i="5"/>
  <c r="J61" i="5"/>
  <c r="L61" i="5" s="1"/>
  <c r="F61" i="5"/>
  <c r="E61" i="5"/>
  <c r="P61" i="5" s="1"/>
  <c r="D61" i="5"/>
  <c r="C61" i="5"/>
  <c r="A61" i="5"/>
  <c r="AE60" i="5"/>
  <c r="AD60" i="5"/>
  <c r="U60" i="5" s="1"/>
  <c r="V60" i="5"/>
  <c r="T60" i="5"/>
  <c r="K60" i="5"/>
  <c r="J60" i="5"/>
  <c r="L60" i="5" s="1"/>
  <c r="F60" i="5"/>
  <c r="E60" i="5"/>
  <c r="P60" i="5" s="1"/>
  <c r="Y60" i="5" s="1"/>
  <c r="Z60" i="5" s="1"/>
  <c r="D60" i="5"/>
  <c r="C60" i="5"/>
  <c r="A60" i="5"/>
  <c r="AE59" i="5"/>
  <c r="AD59" i="5"/>
  <c r="V59" i="5"/>
  <c r="U59" i="5"/>
  <c r="T59" i="5"/>
  <c r="K59" i="5"/>
  <c r="J59" i="5"/>
  <c r="L59" i="5" s="1"/>
  <c r="F59" i="5"/>
  <c r="E59" i="5"/>
  <c r="D59" i="5"/>
  <c r="C59" i="5"/>
  <c r="A59" i="5"/>
  <c r="AE58" i="5"/>
  <c r="AD58" i="5"/>
  <c r="U58" i="5" s="1"/>
  <c r="V58" i="5"/>
  <c r="T58" i="5"/>
  <c r="K58" i="5"/>
  <c r="J58" i="5"/>
  <c r="F58" i="5"/>
  <c r="P58" i="5" s="1"/>
  <c r="E58" i="5"/>
  <c r="D58" i="5"/>
  <c r="C58" i="5"/>
  <c r="A58" i="5"/>
  <c r="AE57" i="5"/>
  <c r="AD57" i="5"/>
  <c r="V57" i="5"/>
  <c r="U57" i="5"/>
  <c r="T57" i="5"/>
  <c r="K57" i="5"/>
  <c r="J57" i="5"/>
  <c r="L57" i="5" s="1"/>
  <c r="F57" i="5"/>
  <c r="E57" i="5"/>
  <c r="P57" i="5" s="1"/>
  <c r="D57" i="5"/>
  <c r="C57" i="5"/>
  <c r="A57" i="5"/>
  <c r="AE56" i="5"/>
  <c r="AD56" i="5"/>
  <c r="V56" i="5"/>
  <c r="U56" i="5"/>
  <c r="T56" i="5"/>
  <c r="K56" i="5"/>
  <c r="J56" i="5"/>
  <c r="L56" i="5" s="1"/>
  <c r="F56" i="5"/>
  <c r="E56" i="5"/>
  <c r="P56" i="5" s="1"/>
  <c r="D56" i="5"/>
  <c r="C56" i="5"/>
  <c r="A56" i="5"/>
  <c r="AE55" i="5"/>
  <c r="AD55" i="5"/>
  <c r="U55" i="5" s="1"/>
  <c r="V55" i="5"/>
  <c r="T55" i="5"/>
  <c r="K55" i="5"/>
  <c r="J55" i="5"/>
  <c r="L55" i="5" s="1"/>
  <c r="F55" i="5"/>
  <c r="E55" i="5"/>
  <c r="P55" i="5" s="1"/>
  <c r="D55" i="5"/>
  <c r="C55" i="5"/>
  <c r="A55" i="5"/>
  <c r="AE54" i="5"/>
  <c r="AD54" i="5"/>
  <c r="U54" i="5" s="1"/>
  <c r="V54" i="5"/>
  <c r="T54" i="5"/>
  <c r="K54" i="5"/>
  <c r="J54" i="5"/>
  <c r="F54" i="5"/>
  <c r="E54" i="5"/>
  <c r="P54" i="5" s="1"/>
  <c r="D54" i="5"/>
  <c r="C54" i="5"/>
  <c r="A54" i="5"/>
  <c r="AE53" i="5"/>
  <c r="AD53" i="5"/>
  <c r="V53" i="5"/>
  <c r="U53" i="5"/>
  <c r="T53" i="5"/>
  <c r="K53" i="5"/>
  <c r="J53" i="5"/>
  <c r="L53" i="5" s="1"/>
  <c r="F53" i="5"/>
  <c r="E53" i="5"/>
  <c r="P53" i="5" s="1"/>
  <c r="D53" i="5"/>
  <c r="C53" i="5"/>
  <c r="A53" i="5"/>
  <c r="AE52" i="5"/>
  <c r="AD52" i="5"/>
  <c r="U52" i="5" s="1"/>
  <c r="V52" i="5"/>
  <c r="T52" i="5"/>
  <c r="K52" i="5"/>
  <c r="J52" i="5"/>
  <c r="F52" i="5"/>
  <c r="E52" i="5"/>
  <c r="P52" i="5" s="1"/>
  <c r="D52" i="5"/>
  <c r="C52" i="5"/>
  <c r="A52" i="5"/>
  <c r="AE51" i="5"/>
  <c r="AD51" i="5"/>
  <c r="V51" i="5"/>
  <c r="U51" i="5"/>
  <c r="T51" i="5"/>
  <c r="K51" i="5"/>
  <c r="J51" i="5"/>
  <c r="L51" i="5" s="1"/>
  <c r="F51" i="5"/>
  <c r="E51" i="5"/>
  <c r="D51" i="5"/>
  <c r="C51" i="5"/>
  <c r="A51" i="5"/>
  <c r="AE50" i="5"/>
  <c r="AD50" i="5"/>
  <c r="V50" i="5"/>
  <c r="U50" i="5"/>
  <c r="T50" i="5"/>
  <c r="K50" i="5"/>
  <c r="J50" i="5"/>
  <c r="L50" i="5" s="1"/>
  <c r="F50" i="5"/>
  <c r="E50" i="5"/>
  <c r="D50" i="5"/>
  <c r="C50" i="5"/>
  <c r="A50" i="5"/>
  <c r="AE49" i="5"/>
  <c r="AD49" i="5"/>
  <c r="U49" i="5" s="1"/>
  <c r="V49" i="5"/>
  <c r="T49" i="5"/>
  <c r="K49" i="5"/>
  <c r="J49" i="5"/>
  <c r="L49" i="5" s="1"/>
  <c r="Q49" i="5" s="1"/>
  <c r="F49" i="5"/>
  <c r="E49" i="5"/>
  <c r="P49" i="5" s="1"/>
  <c r="Y49" i="5" s="1"/>
  <c r="Z49" i="5" s="1"/>
  <c r="D49" i="5"/>
  <c r="C49" i="5"/>
  <c r="A49" i="5"/>
  <c r="AE48" i="5"/>
  <c r="AF48" i="5" s="1"/>
  <c r="AH48" i="5" s="1"/>
  <c r="AD48" i="5"/>
  <c r="U48" i="5" s="1"/>
  <c r="V48" i="5"/>
  <c r="T48" i="5"/>
  <c r="K48" i="5"/>
  <c r="J48" i="5"/>
  <c r="L48" i="5" s="1"/>
  <c r="F48" i="5"/>
  <c r="E48" i="5"/>
  <c r="P48" i="5" s="1"/>
  <c r="D48" i="5"/>
  <c r="C48" i="5"/>
  <c r="A48" i="5"/>
  <c r="AE47" i="5"/>
  <c r="AD47" i="5"/>
  <c r="U47" i="5" s="1"/>
  <c r="V47" i="5"/>
  <c r="T47" i="5"/>
  <c r="K47" i="5"/>
  <c r="J47" i="5"/>
  <c r="F47" i="5"/>
  <c r="E47" i="5"/>
  <c r="P47" i="5" s="1"/>
  <c r="D47" i="5"/>
  <c r="C47" i="5"/>
  <c r="A47" i="5"/>
  <c r="AE46" i="5"/>
  <c r="AD46" i="5"/>
  <c r="U46" i="5" s="1"/>
  <c r="V46" i="5"/>
  <c r="T46" i="5"/>
  <c r="K46" i="5"/>
  <c r="J46" i="5"/>
  <c r="L46" i="5" s="1"/>
  <c r="F46" i="5"/>
  <c r="E46" i="5"/>
  <c r="P46" i="5" s="1"/>
  <c r="Y46" i="5" s="1"/>
  <c r="Z46" i="5" s="1"/>
  <c r="AB46" i="5" s="1"/>
  <c r="AC46" i="5" s="1"/>
  <c r="D46" i="5"/>
  <c r="C46" i="5"/>
  <c r="A46" i="5"/>
  <c r="AE45" i="5"/>
  <c r="AD45" i="5"/>
  <c r="V45" i="5"/>
  <c r="U45" i="5"/>
  <c r="T45" i="5"/>
  <c r="K45" i="5"/>
  <c r="J45" i="5"/>
  <c r="L45" i="5" s="1"/>
  <c r="F45" i="5"/>
  <c r="E45" i="5"/>
  <c r="P45" i="5" s="1"/>
  <c r="D45" i="5"/>
  <c r="C45" i="5"/>
  <c r="A45" i="5"/>
  <c r="AE44" i="5"/>
  <c r="AD44" i="5"/>
  <c r="V44" i="5"/>
  <c r="U44" i="5"/>
  <c r="T44" i="5"/>
  <c r="K44" i="5"/>
  <c r="J44" i="5"/>
  <c r="L44" i="5" s="1"/>
  <c r="F44" i="5"/>
  <c r="E44" i="5"/>
  <c r="D44" i="5"/>
  <c r="C44" i="5"/>
  <c r="A44" i="5"/>
  <c r="AE43" i="5"/>
  <c r="AD43" i="5"/>
  <c r="U43" i="5" s="1"/>
  <c r="V43" i="5"/>
  <c r="T43" i="5"/>
  <c r="K43" i="5"/>
  <c r="J43" i="5"/>
  <c r="L43" i="5" s="1"/>
  <c r="F43" i="5"/>
  <c r="E43" i="5"/>
  <c r="D43" i="5"/>
  <c r="C43" i="5"/>
  <c r="A43" i="5"/>
  <c r="AE42" i="5"/>
  <c r="AI42" i="5" s="1"/>
  <c r="AD42" i="5"/>
  <c r="U42" i="5" s="1"/>
  <c r="V42" i="5"/>
  <c r="T42" i="5"/>
  <c r="K42" i="5"/>
  <c r="J42" i="5"/>
  <c r="L42" i="5" s="1"/>
  <c r="F42" i="5"/>
  <c r="E42" i="5"/>
  <c r="P42" i="5" s="1"/>
  <c r="D42" i="5"/>
  <c r="C42" i="5"/>
  <c r="A42" i="5"/>
  <c r="AE41" i="5"/>
  <c r="AD41" i="5"/>
  <c r="V41" i="5"/>
  <c r="U41" i="5"/>
  <c r="T41" i="5"/>
  <c r="K41" i="5"/>
  <c r="J41" i="5"/>
  <c r="L41" i="5" s="1"/>
  <c r="F41" i="5"/>
  <c r="E41" i="5"/>
  <c r="P41" i="5" s="1"/>
  <c r="Y41" i="5" s="1"/>
  <c r="Z41" i="5" s="1"/>
  <c r="AA41" i="5" s="1"/>
  <c r="D41" i="5"/>
  <c r="C41" i="5"/>
  <c r="A41" i="5"/>
  <c r="AE40" i="5"/>
  <c r="AD40" i="5"/>
  <c r="U40" i="5" s="1"/>
  <c r="V40" i="5"/>
  <c r="T40" i="5"/>
  <c r="K40" i="5"/>
  <c r="J40" i="5"/>
  <c r="F40" i="5"/>
  <c r="E40" i="5"/>
  <c r="P40" i="5" s="1"/>
  <c r="D40" i="5"/>
  <c r="C40" i="5"/>
  <c r="A40" i="5"/>
  <c r="AE39" i="5"/>
  <c r="AD39" i="5"/>
  <c r="V39" i="5"/>
  <c r="U39" i="5"/>
  <c r="T39" i="5"/>
  <c r="K39" i="5"/>
  <c r="J39" i="5"/>
  <c r="L39" i="5" s="1"/>
  <c r="F39" i="5"/>
  <c r="E39" i="5"/>
  <c r="P39" i="5" s="1"/>
  <c r="D39" i="5"/>
  <c r="C39" i="5"/>
  <c r="A39" i="5"/>
  <c r="AE38" i="5"/>
  <c r="AD38" i="5"/>
  <c r="U38" i="5" s="1"/>
  <c r="V38" i="5"/>
  <c r="T38" i="5"/>
  <c r="K38" i="5"/>
  <c r="J38" i="5"/>
  <c r="F38" i="5"/>
  <c r="E38" i="5"/>
  <c r="P38" i="5" s="1"/>
  <c r="D38" i="5"/>
  <c r="C38" i="5"/>
  <c r="A38" i="5"/>
  <c r="AE37" i="5"/>
  <c r="AD37" i="5"/>
  <c r="U37" i="5" s="1"/>
  <c r="V37" i="5"/>
  <c r="T37" i="5"/>
  <c r="K37" i="5"/>
  <c r="J37" i="5"/>
  <c r="L37" i="5" s="1"/>
  <c r="F37" i="5"/>
  <c r="E37" i="5"/>
  <c r="P37" i="5" s="1"/>
  <c r="D37" i="5"/>
  <c r="C37" i="5"/>
  <c r="A37" i="5"/>
  <c r="AE36" i="5"/>
  <c r="AD36" i="5"/>
  <c r="V36" i="5"/>
  <c r="U36" i="5"/>
  <c r="T36" i="5"/>
  <c r="K36" i="5"/>
  <c r="J36" i="5"/>
  <c r="L36" i="5" s="1"/>
  <c r="F36" i="5"/>
  <c r="E36" i="5"/>
  <c r="P36" i="5" s="1"/>
  <c r="D36" i="5"/>
  <c r="C36" i="5"/>
  <c r="A36" i="5"/>
  <c r="AE35" i="5"/>
  <c r="AD35" i="5"/>
  <c r="U35" i="5" s="1"/>
  <c r="V35" i="5"/>
  <c r="T35" i="5"/>
  <c r="K35" i="5"/>
  <c r="J35" i="5"/>
  <c r="L35" i="5" s="1"/>
  <c r="F35" i="5"/>
  <c r="E35" i="5"/>
  <c r="D35" i="5"/>
  <c r="C35" i="5"/>
  <c r="A35" i="5"/>
  <c r="AE34" i="5"/>
  <c r="AD34" i="5"/>
  <c r="U34" i="5" s="1"/>
  <c r="V34" i="5"/>
  <c r="T34" i="5"/>
  <c r="K34" i="5"/>
  <c r="J34" i="5"/>
  <c r="L34" i="5" s="1"/>
  <c r="F34" i="5"/>
  <c r="E34" i="5"/>
  <c r="D34" i="5"/>
  <c r="C34" i="5"/>
  <c r="A34" i="5"/>
  <c r="AE33" i="5"/>
  <c r="AD33" i="5"/>
  <c r="V33" i="5"/>
  <c r="U33" i="5"/>
  <c r="T33" i="5"/>
  <c r="K33" i="5"/>
  <c r="J33" i="5"/>
  <c r="F33" i="5"/>
  <c r="E33" i="5"/>
  <c r="P33" i="5" s="1"/>
  <c r="Y33" i="5" s="1"/>
  <c r="Z33" i="5" s="1"/>
  <c r="AA33" i="5" s="1"/>
  <c r="D33" i="5"/>
  <c r="C33" i="5"/>
  <c r="A33" i="5"/>
  <c r="AF32" i="5"/>
  <c r="AH32" i="5" s="1"/>
  <c r="AE32" i="5"/>
  <c r="AD32" i="5"/>
  <c r="U32" i="5" s="1"/>
  <c r="V32" i="5"/>
  <c r="T32" i="5"/>
  <c r="K32" i="5"/>
  <c r="J32" i="5"/>
  <c r="F32" i="5"/>
  <c r="E32" i="5"/>
  <c r="P32" i="5" s="1"/>
  <c r="Y32" i="5" s="1"/>
  <c r="Z32" i="5" s="1"/>
  <c r="D32" i="5"/>
  <c r="C32" i="5"/>
  <c r="A32" i="5"/>
  <c r="AE31" i="5"/>
  <c r="AK31" i="5" s="1"/>
  <c r="AD31" i="5"/>
  <c r="U31" i="5" s="1"/>
  <c r="V31" i="5"/>
  <c r="T31" i="5"/>
  <c r="K31" i="5"/>
  <c r="J31" i="5"/>
  <c r="L31" i="5" s="1"/>
  <c r="F31" i="5"/>
  <c r="E31" i="5"/>
  <c r="D31" i="5"/>
  <c r="C31" i="5"/>
  <c r="A31" i="5"/>
  <c r="AE30" i="5"/>
  <c r="AD30" i="5"/>
  <c r="U30" i="5" s="1"/>
  <c r="V30" i="5"/>
  <c r="T30" i="5"/>
  <c r="K30" i="5"/>
  <c r="J30" i="5"/>
  <c r="L30" i="5" s="1"/>
  <c r="F30" i="5"/>
  <c r="E30" i="5"/>
  <c r="P30" i="5" s="1"/>
  <c r="Y30" i="5" s="1"/>
  <c r="Z30" i="5" s="1"/>
  <c r="D30" i="5"/>
  <c r="C30" i="5"/>
  <c r="A30" i="5"/>
  <c r="AE29" i="5"/>
  <c r="AD29" i="5"/>
  <c r="U29" i="5" s="1"/>
  <c r="V29" i="5"/>
  <c r="T29" i="5"/>
  <c r="K29" i="5"/>
  <c r="J29" i="5"/>
  <c r="L29" i="5" s="1"/>
  <c r="F29" i="5"/>
  <c r="E29" i="5"/>
  <c r="P29" i="5" s="1"/>
  <c r="D29" i="5"/>
  <c r="C29" i="5"/>
  <c r="A29" i="5"/>
  <c r="AE28" i="5"/>
  <c r="AG28" i="5" s="1"/>
  <c r="AD28" i="5"/>
  <c r="U28" i="5" s="1"/>
  <c r="V28" i="5"/>
  <c r="T28" i="5"/>
  <c r="K28" i="5"/>
  <c r="J28" i="5"/>
  <c r="L28" i="5" s="1"/>
  <c r="F28" i="5"/>
  <c r="E28" i="5"/>
  <c r="P28" i="5" s="1"/>
  <c r="Y28" i="5" s="1"/>
  <c r="Z28" i="5" s="1"/>
  <c r="D28" i="5"/>
  <c r="C28" i="5"/>
  <c r="A28" i="5"/>
  <c r="AE27" i="5"/>
  <c r="AD27" i="5"/>
  <c r="U27" i="5" s="1"/>
  <c r="V27" i="5"/>
  <c r="T27" i="5"/>
  <c r="K27" i="5"/>
  <c r="J27" i="5"/>
  <c r="L27" i="5" s="1"/>
  <c r="F27" i="5"/>
  <c r="E27" i="5"/>
  <c r="P27" i="5" s="1"/>
  <c r="D27" i="5"/>
  <c r="C27" i="5"/>
  <c r="A27" i="5"/>
  <c r="AE26" i="5"/>
  <c r="AF26" i="5" s="1"/>
  <c r="AH26" i="5" s="1"/>
  <c r="AD26" i="5"/>
  <c r="U26" i="5" s="1"/>
  <c r="V26" i="5"/>
  <c r="T26" i="5"/>
  <c r="K26" i="5"/>
  <c r="J26" i="5"/>
  <c r="L26" i="5" s="1"/>
  <c r="F26" i="5"/>
  <c r="E26" i="5"/>
  <c r="D26" i="5"/>
  <c r="C26" i="5"/>
  <c r="A26" i="5"/>
  <c r="AE25" i="5"/>
  <c r="AD25" i="5"/>
  <c r="V25" i="5"/>
  <c r="U25" i="5"/>
  <c r="T25" i="5"/>
  <c r="K25" i="5"/>
  <c r="J25" i="5"/>
  <c r="L25" i="5" s="1"/>
  <c r="F25" i="5"/>
  <c r="E25" i="5"/>
  <c r="P25" i="5" s="1"/>
  <c r="D25" i="5"/>
  <c r="C25" i="5"/>
  <c r="A25" i="5"/>
  <c r="AE24" i="5"/>
  <c r="AD24" i="5"/>
  <c r="V24" i="5"/>
  <c r="U24" i="5"/>
  <c r="T24" i="5"/>
  <c r="K24" i="5"/>
  <c r="J24" i="5"/>
  <c r="F24" i="5"/>
  <c r="E24" i="5"/>
  <c r="P24" i="5" s="1"/>
  <c r="Y24" i="5" s="1"/>
  <c r="Z24" i="5" s="1"/>
  <c r="D24" i="5"/>
  <c r="C24" i="5"/>
  <c r="A24" i="5"/>
  <c r="AE23" i="5"/>
  <c r="AF23" i="5" s="1"/>
  <c r="AH23" i="5" s="1"/>
  <c r="AD23" i="5"/>
  <c r="U23" i="5" s="1"/>
  <c r="V23" i="5"/>
  <c r="T23" i="5"/>
  <c r="K23" i="5"/>
  <c r="J23" i="5"/>
  <c r="L23" i="5" s="1"/>
  <c r="F23" i="5"/>
  <c r="E23" i="5"/>
  <c r="P23" i="5" s="1"/>
  <c r="D23" i="5"/>
  <c r="C23" i="5"/>
  <c r="A23" i="5"/>
  <c r="AE22" i="5"/>
  <c r="AD22" i="5"/>
  <c r="V22" i="5"/>
  <c r="U22" i="5"/>
  <c r="T22" i="5"/>
  <c r="K22" i="5"/>
  <c r="J22" i="5"/>
  <c r="L22" i="5" s="1"/>
  <c r="F22" i="5"/>
  <c r="E22" i="5"/>
  <c r="P22" i="5" s="1"/>
  <c r="D22" i="5"/>
  <c r="C22" i="5"/>
  <c r="A22" i="5"/>
  <c r="AE21" i="5"/>
  <c r="AD21" i="5"/>
  <c r="U21" i="5" s="1"/>
  <c r="V21" i="5"/>
  <c r="T21" i="5"/>
  <c r="K21" i="5"/>
  <c r="L21" i="5" s="1"/>
  <c r="J21" i="5"/>
  <c r="F21" i="5"/>
  <c r="E21" i="5"/>
  <c r="P21" i="5" s="1"/>
  <c r="D21" i="5"/>
  <c r="C21" i="5"/>
  <c r="A21" i="5"/>
  <c r="AE20" i="5"/>
  <c r="AD20" i="5"/>
  <c r="V20" i="5"/>
  <c r="U20" i="5"/>
  <c r="T20" i="5"/>
  <c r="K20" i="5"/>
  <c r="J20" i="5"/>
  <c r="L20" i="5" s="1"/>
  <c r="F20" i="5"/>
  <c r="E20" i="5"/>
  <c r="D20" i="5"/>
  <c r="C20" i="5"/>
  <c r="A20" i="5"/>
  <c r="AE19" i="5"/>
  <c r="AD19" i="5"/>
  <c r="U19" i="5" s="1"/>
  <c r="V19" i="5"/>
  <c r="T19" i="5"/>
  <c r="K19" i="5"/>
  <c r="J19" i="5"/>
  <c r="L19" i="5" s="1"/>
  <c r="F19" i="5"/>
  <c r="E19" i="5"/>
  <c r="P19" i="5" s="1"/>
  <c r="D19" i="5"/>
  <c r="C19" i="5"/>
  <c r="A19" i="5"/>
  <c r="AE18" i="5"/>
  <c r="AD18" i="5"/>
  <c r="U18" i="5" s="1"/>
  <c r="V18" i="5"/>
  <c r="T18" i="5"/>
  <c r="K18" i="5"/>
  <c r="L18" i="5" s="1"/>
  <c r="J18" i="5"/>
  <c r="F18" i="5"/>
  <c r="E18" i="5"/>
  <c r="P18" i="5" s="1"/>
  <c r="D18" i="5"/>
  <c r="C18" i="5"/>
  <c r="A18" i="5"/>
  <c r="AE17" i="5"/>
  <c r="AD17" i="5"/>
  <c r="V17" i="5"/>
  <c r="U17" i="5"/>
  <c r="T17" i="5"/>
  <c r="K17" i="5"/>
  <c r="J17" i="5"/>
  <c r="L17" i="5" s="1"/>
  <c r="F17" i="5"/>
  <c r="E17" i="5"/>
  <c r="P17" i="5" s="1"/>
  <c r="Y17" i="5" s="1"/>
  <c r="Z17" i="5" s="1"/>
  <c r="D17" i="5"/>
  <c r="C17" i="5"/>
  <c r="A17" i="5"/>
  <c r="AE16" i="5"/>
  <c r="AD16" i="5"/>
  <c r="V16" i="5"/>
  <c r="U16" i="5"/>
  <c r="T16" i="5"/>
  <c r="K16" i="5"/>
  <c r="J16" i="5"/>
  <c r="L16" i="5" s="1"/>
  <c r="F16" i="5"/>
  <c r="E16" i="5"/>
  <c r="P16" i="5" s="1"/>
  <c r="D16" i="5"/>
  <c r="C16" i="5"/>
  <c r="A16" i="5"/>
  <c r="AG15" i="5"/>
  <c r="AE15" i="5"/>
  <c r="AD15" i="5"/>
  <c r="U15" i="5" s="1"/>
  <c r="V15" i="5"/>
  <c r="T15" i="5"/>
  <c r="K15" i="5"/>
  <c r="J15" i="5"/>
  <c r="L15" i="5" s="1"/>
  <c r="F15" i="5"/>
  <c r="E15" i="5"/>
  <c r="P15" i="5" s="1"/>
  <c r="D15" i="5"/>
  <c r="C15" i="5"/>
  <c r="A15" i="5"/>
  <c r="AE14" i="5"/>
  <c r="AD14" i="5"/>
  <c r="V14" i="5"/>
  <c r="U14" i="5"/>
  <c r="T14" i="5"/>
  <c r="K14" i="5"/>
  <c r="J14" i="5"/>
  <c r="F14" i="5"/>
  <c r="E14" i="5"/>
  <c r="P14" i="5" s="1"/>
  <c r="Y14" i="5" s="1"/>
  <c r="Z14" i="5" s="1"/>
  <c r="D14" i="5"/>
  <c r="C14" i="5"/>
  <c r="A14" i="5"/>
  <c r="AE13" i="5"/>
  <c r="AD13" i="5"/>
  <c r="V13" i="5"/>
  <c r="U13" i="5"/>
  <c r="T13" i="5"/>
  <c r="K13" i="5"/>
  <c r="J13" i="5"/>
  <c r="F13" i="5"/>
  <c r="E13" i="5"/>
  <c r="P13" i="5" s="1"/>
  <c r="Y13" i="5" s="1"/>
  <c r="Z13" i="5" s="1"/>
  <c r="AB13" i="5" s="1"/>
  <c r="D13" i="5"/>
  <c r="C13" i="5"/>
  <c r="A13" i="5"/>
  <c r="AE12" i="5"/>
  <c r="AD12" i="5"/>
  <c r="U12" i="5" s="1"/>
  <c r="V12" i="5"/>
  <c r="T12" i="5"/>
  <c r="K12" i="5"/>
  <c r="J12" i="5"/>
  <c r="L12" i="5" s="1"/>
  <c r="F12" i="5"/>
  <c r="E12" i="5"/>
  <c r="P12" i="5" s="1"/>
  <c r="Y12" i="5" s="1"/>
  <c r="Z12" i="5" s="1"/>
  <c r="D12" i="5"/>
  <c r="C12" i="5"/>
  <c r="A12" i="5"/>
  <c r="AE11" i="5"/>
  <c r="AD11" i="5"/>
  <c r="U11" i="5" s="1"/>
  <c r="V11" i="5"/>
  <c r="T11" i="5"/>
  <c r="K11" i="5"/>
  <c r="J11" i="5"/>
  <c r="L11" i="5" s="1"/>
  <c r="F11" i="5"/>
  <c r="E11" i="5"/>
  <c r="D11" i="5"/>
  <c r="C11" i="5"/>
  <c r="A11" i="5"/>
  <c r="AE10" i="5"/>
  <c r="AD10" i="5"/>
  <c r="U10" i="5" s="1"/>
  <c r="V10" i="5"/>
  <c r="T10" i="5"/>
  <c r="K10" i="5"/>
  <c r="L10" i="5" s="1"/>
  <c r="J10" i="5"/>
  <c r="F10" i="5"/>
  <c r="E10" i="5"/>
  <c r="D10" i="5"/>
  <c r="C10" i="5"/>
  <c r="A10" i="5"/>
  <c r="AE9" i="5"/>
  <c r="AD9" i="5"/>
  <c r="U9" i="5" s="1"/>
  <c r="V9" i="5"/>
  <c r="T9" i="5"/>
  <c r="K9" i="5"/>
  <c r="J9" i="5"/>
  <c r="F9" i="5"/>
  <c r="P9" i="5" s="1"/>
  <c r="Y9" i="5" s="1"/>
  <c r="Z9" i="5" s="1"/>
  <c r="E9" i="5"/>
  <c r="D9" i="5"/>
  <c r="C9" i="5"/>
  <c r="A9" i="5"/>
  <c r="AE8" i="5"/>
  <c r="AI8" i="5" s="1"/>
  <c r="AD8" i="5"/>
  <c r="U8" i="5" s="1"/>
  <c r="V8" i="5"/>
  <c r="T8" i="5"/>
  <c r="K8" i="5"/>
  <c r="J8" i="5"/>
  <c r="L8" i="5" s="1"/>
  <c r="F8" i="5"/>
  <c r="E8" i="5"/>
  <c r="P8" i="5" s="1"/>
  <c r="D8" i="5"/>
  <c r="C8" i="5"/>
  <c r="A8" i="5"/>
  <c r="AE7" i="5"/>
  <c r="AD7" i="5"/>
  <c r="V7" i="5"/>
  <c r="U7" i="5"/>
  <c r="T7" i="5"/>
  <c r="K7" i="5"/>
  <c r="J7" i="5"/>
  <c r="L7" i="5" s="1"/>
  <c r="F7" i="5"/>
  <c r="E7" i="5"/>
  <c r="D7" i="5"/>
  <c r="C7" i="5"/>
  <c r="A7" i="5"/>
  <c r="AE6" i="5"/>
  <c r="AD6" i="5"/>
  <c r="U6" i="5" s="1"/>
  <c r="V6" i="5"/>
  <c r="T6" i="5"/>
  <c r="K6" i="5"/>
  <c r="J6" i="5"/>
  <c r="L6" i="5" s="1"/>
  <c r="F6" i="5"/>
  <c r="E6" i="5"/>
  <c r="D6" i="5"/>
  <c r="C6" i="5"/>
  <c r="A6" i="5"/>
  <c r="AE5" i="5"/>
  <c r="AL5" i="5" s="1"/>
  <c r="AD5" i="5"/>
  <c r="V5" i="5"/>
  <c r="U5" i="5"/>
  <c r="T5" i="5"/>
  <c r="K5" i="5"/>
  <c r="J5" i="5"/>
  <c r="L5" i="5" s="1"/>
  <c r="F5" i="5"/>
  <c r="E5" i="5"/>
  <c r="P5" i="5" s="1"/>
  <c r="D5" i="5"/>
  <c r="C5" i="5"/>
  <c r="A5" i="5"/>
  <c r="AE4" i="5"/>
  <c r="AD4" i="5"/>
  <c r="U4" i="5" s="1"/>
  <c r="V4" i="5"/>
  <c r="T4" i="5"/>
  <c r="K4" i="5"/>
  <c r="J4" i="5"/>
  <c r="L4" i="5" s="1"/>
  <c r="F4" i="5"/>
  <c r="E4" i="5"/>
  <c r="P4" i="5" s="1"/>
  <c r="Y4" i="5" s="1"/>
  <c r="Z4" i="5" s="1"/>
  <c r="D4" i="5"/>
  <c r="C4" i="5"/>
  <c r="A4" i="5"/>
  <c r="AD3" i="5"/>
  <c r="U3" i="5" s="1"/>
  <c r="W3" i="5"/>
  <c r="X3" i="5" s="1"/>
  <c r="V3" i="5"/>
  <c r="T3" i="5"/>
  <c r="K3" i="5"/>
  <c r="J3" i="5"/>
  <c r="L3" i="5" s="1"/>
  <c r="F3" i="5"/>
  <c r="E3" i="5"/>
  <c r="P3" i="5" s="1"/>
  <c r="D3" i="5"/>
  <c r="C3" i="5"/>
  <c r="A3" i="5"/>
  <c r="AE103" i="4"/>
  <c r="AL103" i="4" s="1"/>
  <c r="AD103" i="4"/>
  <c r="U103" i="4" s="1"/>
  <c r="V103" i="4"/>
  <c r="T103" i="4"/>
  <c r="L103" i="4"/>
  <c r="K103" i="4"/>
  <c r="J103" i="4"/>
  <c r="F103" i="4"/>
  <c r="E103" i="4"/>
  <c r="D103" i="4"/>
  <c r="C103" i="4"/>
  <c r="A103" i="4"/>
  <c r="AE102" i="4"/>
  <c r="AF102" i="4" s="1"/>
  <c r="AH102" i="4" s="1"/>
  <c r="AD102" i="4"/>
  <c r="U102" i="4" s="1"/>
  <c r="V102" i="4"/>
  <c r="T102" i="4"/>
  <c r="K102" i="4"/>
  <c r="J102" i="4"/>
  <c r="F102" i="4"/>
  <c r="E102" i="4"/>
  <c r="P102" i="4" s="1"/>
  <c r="D102" i="4"/>
  <c r="C102" i="4"/>
  <c r="A102" i="4"/>
  <c r="AE101" i="4"/>
  <c r="AL101" i="4" s="1"/>
  <c r="AD101" i="4"/>
  <c r="U101" i="4" s="1"/>
  <c r="V101" i="4"/>
  <c r="T101" i="4"/>
  <c r="K101" i="4"/>
  <c r="J101" i="4"/>
  <c r="F101" i="4"/>
  <c r="E101" i="4"/>
  <c r="D101" i="4"/>
  <c r="C101" i="4"/>
  <c r="A101" i="4"/>
  <c r="AE100" i="4"/>
  <c r="AI100" i="4" s="1"/>
  <c r="AD100" i="4"/>
  <c r="U100" i="4" s="1"/>
  <c r="V100" i="4"/>
  <c r="T100" i="4"/>
  <c r="K100" i="4"/>
  <c r="J100" i="4"/>
  <c r="L100" i="4" s="1"/>
  <c r="F100" i="4"/>
  <c r="P100" i="4" s="1"/>
  <c r="E100" i="4"/>
  <c r="D100" i="4"/>
  <c r="C100" i="4"/>
  <c r="A100" i="4"/>
  <c r="AE99" i="4"/>
  <c r="AL99" i="4" s="1"/>
  <c r="AD99" i="4"/>
  <c r="U99" i="4" s="1"/>
  <c r="V99" i="4"/>
  <c r="T99" i="4"/>
  <c r="K99" i="4"/>
  <c r="J99" i="4"/>
  <c r="L99" i="4" s="1"/>
  <c r="F99" i="4"/>
  <c r="E99" i="4"/>
  <c r="D99" i="4"/>
  <c r="C99" i="4"/>
  <c r="A99" i="4"/>
  <c r="AE98" i="4"/>
  <c r="AL98" i="4" s="1"/>
  <c r="AD98" i="4"/>
  <c r="U98" i="4" s="1"/>
  <c r="V98" i="4"/>
  <c r="T98" i="4"/>
  <c r="K98" i="4"/>
  <c r="J98" i="4"/>
  <c r="L98" i="4" s="1"/>
  <c r="F98" i="4"/>
  <c r="E98" i="4"/>
  <c r="P98" i="4" s="1"/>
  <c r="Y98" i="4" s="1"/>
  <c r="Z98" i="4" s="1"/>
  <c r="D98" i="4"/>
  <c r="C98" i="4"/>
  <c r="A98" i="4"/>
  <c r="AE97" i="4"/>
  <c r="AD97" i="4"/>
  <c r="V97" i="4"/>
  <c r="U97" i="4"/>
  <c r="T97" i="4"/>
  <c r="K97" i="4"/>
  <c r="J97" i="4"/>
  <c r="F97" i="4"/>
  <c r="E97" i="4"/>
  <c r="P97" i="4" s="1"/>
  <c r="D97" i="4"/>
  <c r="C97" i="4"/>
  <c r="A97" i="4"/>
  <c r="AE96" i="4"/>
  <c r="AF96" i="4" s="1"/>
  <c r="AH96" i="4" s="1"/>
  <c r="AD96" i="4"/>
  <c r="V96" i="4"/>
  <c r="U96" i="4"/>
  <c r="T96" i="4"/>
  <c r="K96" i="4"/>
  <c r="J96" i="4"/>
  <c r="L96" i="4" s="1"/>
  <c r="F96" i="4"/>
  <c r="E96" i="4"/>
  <c r="P96" i="4" s="1"/>
  <c r="Y96" i="4" s="1"/>
  <c r="Z96" i="4" s="1"/>
  <c r="D96" i="4"/>
  <c r="C96" i="4"/>
  <c r="A96" i="4"/>
  <c r="AE95" i="4"/>
  <c r="AK95" i="4" s="1"/>
  <c r="AD95" i="4"/>
  <c r="U95" i="4" s="1"/>
  <c r="V95" i="4"/>
  <c r="T95" i="4"/>
  <c r="K95" i="4"/>
  <c r="J95" i="4"/>
  <c r="F95" i="4"/>
  <c r="E95" i="4"/>
  <c r="P95" i="4" s="1"/>
  <c r="Y95" i="4" s="1"/>
  <c r="Z95" i="4" s="1"/>
  <c r="AA95" i="4" s="1"/>
  <c r="D95" i="4"/>
  <c r="C95" i="4"/>
  <c r="A95" i="4"/>
  <c r="AE94" i="4"/>
  <c r="AI94" i="4" s="1"/>
  <c r="AD94" i="4"/>
  <c r="V94" i="4"/>
  <c r="U94" i="4"/>
  <c r="T94" i="4"/>
  <c r="K94" i="4"/>
  <c r="J94" i="4"/>
  <c r="L94" i="4" s="1"/>
  <c r="F94" i="4"/>
  <c r="E94" i="4"/>
  <c r="P94" i="4" s="1"/>
  <c r="Y94" i="4" s="1"/>
  <c r="Z94" i="4" s="1"/>
  <c r="AB94" i="4" s="1"/>
  <c r="D94" i="4"/>
  <c r="C94" i="4"/>
  <c r="A94" i="4"/>
  <c r="AE93" i="4"/>
  <c r="AF93" i="4" s="1"/>
  <c r="AH93" i="4" s="1"/>
  <c r="AD93" i="4"/>
  <c r="U93" i="4" s="1"/>
  <c r="V93" i="4"/>
  <c r="T93" i="4"/>
  <c r="K93" i="4"/>
  <c r="L93" i="4" s="1"/>
  <c r="J93" i="4"/>
  <c r="F93" i="4"/>
  <c r="E93" i="4"/>
  <c r="P93" i="4" s="1"/>
  <c r="D93" i="4"/>
  <c r="C93" i="4"/>
  <c r="A93" i="4"/>
  <c r="AE92" i="4"/>
  <c r="AK92" i="4" s="1"/>
  <c r="AD92" i="4"/>
  <c r="V92" i="4"/>
  <c r="U92" i="4"/>
  <c r="T92" i="4"/>
  <c r="K92" i="4"/>
  <c r="J92" i="4"/>
  <c r="L92" i="4" s="1"/>
  <c r="Q92" i="4" s="1"/>
  <c r="F92" i="4"/>
  <c r="E92" i="4"/>
  <c r="P92" i="4" s="1"/>
  <c r="D92" i="4"/>
  <c r="C92" i="4"/>
  <c r="A92" i="4"/>
  <c r="AE91" i="4"/>
  <c r="AF91" i="4" s="1"/>
  <c r="AH91" i="4" s="1"/>
  <c r="AD91" i="4"/>
  <c r="U91" i="4" s="1"/>
  <c r="V91" i="4"/>
  <c r="T91" i="4"/>
  <c r="K91" i="4"/>
  <c r="J91" i="4"/>
  <c r="L91" i="4" s="1"/>
  <c r="F91" i="4"/>
  <c r="E91" i="4"/>
  <c r="D91" i="4"/>
  <c r="C91" i="4"/>
  <c r="A91" i="4"/>
  <c r="AE90" i="4"/>
  <c r="AJ90" i="4" s="1"/>
  <c r="AD90" i="4"/>
  <c r="V90" i="4"/>
  <c r="U90" i="4"/>
  <c r="T90" i="4"/>
  <c r="K90" i="4"/>
  <c r="J90" i="4"/>
  <c r="L90" i="4" s="1"/>
  <c r="F90" i="4"/>
  <c r="E90" i="4"/>
  <c r="D90" i="4"/>
  <c r="C90" i="4"/>
  <c r="A90" i="4"/>
  <c r="AE89" i="4"/>
  <c r="AD89" i="4"/>
  <c r="U89" i="4" s="1"/>
  <c r="V89" i="4"/>
  <c r="T89" i="4"/>
  <c r="K89" i="4"/>
  <c r="J89" i="4"/>
  <c r="F89" i="4"/>
  <c r="E89" i="4"/>
  <c r="D89" i="4"/>
  <c r="C89" i="4"/>
  <c r="A89" i="4"/>
  <c r="AE88" i="4"/>
  <c r="AL88" i="4" s="1"/>
  <c r="AD88" i="4"/>
  <c r="V88" i="4"/>
  <c r="U88" i="4"/>
  <c r="T88" i="4"/>
  <c r="K88" i="4"/>
  <c r="J88" i="4"/>
  <c r="L88" i="4" s="1"/>
  <c r="F88" i="4"/>
  <c r="E88" i="4"/>
  <c r="P88" i="4" s="1"/>
  <c r="D88" i="4"/>
  <c r="C88" i="4"/>
  <c r="A88" i="4"/>
  <c r="AE87" i="4"/>
  <c r="AF87" i="4" s="1"/>
  <c r="AH87" i="4" s="1"/>
  <c r="AD87" i="4"/>
  <c r="V87" i="4"/>
  <c r="U87" i="4"/>
  <c r="T87" i="4"/>
  <c r="K87" i="4"/>
  <c r="L87" i="4" s="1"/>
  <c r="J87" i="4"/>
  <c r="F87" i="4"/>
  <c r="E87" i="4"/>
  <c r="D87" i="4"/>
  <c r="C87" i="4"/>
  <c r="A87" i="4"/>
  <c r="AE86" i="4"/>
  <c r="AF86" i="4" s="1"/>
  <c r="AH86" i="4" s="1"/>
  <c r="AD86" i="4"/>
  <c r="V86" i="4"/>
  <c r="U86" i="4"/>
  <c r="T86" i="4"/>
  <c r="K86" i="4"/>
  <c r="J86" i="4"/>
  <c r="L86" i="4" s="1"/>
  <c r="F86" i="4"/>
  <c r="E86" i="4"/>
  <c r="P86" i="4" s="1"/>
  <c r="D86" i="4"/>
  <c r="C86" i="4"/>
  <c r="A86" i="4"/>
  <c r="AE85" i="4"/>
  <c r="AL85" i="4" s="1"/>
  <c r="AD85" i="4"/>
  <c r="V85" i="4"/>
  <c r="U85" i="4"/>
  <c r="T85" i="4"/>
  <c r="K85" i="4"/>
  <c r="J85" i="4"/>
  <c r="L85" i="4" s="1"/>
  <c r="F85" i="4"/>
  <c r="E85" i="4"/>
  <c r="P85" i="4" s="1"/>
  <c r="Y85" i="4" s="1"/>
  <c r="Z85" i="4" s="1"/>
  <c r="AA85" i="4" s="1"/>
  <c r="D85" i="4"/>
  <c r="C85" i="4"/>
  <c r="A85" i="4"/>
  <c r="AE84" i="4"/>
  <c r="AF84" i="4" s="1"/>
  <c r="AH84" i="4" s="1"/>
  <c r="AD84" i="4"/>
  <c r="V84" i="4"/>
  <c r="U84" i="4"/>
  <c r="T84" i="4"/>
  <c r="K84" i="4"/>
  <c r="J84" i="4"/>
  <c r="L84" i="4" s="1"/>
  <c r="F84" i="4"/>
  <c r="E84" i="4"/>
  <c r="P84" i="4" s="1"/>
  <c r="D84" i="4"/>
  <c r="C84" i="4"/>
  <c r="A84" i="4"/>
  <c r="AE83" i="4"/>
  <c r="AG83" i="4" s="1"/>
  <c r="AD83" i="4"/>
  <c r="U83" i="4" s="1"/>
  <c r="V83" i="4"/>
  <c r="T83" i="4"/>
  <c r="K83" i="4"/>
  <c r="J83" i="4"/>
  <c r="L83" i="4" s="1"/>
  <c r="F83" i="4"/>
  <c r="E83" i="4"/>
  <c r="D83" i="4"/>
  <c r="C83" i="4"/>
  <c r="A83" i="4"/>
  <c r="AE82" i="4"/>
  <c r="AL82" i="4" s="1"/>
  <c r="AD82" i="4"/>
  <c r="V82" i="4"/>
  <c r="U82" i="4"/>
  <c r="T82" i="4"/>
  <c r="K82" i="4"/>
  <c r="J82" i="4"/>
  <c r="L82" i="4" s="1"/>
  <c r="F82" i="4"/>
  <c r="E82" i="4"/>
  <c r="D82" i="4"/>
  <c r="C82" i="4"/>
  <c r="A82" i="4"/>
  <c r="AE81" i="4"/>
  <c r="AG81" i="4" s="1"/>
  <c r="AD81" i="4"/>
  <c r="U81" i="4" s="1"/>
  <c r="V81" i="4"/>
  <c r="T81" i="4"/>
  <c r="K81" i="4"/>
  <c r="J81" i="4"/>
  <c r="L81" i="4" s="1"/>
  <c r="F81" i="4"/>
  <c r="E81" i="4"/>
  <c r="D81" i="4"/>
  <c r="C81" i="4"/>
  <c r="A81" i="4"/>
  <c r="AE80" i="4"/>
  <c r="AJ80" i="4" s="1"/>
  <c r="AD80" i="4"/>
  <c r="U80" i="4" s="1"/>
  <c r="V80" i="4"/>
  <c r="T80" i="4"/>
  <c r="K80" i="4"/>
  <c r="J80" i="4"/>
  <c r="L80" i="4" s="1"/>
  <c r="F80" i="4"/>
  <c r="E80" i="4"/>
  <c r="D80" i="4"/>
  <c r="C80" i="4"/>
  <c r="A80" i="4"/>
  <c r="AE79" i="4"/>
  <c r="AL79" i="4" s="1"/>
  <c r="AD79" i="4"/>
  <c r="U79" i="4" s="1"/>
  <c r="V79" i="4"/>
  <c r="T79" i="4"/>
  <c r="K79" i="4"/>
  <c r="J79" i="4"/>
  <c r="L79" i="4" s="1"/>
  <c r="F79" i="4"/>
  <c r="E79" i="4"/>
  <c r="P79" i="4" s="1"/>
  <c r="Y79" i="4" s="1"/>
  <c r="Z79" i="4" s="1"/>
  <c r="D79" i="4"/>
  <c r="C79" i="4"/>
  <c r="A79" i="4"/>
  <c r="AE78" i="4"/>
  <c r="AG78" i="4" s="1"/>
  <c r="AD78" i="4"/>
  <c r="U78" i="4" s="1"/>
  <c r="V78" i="4"/>
  <c r="T78" i="4"/>
  <c r="K78" i="4"/>
  <c r="J78" i="4"/>
  <c r="L78" i="4" s="1"/>
  <c r="Q78" i="4" s="1"/>
  <c r="F78" i="4"/>
  <c r="E78" i="4"/>
  <c r="P78" i="4" s="1"/>
  <c r="Y78" i="4" s="1"/>
  <c r="Z78" i="4" s="1"/>
  <c r="D78" i="4"/>
  <c r="C78" i="4"/>
  <c r="A78" i="4"/>
  <c r="AE77" i="4"/>
  <c r="AJ77" i="4" s="1"/>
  <c r="AD77" i="4"/>
  <c r="U77" i="4" s="1"/>
  <c r="V77" i="4"/>
  <c r="T77" i="4"/>
  <c r="K77" i="4"/>
  <c r="J77" i="4"/>
  <c r="L77" i="4" s="1"/>
  <c r="F77" i="4"/>
  <c r="E77" i="4"/>
  <c r="P77" i="4" s="1"/>
  <c r="Y77" i="4" s="1"/>
  <c r="Z77" i="4" s="1"/>
  <c r="AA77" i="4" s="1"/>
  <c r="D77" i="4"/>
  <c r="C77" i="4"/>
  <c r="A77" i="4"/>
  <c r="AE76" i="4"/>
  <c r="AD76" i="4"/>
  <c r="U76" i="4" s="1"/>
  <c r="V76" i="4"/>
  <c r="T76" i="4"/>
  <c r="K76" i="4"/>
  <c r="J76" i="4"/>
  <c r="L76" i="4" s="1"/>
  <c r="F76" i="4"/>
  <c r="E76" i="4"/>
  <c r="D76" i="4"/>
  <c r="C76" i="4"/>
  <c r="A76" i="4"/>
  <c r="AE75" i="4"/>
  <c r="AF75" i="4" s="1"/>
  <c r="AH75" i="4" s="1"/>
  <c r="AD75" i="4"/>
  <c r="U75" i="4" s="1"/>
  <c r="V75" i="4"/>
  <c r="T75" i="4"/>
  <c r="K75" i="4"/>
  <c r="J75" i="4"/>
  <c r="L75" i="4" s="1"/>
  <c r="F75" i="4"/>
  <c r="E75" i="4"/>
  <c r="P75" i="4" s="1"/>
  <c r="D75" i="4"/>
  <c r="C75" i="4"/>
  <c r="A75" i="4"/>
  <c r="AE74" i="4"/>
  <c r="AG74" i="4" s="1"/>
  <c r="AD74" i="4"/>
  <c r="V74" i="4"/>
  <c r="U74" i="4"/>
  <c r="T74" i="4"/>
  <c r="K74" i="4"/>
  <c r="J74" i="4"/>
  <c r="L74" i="4" s="1"/>
  <c r="F74" i="4"/>
  <c r="P74" i="4" s="1"/>
  <c r="Y74" i="4" s="1"/>
  <c r="Z74" i="4" s="1"/>
  <c r="AA74" i="4" s="1"/>
  <c r="E74" i="4"/>
  <c r="D74" i="4"/>
  <c r="C74" i="4"/>
  <c r="A74" i="4"/>
  <c r="AE73" i="4"/>
  <c r="AI73" i="4" s="1"/>
  <c r="AD73" i="4"/>
  <c r="U73" i="4" s="1"/>
  <c r="V73" i="4"/>
  <c r="T73" i="4"/>
  <c r="K73" i="4"/>
  <c r="J73" i="4"/>
  <c r="L73" i="4" s="1"/>
  <c r="F73" i="4"/>
  <c r="E73" i="4"/>
  <c r="P73" i="4" s="1"/>
  <c r="D73" i="4"/>
  <c r="C73" i="4"/>
  <c r="A73" i="4"/>
  <c r="AE72" i="4"/>
  <c r="AL72" i="4" s="1"/>
  <c r="AD72" i="4"/>
  <c r="U72" i="4" s="1"/>
  <c r="V72" i="4"/>
  <c r="T72" i="4"/>
  <c r="K72" i="4"/>
  <c r="J72" i="4"/>
  <c r="L72" i="4" s="1"/>
  <c r="F72" i="4"/>
  <c r="E72" i="4"/>
  <c r="D72" i="4"/>
  <c r="C72" i="4"/>
  <c r="A72" i="4"/>
  <c r="AE71" i="4"/>
  <c r="AL71" i="4" s="1"/>
  <c r="AD71" i="4"/>
  <c r="V71" i="4"/>
  <c r="U71" i="4"/>
  <c r="T71" i="4"/>
  <c r="K71" i="4"/>
  <c r="J71" i="4"/>
  <c r="L71" i="4" s="1"/>
  <c r="F71" i="4"/>
  <c r="E71" i="4"/>
  <c r="P71" i="4" s="1"/>
  <c r="Y71" i="4" s="1"/>
  <c r="Z71" i="4" s="1"/>
  <c r="D71" i="4"/>
  <c r="C71" i="4"/>
  <c r="A71" i="4"/>
  <c r="AE70" i="4"/>
  <c r="AL70" i="4" s="1"/>
  <c r="AD70" i="4"/>
  <c r="U70" i="4" s="1"/>
  <c r="V70" i="4"/>
  <c r="T70" i="4"/>
  <c r="K70" i="4"/>
  <c r="J70" i="4"/>
  <c r="L70" i="4" s="1"/>
  <c r="F70" i="4"/>
  <c r="P70" i="4" s="1"/>
  <c r="E70" i="4"/>
  <c r="D70" i="4"/>
  <c r="C70" i="4"/>
  <c r="A70" i="4"/>
  <c r="AE69" i="4"/>
  <c r="AF69" i="4" s="1"/>
  <c r="AH69" i="4" s="1"/>
  <c r="AD69" i="4"/>
  <c r="V69" i="4"/>
  <c r="U69" i="4"/>
  <c r="T69" i="4"/>
  <c r="K69" i="4"/>
  <c r="J69" i="4"/>
  <c r="L69" i="4" s="1"/>
  <c r="F69" i="4"/>
  <c r="E69" i="4"/>
  <c r="D69" i="4"/>
  <c r="C69" i="4"/>
  <c r="A69" i="4"/>
  <c r="AE68" i="4"/>
  <c r="AL68" i="4" s="1"/>
  <c r="AD68" i="4"/>
  <c r="V68" i="4"/>
  <c r="U68" i="4"/>
  <c r="T68" i="4"/>
  <c r="K68" i="4"/>
  <c r="J68" i="4"/>
  <c r="L68" i="4" s="1"/>
  <c r="F68" i="4"/>
  <c r="E68" i="4"/>
  <c r="D68" i="4"/>
  <c r="C68" i="4"/>
  <c r="A68" i="4"/>
  <c r="AE67" i="4"/>
  <c r="AD67" i="4"/>
  <c r="V67" i="4"/>
  <c r="U67" i="4"/>
  <c r="T67" i="4"/>
  <c r="K67" i="4"/>
  <c r="J67" i="4"/>
  <c r="F67" i="4"/>
  <c r="E67" i="4"/>
  <c r="D67" i="4"/>
  <c r="C67" i="4"/>
  <c r="A67" i="4"/>
  <c r="AE66" i="4"/>
  <c r="AK66" i="4" s="1"/>
  <c r="AD66" i="4"/>
  <c r="V66" i="4"/>
  <c r="U66" i="4"/>
  <c r="T66" i="4"/>
  <c r="K66" i="4"/>
  <c r="L66" i="4" s="1"/>
  <c r="J66" i="4"/>
  <c r="F66" i="4"/>
  <c r="E66" i="4"/>
  <c r="P66" i="4" s="1"/>
  <c r="D66" i="4"/>
  <c r="C66" i="4"/>
  <c r="A66" i="4"/>
  <c r="AE65" i="4"/>
  <c r="AL65" i="4" s="1"/>
  <c r="AD65" i="4"/>
  <c r="V65" i="4"/>
  <c r="U65" i="4"/>
  <c r="T65" i="4"/>
  <c r="K65" i="4"/>
  <c r="J65" i="4"/>
  <c r="L65" i="4" s="1"/>
  <c r="F65" i="4"/>
  <c r="E65" i="4"/>
  <c r="P65" i="4" s="1"/>
  <c r="Y65" i="4" s="1"/>
  <c r="Z65" i="4" s="1"/>
  <c r="AB65" i="4" s="1"/>
  <c r="D65" i="4"/>
  <c r="C65" i="4"/>
  <c r="A65" i="4"/>
  <c r="AE64" i="4"/>
  <c r="AL64" i="4" s="1"/>
  <c r="AD64" i="4"/>
  <c r="V64" i="4"/>
  <c r="U64" i="4"/>
  <c r="T64" i="4"/>
  <c r="K64" i="4"/>
  <c r="J64" i="4"/>
  <c r="L64" i="4" s="1"/>
  <c r="F64" i="4"/>
  <c r="E64" i="4"/>
  <c r="P64" i="4" s="1"/>
  <c r="D64" i="4"/>
  <c r="C64" i="4"/>
  <c r="A64" i="4"/>
  <c r="AE63" i="4"/>
  <c r="AF63" i="4" s="1"/>
  <c r="AH63" i="4" s="1"/>
  <c r="AD63" i="4"/>
  <c r="V63" i="4"/>
  <c r="U63" i="4"/>
  <c r="T63" i="4"/>
  <c r="K63" i="4"/>
  <c r="J63" i="4"/>
  <c r="L63" i="4" s="1"/>
  <c r="F63" i="4"/>
  <c r="E63" i="4"/>
  <c r="P63" i="4" s="1"/>
  <c r="Q63" i="4" s="1"/>
  <c r="D63" i="4"/>
  <c r="C63" i="4"/>
  <c r="A63" i="4"/>
  <c r="AE62" i="4"/>
  <c r="AK62" i="4" s="1"/>
  <c r="AD62" i="4"/>
  <c r="V62" i="4"/>
  <c r="U62" i="4"/>
  <c r="T62" i="4"/>
  <c r="K62" i="4"/>
  <c r="J62" i="4"/>
  <c r="L62" i="4" s="1"/>
  <c r="F62" i="4"/>
  <c r="E62" i="4"/>
  <c r="P62" i="4" s="1"/>
  <c r="Y62" i="4" s="1"/>
  <c r="Z62" i="4" s="1"/>
  <c r="AB62" i="4" s="1"/>
  <c r="D62" i="4"/>
  <c r="C62" i="4"/>
  <c r="A62" i="4"/>
  <c r="AE61" i="4"/>
  <c r="AG61" i="4" s="1"/>
  <c r="AD61" i="4"/>
  <c r="U61" i="4" s="1"/>
  <c r="V61" i="4"/>
  <c r="T61" i="4"/>
  <c r="K61" i="4"/>
  <c r="L61" i="4" s="1"/>
  <c r="J61" i="4"/>
  <c r="F61" i="4"/>
  <c r="E61" i="4"/>
  <c r="D61" i="4"/>
  <c r="C61" i="4"/>
  <c r="A61" i="4"/>
  <c r="AE60" i="4"/>
  <c r="AF60" i="4" s="1"/>
  <c r="AH60" i="4" s="1"/>
  <c r="AD60" i="4"/>
  <c r="V60" i="4"/>
  <c r="U60" i="4"/>
  <c r="T60" i="4"/>
  <c r="K60" i="4"/>
  <c r="L60" i="4" s="1"/>
  <c r="J60" i="4"/>
  <c r="F60" i="4"/>
  <c r="E60" i="4"/>
  <c r="D60" i="4"/>
  <c r="C60" i="4"/>
  <c r="A60" i="4"/>
  <c r="AE59" i="4"/>
  <c r="AG59" i="4" s="1"/>
  <c r="AD59" i="4"/>
  <c r="U59" i="4" s="1"/>
  <c r="V59" i="4"/>
  <c r="T59" i="4"/>
  <c r="K59" i="4"/>
  <c r="L59" i="4" s="1"/>
  <c r="J59" i="4"/>
  <c r="F59" i="4"/>
  <c r="E59" i="4"/>
  <c r="D59" i="4"/>
  <c r="C59" i="4"/>
  <c r="A59" i="4"/>
  <c r="AE58" i="4"/>
  <c r="AL58" i="4" s="1"/>
  <c r="AD58" i="4"/>
  <c r="U58" i="4" s="1"/>
  <c r="V58" i="4"/>
  <c r="T58" i="4"/>
  <c r="K58" i="4"/>
  <c r="J58" i="4"/>
  <c r="L58" i="4" s="1"/>
  <c r="F58" i="4"/>
  <c r="E58" i="4"/>
  <c r="P58" i="4" s="1"/>
  <c r="D58" i="4"/>
  <c r="C58" i="4"/>
  <c r="A58" i="4"/>
  <c r="AE57" i="4"/>
  <c r="AI57" i="4" s="1"/>
  <c r="AD57" i="4"/>
  <c r="U57" i="4" s="1"/>
  <c r="V57" i="4"/>
  <c r="T57" i="4"/>
  <c r="K57" i="4"/>
  <c r="J57" i="4"/>
  <c r="L57" i="4" s="1"/>
  <c r="F57" i="4"/>
  <c r="E57" i="4"/>
  <c r="D57" i="4"/>
  <c r="C57" i="4"/>
  <c r="A57" i="4"/>
  <c r="AE56" i="4"/>
  <c r="AD56" i="4"/>
  <c r="U56" i="4" s="1"/>
  <c r="V56" i="4"/>
  <c r="T56" i="4"/>
  <c r="K56" i="4"/>
  <c r="J56" i="4"/>
  <c r="L56" i="4" s="1"/>
  <c r="F56" i="4"/>
  <c r="E56" i="4"/>
  <c r="P56" i="4" s="1"/>
  <c r="D56" i="4"/>
  <c r="C56" i="4"/>
  <c r="A56" i="4"/>
  <c r="AE55" i="4"/>
  <c r="AJ55" i="4" s="1"/>
  <c r="AD55" i="4"/>
  <c r="V55" i="4"/>
  <c r="U55" i="4"/>
  <c r="T55" i="4"/>
  <c r="K55" i="4"/>
  <c r="J55" i="4"/>
  <c r="L55" i="4" s="1"/>
  <c r="F55" i="4"/>
  <c r="E55" i="4"/>
  <c r="D55" i="4"/>
  <c r="C55" i="4"/>
  <c r="A55" i="4"/>
  <c r="AE54" i="4"/>
  <c r="AK54" i="4" s="1"/>
  <c r="AD54" i="4"/>
  <c r="U54" i="4" s="1"/>
  <c r="V54" i="4"/>
  <c r="T54" i="4"/>
  <c r="K54" i="4"/>
  <c r="J54" i="4"/>
  <c r="L54" i="4" s="1"/>
  <c r="F54" i="4"/>
  <c r="E54" i="4"/>
  <c r="P54" i="4" s="1"/>
  <c r="D54" i="4"/>
  <c r="C54" i="4"/>
  <c r="A54" i="4"/>
  <c r="AE53" i="4"/>
  <c r="AL53" i="4" s="1"/>
  <c r="AD53" i="4"/>
  <c r="U53" i="4" s="1"/>
  <c r="V53" i="4"/>
  <c r="T53" i="4"/>
  <c r="K53" i="4"/>
  <c r="J53" i="4"/>
  <c r="L53" i="4" s="1"/>
  <c r="F53" i="4"/>
  <c r="E53" i="4"/>
  <c r="P53" i="4" s="1"/>
  <c r="D53" i="4"/>
  <c r="C53" i="4"/>
  <c r="A53" i="4"/>
  <c r="AE52" i="4"/>
  <c r="AJ52" i="4" s="1"/>
  <c r="AD52" i="4"/>
  <c r="U52" i="4" s="1"/>
  <c r="V52" i="4"/>
  <c r="T52" i="4"/>
  <c r="K52" i="4"/>
  <c r="J52" i="4"/>
  <c r="L52" i="4" s="1"/>
  <c r="F52" i="4"/>
  <c r="E52" i="4"/>
  <c r="D52" i="4"/>
  <c r="C52" i="4"/>
  <c r="A52" i="4"/>
  <c r="AE51" i="4"/>
  <c r="AF51" i="4" s="1"/>
  <c r="AH51" i="4" s="1"/>
  <c r="AD51" i="4"/>
  <c r="V51" i="4"/>
  <c r="U51" i="4"/>
  <c r="T51" i="4"/>
  <c r="K51" i="4"/>
  <c r="J51" i="4"/>
  <c r="L51" i="4" s="1"/>
  <c r="F51" i="4"/>
  <c r="E51" i="4"/>
  <c r="P51" i="4" s="1"/>
  <c r="D51" i="4"/>
  <c r="C51" i="4"/>
  <c r="A51" i="4"/>
  <c r="AE50" i="4"/>
  <c r="AL50" i="4" s="1"/>
  <c r="AD50" i="4"/>
  <c r="U50" i="4" s="1"/>
  <c r="V50" i="4"/>
  <c r="T50" i="4"/>
  <c r="K50" i="4"/>
  <c r="J50" i="4"/>
  <c r="L50" i="4" s="1"/>
  <c r="F50" i="4"/>
  <c r="E50" i="4"/>
  <c r="D50" i="4"/>
  <c r="C50" i="4"/>
  <c r="A50" i="4"/>
  <c r="AE49" i="4"/>
  <c r="AD49" i="4"/>
  <c r="V49" i="4"/>
  <c r="U49" i="4"/>
  <c r="T49" i="4"/>
  <c r="K49" i="4"/>
  <c r="J49" i="4"/>
  <c r="L49" i="4" s="1"/>
  <c r="F49" i="4"/>
  <c r="E49" i="4"/>
  <c r="D49" i="4"/>
  <c r="C49" i="4"/>
  <c r="A49" i="4"/>
  <c r="AE48" i="4"/>
  <c r="AF48" i="4" s="1"/>
  <c r="AH48" i="4" s="1"/>
  <c r="AD48" i="4"/>
  <c r="V48" i="4"/>
  <c r="U48" i="4"/>
  <c r="T48" i="4"/>
  <c r="K48" i="4"/>
  <c r="J48" i="4"/>
  <c r="L48" i="4" s="1"/>
  <c r="F48" i="4"/>
  <c r="E48" i="4"/>
  <c r="P48" i="4" s="1"/>
  <c r="Y48" i="4" s="1"/>
  <c r="Z48" i="4" s="1"/>
  <c r="D48" i="4"/>
  <c r="C48" i="4"/>
  <c r="A48" i="4"/>
  <c r="AE47" i="4"/>
  <c r="AL47" i="4" s="1"/>
  <c r="AD47" i="4"/>
  <c r="V47" i="4"/>
  <c r="U47" i="4"/>
  <c r="T47" i="4"/>
  <c r="K47" i="4"/>
  <c r="J47" i="4"/>
  <c r="L47" i="4" s="1"/>
  <c r="F47" i="4"/>
  <c r="E47" i="4"/>
  <c r="D47" i="4"/>
  <c r="C47" i="4"/>
  <c r="A47" i="4"/>
  <c r="AE46" i="4"/>
  <c r="AF46" i="4" s="1"/>
  <c r="AH46" i="4" s="1"/>
  <c r="AD46" i="4"/>
  <c r="V46" i="4"/>
  <c r="U46" i="4"/>
  <c r="T46" i="4"/>
  <c r="K46" i="4"/>
  <c r="L46" i="4" s="1"/>
  <c r="J46" i="4"/>
  <c r="F46" i="4"/>
  <c r="E46" i="4"/>
  <c r="P46" i="4" s="1"/>
  <c r="D46" i="4"/>
  <c r="C46" i="4"/>
  <c r="A46" i="4"/>
  <c r="AE45" i="4"/>
  <c r="AJ45" i="4" s="1"/>
  <c r="AD45" i="4"/>
  <c r="U45" i="4" s="1"/>
  <c r="V45" i="4"/>
  <c r="T45" i="4"/>
  <c r="K45" i="4"/>
  <c r="J45" i="4"/>
  <c r="L45" i="4" s="1"/>
  <c r="F45" i="4"/>
  <c r="E45" i="4"/>
  <c r="P45" i="4" s="1"/>
  <c r="D45" i="4"/>
  <c r="C45" i="4"/>
  <c r="A45" i="4"/>
  <c r="AE44" i="4"/>
  <c r="AK44" i="4" s="1"/>
  <c r="AD44" i="4"/>
  <c r="V44" i="4"/>
  <c r="U44" i="4"/>
  <c r="T44" i="4"/>
  <c r="K44" i="4"/>
  <c r="J44" i="4"/>
  <c r="L44" i="4" s="1"/>
  <c r="F44" i="4"/>
  <c r="E44" i="4"/>
  <c r="P44" i="4" s="1"/>
  <c r="D44" i="4"/>
  <c r="C44" i="4"/>
  <c r="A44" i="4"/>
  <c r="AE43" i="4"/>
  <c r="AL43" i="4" s="1"/>
  <c r="AD43" i="4"/>
  <c r="V43" i="4"/>
  <c r="U43" i="4"/>
  <c r="T43" i="4"/>
  <c r="K43" i="4"/>
  <c r="L43" i="4" s="1"/>
  <c r="J43" i="4"/>
  <c r="F43" i="4"/>
  <c r="E43" i="4"/>
  <c r="D43" i="4"/>
  <c r="C43" i="4"/>
  <c r="A43" i="4"/>
  <c r="AE42" i="4"/>
  <c r="AG42" i="4" s="1"/>
  <c r="AD42" i="4"/>
  <c r="V42" i="4"/>
  <c r="U42" i="4"/>
  <c r="T42" i="4"/>
  <c r="K42" i="4"/>
  <c r="J42" i="4"/>
  <c r="F42" i="4"/>
  <c r="E42" i="4"/>
  <c r="P42" i="4" s="1"/>
  <c r="Y42" i="4" s="1"/>
  <c r="Z42" i="4" s="1"/>
  <c r="D42" i="4"/>
  <c r="C42" i="4"/>
  <c r="A42" i="4"/>
  <c r="AE41" i="4"/>
  <c r="AK41" i="4" s="1"/>
  <c r="AD41" i="4"/>
  <c r="V41" i="4"/>
  <c r="U41" i="4"/>
  <c r="T41" i="4"/>
  <c r="K41" i="4"/>
  <c r="L41" i="4" s="1"/>
  <c r="J41" i="4"/>
  <c r="F41" i="4"/>
  <c r="E41" i="4"/>
  <c r="D41" i="4"/>
  <c r="C41" i="4"/>
  <c r="A41" i="4"/>
  <c r="AE40" i="4"/>
  <c r="AI40" i="4" s="1"/>
  <c r="AD40" i="4"/>
  <c r="U40" i="4" s="1"/>
  <c r="V40" i="4"/>
  <c r="T40" i="4"/>
  <c r="K40" i="4"/>
  <c r="J40" i="4"/>
  <c r="L40" i="4" s="1"/>
  <c r="F40" i="4"/>
  <c r="E40" i="4"/>
  <c r="P40" i="4" s="1"/>
  <c r="Y40" i="4" s="1"/>
  <c r="Z40" i="4" s="1"/>
  <c r="D40" i="4"/>
  <c r="C40" i="4"/>
  <c r="A40" i="4"/>
  <c r="AE39" i="4"/>
  <c r="AD39" i="4"/>
  <c r="V39" i="4"/>
  <c r="U39" i="4"/>
  <c r="T39" i="4"/>
  <c r="K39" i="4"/>
  <c r="J39" i="4"/>
  <c r="L39" i="4" s="1"/>
  <c r="F39" i="4"/>
  <c r="E39" i="4"/>
  <c r="D39" i="4"/>
  <c r="C39" i="4"/>
  <c r="A39" i="4"/>
  <c r="AE38" i="4"/>
  <c r="AI38" i="4" s="1"/>
  <c r="O38" i="4" s="1"/>
  <c r="AD38" i="4"/>
  <c r="V38" i="4"/>
  <c r="U38" i="4"/>
  <c r="T38" i="4"/>
  <c r="K38" i="4"/>
  <c r="J38" i="4"/>
  <c r="L38" i="4" s="1"/>
  <c r="F38" i="4"/>
  <c r="E38" i="4"/>
  <c r="P38" i="4" s="1"/>
  <c r="D38" i="4"/>
  <c r="C38" i="4"/>
  <c r="A38" i="4"/>
  <c r="AE37" i="4"/>
  <c r="AD37" i="4"/>
  <c r="V37" i="4"/>
  <c r="U37" i="4"/>
  <c r="T37" i="4"/>
  <c r="K37" i="4"/>
  <c r="J37" i="4"/>
  <c r="L37" i="4" s="1"/>
  <c r="F37" i="4"/>
  <c r="E37" i="4"/>
  <c r="D37" i="4"/>
  <c r="C37" i="4"/>
  <c r="A37" i="4"/>
  <c r="AE36" i="4"/>
  <c r="AF36" i="4" s="1"/>
  <c r="AH36" i="4" s="1"/>
  <c r="AD36" i="4"/>
  <c r="U36" i="4" s="1"/>
  <c r="V36" i="4"/>
  <c r="T36" i="4"/>
  <c r="K36" i="4"/>
  <c r="L36" i="4" s="1"/>
  <c r="J36" i="4"/>
  <c r="F36" i="4"/>
  <c r="E36" i="4"/>
  <c r="D36" i="4"/>
  <c r="C36" i="4"/>
  <c r="A36" i="4"/>
  <c r="AE35" i="4"/>
  <c r="AG35" i="4" s="1"/>
  <c r="AD35" i="4"/>
  <c r="U35" i="4" s="1"/>
  <c r="V35" i="4"/>
  <c r="T35" i="4"/>
  <c r="K35" i="4"/>
  <c r="J35" i="4"/>
  <c r="L35" i="4" s="1"/>
  <c r="F35" i="4"/>
  <c r="E35" i="4"/>
  <c r="P35" i="4" s="1"/>
  <c r="Y35" i="4" s="1"/>
  <c r="Z35" i="4" s="1"/>
  <c r="D35" i="4"/>
  <c r="C35" i="4"/>
  <c r="A35" i="4"/>
  <c r="AE34" i="4"/>
  <c r="AG34" i="4" s="1"/>
  <c r="AD34" i="4"/>
  <c r="V34" i="4"/>
  <c r="U34" i="4"/>
  <c r="T34" i="4"/>
  <c r="K34" i="4"/>
  <c r="J34" i="4"/>
  <c r="L34" i="4" s="1"/>
  <c r="F34" i="4"/>
  <c r="E34" i="4"/>
  <c r="P34" i="4" s="1"/>
  <c r="D34" i="4"/>
  <c r="C34" i="4"/>
  <c r="A34" i="4"/>
  <c r="AE33" i="4"/>
  <c r="AK33" i="4" s="1"/>
  <c r="AD33" i="4"/>
  <c r="U33" i="4" s="1"/>
  <c r="V33" i="4"/>
  <c r="T33" i="4"/>
  <c r="K33" i="4"/>
  <c r="J33" i="4"/>
  <c r="L33" i="4" s="1"/>
  <c r="F33" i="4"/>
  <c r="E33" i="4"/>
  <c r="P33" i="4" s="1"/>
  <c r="D33" i="4"/>
  <c r="C33" i="4"/>
  <c r="A33" i="4"/>
  <c r="AE32" i="4"/>
  <c r="AD32" i="4"/>
  <c r="U32" i="4" s="1"/>
  <c r="V32" i="4"/>
  <c r="T32" i="4"/>
  <c r="K32" i="4"/>
  <c r="J32" i="4"/>
  <c r="L32" i="4" s="1"/>
  <c r="F32" i="4"/>
  <c r="E32" i="4"/>
  <c r="D32" i="4"/>
  <c r="C32" i="4"/>
  <c r="A32" i="4"/>
  <c r="AE31" i="4"/>
  <c r="AK31" i="4" s="1"/>
  <c r="AD31" i="4"/>
  <c r="V31" i="4"/>
  <c r="U31" i="4"/>
  <c r="T31" i="4"/>
  <c r="K31" i="4"/>
  <c r="J31" i="4"/>
  <c r="L31" i="4" s="1"/>
  <c r="F31" i="4"/>
  <c r="E31" i="4"/>
  <c r="P31" i="4" s="1"/>
  <c r="Y31" i="4" s="1"/>
  <c r="Z31" i="4" s="1"/>
  <c r="D31" i="4"/>
  <c r="C31" i="4"/>
  <c r="A31" i="4"/>
  <c r="AE30" i="4"/>
  <c r="AG30" i="4" s="1"/>
  <c r="AD30" i="4"/>
  <c r="U30" i="4" s="1"/>
  <c r="V30" i="4"/>
  <c r="T30" i="4"/>
  <c r="K30" i="4"/>
  <c r="J30" i="4"/>
  <c r="L30" i="4" s="1"/>
  <c r="F30" i="4"/>
  <c r="E30" i="4"/>
  <c r="P30" i="4" s="1"/>
  <c r="D30" i="4"/>
  <c r="C30" i="4"/>
  <c r="A30" i="4"/>
  <c r="AE29" i="4"/>
  <c r="AF29" i="4" s="1"/>
  <c r="AH29" i="4" s="1"/>
  <c r="AD29" i="4"/>
  <c r="V29" i="4"/>
  <c r="U29" i="4"/>
  <c r="T29" i="4"/>
  <c r="K29" i="4"/>
  <c r="J29" i="4"/>
  <c r="L29" i="4" s="1"/>
  <c r="F29" i="4"/>
  <c r="E29" i="4"/>
  <c r="D29" i="4"/>
  <c r="C29" i="4"/>
  <c r="A29" i="4"/>
  <c r="AE28" i="4"/>
  <c r="AK28" i="4" s="1"/>
  <c r="AD28" i="4"/>
  <c r="U28" i="4" s="1"/>
  <c r="V28" i="4"/>
  <c r="T28" i="4"/>
  <c r="K28" i="4"/>
  <c r="J28" i="4"/>
  <c r="L28" i="4" s="1"/>
  <c r="F28" i="4"/>
  <c r="E28" i="4"/>
  <c r="P28" i="4" s="1"/>
  <c r="D28" i="4"/>
  <c r="C28" i="4"/>
  <c r="A28" i="4"/>
  <c r="AE27" i="4"/>
  <c r="AL27" i="4" s="1"/>
  <c r="AD27" i="4"/>
  <c r="U27" i="4" s="1"/>
  <c r="V27" i="4"/>
  <c r="T27" i="4"/>
  <c r="K27" i="4"/>
  <c r="J27" i="4"/>
  <c r="L27" i="4" s="1"/>
  <c r="F27" i="4"/>
  <c r="E27" i="4"/>
  <c r="P27" i="4" s="1"/>
  <c r="D27" i="4"/>
  <c r="C27" i="4"/>
  <c r="A27" i="4"/>
  <c r="AE26" i="4"/>
  <c r="AK26" i="4" s="1"/>
  <c r="AD26" i="4"/>
  <c r="V26" i="4"/>
  <c r="U26" i="4"/>
  <c r="T26" i="4"/>
  <c r="K26" i="4"/>
  <c r="J26" i="4"/>
  <c r="L26" i="4" s="1"/>
  <c r="F26" i="4"/>
  <c r="E26" i="4"/>
  <c r="D26" i="4"/>
  <c r="C26" i="4"/>
  <c r="A26" i="4"/>
  <c r="AE25" i="4"/>
  <c r="AG25" i="4" s="1"/>
  <c r="AD25" i="4"/>
  <c r="U25" i="4" s="1"/>
  <c r="V25" i="4"/>
  <c r="T25" i="4"/>
  <c r="K25" i="4"/>
  <c r="J25" i="4"/>
  <c r="L25" i="4" s="1"/>
  <c r="F25" i="4"/>
  <c r="E25" i="4"/>
  <c r="P25" i="4" s="1"/>
  <c r="D25" i="4"/>
  <c r="C25" i="4"/>
  <c r="A25" i="4"/>
  <c r="AE24" i="4"/>
  <c r="AK24" i="4" s="1"/>
  <c r="AD24" i="4"/>
  <c r="V24" i="4"/>
  <c r="U24" i="4"/>
  <c r="T24" i="4"/>
  <c r="K24" i="4"/>
  <c r="J24" i="4"/>
  <c r="F24" i="4"/>
  <c r="E24" i="4"/>
  <c r="P24" i="4" s="1"/>
  <c r="Y24" i="4" s="1"/>
  <c r="Z24" i="4" s="1"/>
  <c r="D24" i="4"/>
  <c r="C24" i="4"/>
  <c r="A24" i="4"/>
  <c r="AE23" i="4"/>
  <c r="AJ23" i="4" s="1"/>
  <c r="AD23" i="4"/>
  <c r="V23" i="4"/>
  <c r="U23" i="4"/>
  <c r="T23" i="4"/>
  <c r="K23" i="4"/>
  <c r="J23" i="4"/>
  <c r="L23" i="4" s="1"/>
  <c r="F23" i="4"/>
  <c r="E23" i="4"/>
  <c r="P23" i="4" s="1"/>
  <c r="Y23" i="4" s="1"/>
  <c r="Z23" i="4" s="1"/>
  <c r="D23" i="4"/>
  <c r="C23" i="4"/>
  <c r="A23" i="4"/>
  <c r="AE22" i="4"/>
  <c r="AD22" i="4"/>
  <c r="U22" i="4" s="1"/>
  <c r="V22" i="4"/>
  <c r="T22" i="4"/>
  <c r="K22" i="4"/>
  <c r="J22" i="4"/>
  <c r="L22" i="4" s="1"/>
  <c r="F22" i="4"/>
  <c r="E22" i="4"/>
  <c r="P22" i="4" s="1"/>
  <c r="D22" i="4"/>
  <c r="C22" i="4"/>
  <c r="A22" i="4"/>
  <c r="AE21" i="4"/>
  <c r="AJ21" i="4" s="1"/>
  <c r="AD21" i="4"/>
  <c r="V21" i="4"/>
  <c r="U21" i="4"/>
  <c r="T21" i="4"/>
  <c r="K21" i="4"/>
  <c r="J21" i="4"/>
  <c r="L21" i="4" s="1"/>
  <c r="F21" i="4"/>
  <c r="E21" i="4"/>
  <c r="D21" i="4"/>
  <c r="C21" i="4"/>
  <c r="A21" i="4"/>
  <c r="AE20" i="4"/>
  <c r="AG20" i="4" s="1"/>
  <c r="AD20" i="4"/>
  <c r="V20" i="4"/>
  <c r="U20" i="4"/>
  <c r="T20" i="4"/>
  <c r="K20" i="4"/>
  <c r="L20" i="4" s="1"/>
  <c r="J20" i="4"/>
  <c r="F20" i="4"/>
  <c r="E20" i="4"/>
  <c r="P20" i="4" s="1"/>
  <c r="Y20" i="4" s="1"/>
  <c r="Z20" i="4" s="1"/>
  <c r="D20" i="4"/>
  <c r="C20" i="4"/>
  <c r="A20" i="4"/>
  <c r="AE19" i="4"/>
  <c r="AF19" i="4" s="1"/>
  <c r="AH19" i="4" s="1"/>
  <c r="AD19" i="4"/>
  <c r="V19" i="4"/>
  <c r="U19" i="4"/>
  <c r="T19" i="4"/>
  <c r="K19" i="4"/>
  <c r="J19" i="4"/>
  <c r="L19" i="4" s="1"/>
  <c r="F19" i="4"/>
  <c r="E19" i="4"/>
  <c r="D19" i="4"/>
  <c r="C19" i="4"/>
  <c r="A19" i="4"/>
  <c r="AE18" i="4"/>
  <c r="AI18" i="4" s="1"/>
  <c r="O18" i="4" s="1"/>
  <c r="AD18" i="4"/>
  <c r="U18" i="4" s="1"/>
  <c r="V18" i="4"/>
  <c r="T18" i="4"/>
  <c r="K18" i="4"/>
  <c r="J18" i="4"/>
  <c r="L18" i="4" s="1"/>
  <c r="F18" i="4"/>
  <c r="E18" i="4"/>
  <c r="P18" i="4" s="1"/>
  <c r="Y18" i="4" s="1"/>
  <c r="Z18" i="4" s="1"/>
  <c r="D18" i="4"/>
  <c r="C18" i="4"/>
  <c r="A18" i="4"/>
  <c r="AE17" i="4"/>
  <c r="AL17" i="4" s="1"/>
  <c r="AD17" i="4"/>
  <c r="U17" i="4" s="1"/>
  <c r="V17" i="4"/>
  <c r="T17" i="4"/>
  <c r="K17" i="4"/>
  <c r="J17" i="4"/>
  <c r="L17" i="4" s="1"/>
  <c r="F17" i="4"/>
  <c r="E17" i="4"/>
  <c r="P17" i="4" s="1"/>
  <c r="D17" i="4"/>
  <c r="C17" i="4"/>
  <c r="A17" i="4"/>
  <c r="AE16" i="4"/>
  <c r="AL16" i="4" s="1"/>
  <c r="AD16" i="4"/>
  <c r="U16" i="4" s="1"/>
  <c r="V16" i="4"/>
  <c r="T16" i="4"/>
  <c r="K16" i="4"/>
  <c r="J16" i="4"/>
  <c r="L16" i="4" s="1"/>
  <c r="F16" i="4"/>
  <c r="E16" i="4"/>
  <c r="D16" i="4"/>
  <c r="C16" i="4"/>
  <c r="A16" i="4"/>
  <c r="AE15" i="4"/>
  <c r="AK15" i="4" s="1"/>
  <c r="AD15" i="4"/>
  <c r="V15" i="4"/>
  <c r="U15" i="4"/>
  <c r="T15" i="4"/>
  <c r="K15" i="4"/>
  <c r="J15" i="4"/>
  <c r="L15" i="4" s="1"/>
  <c r="F15" i="4"/>
  <c r="E15" i="4"/>
  <c r="D15" i="4"/>
  <c r="C15" i="4"/>
  <c r="A15" i="4"/>
  <c r="AE14" i="4"/>
  <c r="AG14" i="4" s="1"/>
  <c r="AD14" i="4"/>
  <c r="U14" i="4" s="1"/>
  <c r="V14" i="4"/>
  <c r="T14" i="4"/>
  <c r="K14" i="4"/>
  <c r="J14" i="4"/>
  <c r="L14" i="4" s="1"/>
  <c r="F14" i="4"/>
  <c r="E14" i="4"/>
  <c r="P14" i="4" s="1"/>
  <c r="Q14" i="4" s="1"/>
  <c r="D14" i="4"/>
  <c r="C14" i="4"/>
  <c r="A14" i="4"/>
  <c r="AE13" i="4"/>
  <c r="AI13" i="4" s="1"/>
  <c r="AD13" i="4"/>
  <c r="U13" i="4" s="1"/>
  <c r="V13" i="4"/>
  <c r="T13" i="4"/>
  <c r="K13" i="4"/>
  <c r="J13" i="4"/>
  <c r="L13" i="4" s="1"/>
  <c r="F13" i="4"/>
  <c r="E13" i="4"/>
  <c r="P13" i="4" s="1"/>
  <c r="Y13" i="4" s="1"/>
  <c r="Z13" i="4" s="1"/>
  <c r="D13" i="4"/>
  <c r="C13" i="4"/>
  <c r="A13" i="4"/>
  <c r="AE12" i="4"/>
  <c r="AG12" i="4" s="1"/>
  <c r="AD12" i="4"/>
  <c r="U12" i="4" s="1"/>
  <c r="V12" i="4"/>
  <c r="T12" i="4"/>
  <c r="K12" i="4"/>
  <c r="J12" i="4"/>
  <c r="F12" i="4"/>
  <c r="E12" i="4"/>
  <c r="P12" i="4" s="1"/>
  <c r="D12" i="4"/>
  <c r="C12" i="4"/>
  <c r="A12" i="4"/>
  <c r="AE11" i="4"/>
  <c r="AL11" i="4" s="1"/>
  <c r="AD11" i="4"/>
  <c r="V11" i="4"/>
  <c r="U11" i="4"/>
  <c r="T11" i="4"/>
  <c r="K11" i="4"/>
  <c r="J11" i="4"/>
  <c r="L11" i="4" s="1"/>
  <c r="F11" i="4"/>
  <c r="E11" i="4"/>
  <c r="P11" i="4" s="1"/>
  <c r="D11" i="4"/>
  <c r="C11" i="4"/>
  <c r="A11" i="4"/>
  <c r="AE10" i="4"/>
  <c r="AJ10" i="4" s="1"/>
  <c r="AD10" i="4"/>
  <c r="V10" i="4"/>
  <c r="U10" i="4"/>
  <c r="T10" i="4"/>
  <c r="K10" i="4"/>
  <c r="J10" i="4"/>
  <c r="F10" i="4"/>
  <c r="E10" i="4"/>
  <c r="P10" i="4" s="1"/>
  <c r="Y10" i="4" s="1"/>
  <c r="Z10" i="4" s="1"/>
  <c r="D10" i="4"/>
  <c r="C10" i="4"/>
  <c r="A10" i="4"/>
  <c r="AE9" i="4"/>
  <c r="AF9" i="4" s="1"/>
  <c r="AH9" i="4" s="1"/>
  <c r="AD9" i="4"/>
  <c r="V9" i="4"/>
  <c r="U9" i="4"/>
  <c r="T9" i="4"/>
  <c r="K9" i="4"/>
  <c r="J9" i="4"/>
  <c r="L9" i="4" s="1"/>
  <c r="F9" i="4"/>
  <c r="E9" i="4"/>
  <c r="P9" i="4" s="1"/>
  <c r="D9" i="4"/>
  <c r="C9" i="4"/>
  <c r="A9" i="4"/>
  <c r="AE8" i="4"/>
  <c r="AI8" i="4" s="1"/>
  <c r="N8" i="4" s="1"/>
  <c r="AD8" i="4"/>
  <c r="U8" i="4" s="1"/>
  <c r="V8" i="4"/>
  <c r="T8" i="4"/>
  <c r="K8" i="4"/>
  <c r="J8" i="4"/>
  <c r="L8" i="4" s="1"/>
  <c r="F8" i="4"/>
  <c r="E8" i="4"/>
  <c r="P8" i="4" s="1"/>
  <c r="D8" i="4"/>
  <c r="C8" i="4"/>
  <c r="A8" i="4"/>
  <c r="AD7" i="4"/>
  <c r="V7" i="4"/>
  <c r="U7" i="4"/>
  <c r="K7" i="4"/>
  <c r="J7" i="4"/>
  <c r="L7" i="4" s="1"/>
  <c r="F7" i="4"/>
  <c r="E7" i="4"/>
  <c r="D7" i="4"/>
  <c r="C7" i="4"/>
  <c r="A7" i="4"/>
  <c r="AD6" i="4"/>
  <c r="U6" i="4" s="1"/>
  <c r="V6" i="4"/>
  <c r="K6" i="4"/>
  <c r="J6" i="4"/>
  <c r="F6" i="4"/>
  <c r="E6" i="4"/>
  <c r="D6" i="4"/>
  <c r="C6" i="4"/>
  <c r="A6" i="4"/>
  <c r="AD5" i="4"/>
  <c r="V5" i="4"/>
  <c r="U5" i="4"/>
  <c r="K5" i="4"/>
  <c r="J5" i="4"/>
  <c r="L5" i="4" s="1"/>
  <c r="F5" i="4"/>
  <c r="E5" i="4"/>
  <c r="D5" i="4"/>
  <c r="C5" i="4"/>
  <c r="A5" i="4"/>
  <c r="AD4" i="4"/>
  <c r="U4" i="4" s="1"/>
  <c r="V4" i="4"/>
  <c r="K4" i="4"/>
  <c r="J4" i="4"/>
  <c r="F4" i="4"/>
  <c r="E4" i="4"/>
  <c r="D4" i="4"/>
  <c r="C4" i="4"/>
  <c r="A4" i="4"/>
  <c r="AD3" i="4"/>
  <c r="W3" i="4"/>
  <c r="X3" i="4" s="1"/>
  <c r="V3" i="4"/>
  <c r="U3" i="4"/>
  <c r="K3" i="4"/>
  <c r="J3" i="4"/>
  <c r="L3" i="4" s="1"/>
  <c r="F3" i="4"/>
  <c r="E3" i="4"/>
  <c r="D3" i="4"/>
  <c r="C3" i="4"/>
  <c r="A3" i="4"/>
  <c r="P54" i="12" l="1"/>
  <c r="L47" i="12"/>
  <c r="L38" i="12"/>
  <c r="P38" i="12"/>
  <c r="L69" i="12"/>
  <c r="L68" i="12"/>
  <c r="L32" i="12"/>
  <c r="P81" i="12"/>
  <c r="U103" i="12"/>
  <c r="AA103" i="12" s="1"/>
  <c r="L95" i="12"/>
  <c r="Q95" i="12" s="1"/>
  <c r="P61" i="12"/>
  <c r="L60" i="12"/>
  <c r="Q60" i="12" s="1"/>
  <c r="L49" i="12"/>
  <c r="Q49" i="12" s="1"/>
  <c r="P29" i="12"/>
  <c r="W27" i="12"/>
  <c r="X27" i="12" s="1"/>
  <c r="P90" i="12"/>
  <c r="L89" i="12"/>
  <c r="P89" i="12"/>
  <c r="L88" i="12"/>
  <c r="AA25" i="12"/>
  <c r="P18" i="12"/>
  <c r="P15" i="12"/>
  <c r="P11" i="12"/>
  <c r="L83" i="12"/>
  <c r="P83" i="12"/>
  <c r="L73" i="12"/>
  <c r="Q73" i="12" s="1"/>
  <c r="AL103" i="12"/>
  <c r="AK103" i="12"/>
  <c r="AJ103" i="12"/>
  <c r="AI103" i="12"/>
  <c r="AG103" i="12"/>
  <c r="AF103" i="12"/>
  <c r="AH103" i="12" s="1"/>
  <c r="AK101" i="12"/>
  <c r="AL101" i="12"/>
  <c r="AJ101" i="12"/>
  <c r="AK100" i="12"/>
  <c r="AJ100" i="12"/>
  <c r="AL100" i="12"/>
  <c r="AF98" i="12"/>
  <c r="AH98" i="12" s="1"/>
  <c r="AG98" i="12"/>
  <c r="AI98" i="12"/>
  <c r="AJ98" i="12"/>
  <c r="AK98" i="12"/>
  <c r="AL98" i="12"/>
  <c r="AL97" i="12"/>
  <c r="AF97" i="12"/>
  <c r="AH97" i="12" s="1"/>
  <c r="AK97" i="12"/>
  <c r="AJ97" i="12"/>
  <c r="AI97" i="12"/>
  <c r="AG97" i="12"/>
  <c r="AL96" i="12"/>
  <c r="AI96" i="12"/>
  <c r="AF96" i="12"/>
  <c r="AH96" i="12" s="1"/>
  <c r="AJ96" i="12"/>
  <c r="Y96" i="12"/>
  <c r="Z96" i="12" s="1"/>
  <c r="Q96" i="12"/>
  <c r="AF95" i="12"/>
  <c r="AH95" i="12" s="1"/>
  <c r="AG95" i="12"/>
  <c r="AI95" i="12"/>
  <c r="AJ95" i="12"/>
  <c r="AK95" i="12"/>
  <c r="AL95" i="12"/>
  <c r="AJ94" i="12"/>
  <c r="AI94" i="12"/>
  <c r="AK93" i="12"/>
  <c r="AL93" i="12"/>
  <c r="AI93" i="12"/>
  <c r="AG93" i="12"/>
  <c r="N91" i="12"/>
  <c r="W91" i="12" s="1"/>
  <c r="X91" i="12" s="1"/>
  <c r="O91" i="12"/>
  <c r="AL90" i="12"/>
  <c r="AG90" i="12"/>
  <c r="AK90" i="12"/>
  <c r="AF90" i="12"/>
  <c r="AH90" i="12" s="1"/>
  <c r="AJ89" i="12"/>
  <c r="AK89" i="12"/>
  <c r="AL89" i="12"/>
  <c r="AI89" i="12"/>
  <c r="AF89" i="12"/>
  <c r="AH89" i="12" s="1"/>
  <c r="AG89" i="12"/>
  <c r="AL88" i="12"/>
  <c r="AF88" i="12"/>
  <c r="AH88" i="12" s="1"/>
  <c r="AG88" i="12"/>
  <c r="AK87" i="12"/>
  <c r="AF87" i="12"/>
  <c r="AH87" i="12" s="1"/>
  <c r="AG87" i="12"/>
  <c r="AL87" i="12"/>
  <c r="AJ87" i="12"/>
  <c r="AI86" i="12"/>
  <c r="AG86" i="12"/>
  <c r="AJ86" i="12"/>
  <c r="AL86" i="12"/>
  <c r="Q84" i="12"/>
  <c r="Y84" i="12"/>
  <c r="Z84" i="12" s="1"/>
  <c r="AK83" i="12"/>
  <c r="AL83" i="12"/>
  <c r="AJ83" i="12"/>
  <c r="AG83" i="12"/>
  <c r="AF83" i="12"/>
  <c r="AH83" i="12" s="1"/>
  <c r="AI83" i="12"/>
  <c r="AK82" i="12"/>
  <c r="AF82" i="12"/>
  <c r="AH82" i="12" s="1"/>
  <c r="AL82" i="12"/>
  <c r="AJ81" i="12"/>
  <c r="AL81" i="12"/>
  <c r="AI80" i="12"/>
  <c r="O80" i="12" s="1"/>
  <c r="AL80" i="12"/>
  <c r="AG80" i="12"/>
  <c r="AJ80" i="12"/>
  <c r="AF80" i="12"/>
  <c r="AH80" i="12" s="1"/>
  <c r="AF78" i="12"/>
  <c r="AH78" i="12" s="1"/>
  <c r="AG78" i="12"/>
  <c r="AI78" i="12"/>
  <c r="AJ78" i="12"/>
  <c r="AK78" i="12"/>
  <c r="AL78" i="12"/>
  <c r="AL77" i="12"/>
  <c r="AF77" i="12"/>
  <c r="AH77" i="12" s="1"/>
  <c r="AI77" i="12"/>
  <c r="AK77" i="12"/>
  <c r="AG77" i="12"/>
  <c r="AL76" i="12"/>
  <c r="AG76" i="12"/>
  <c r="AI76" i="12"/>
  <c r="AJ76" i="12"/>
  <c r="AF76" i="12"/>
  <c r="AH76" i="12" s="1"/>
  <c r="AG75" i="12"/>
  <c r="AK75" i="12"/>
  <c r="AJ75" i="12"/>
  <c r="AI75" i="12"/>
  <c r="AL75" i="12"/>
  <c r="AF75" i="12"/>
  <c r="AH75" i="12" s="1"/>
  <c r="AJ74" i="12"/>
  <c r="AI74" i="12"/>
  <c r="AF74" i="12"/>
  <c r="AH74" i="12" s="1"/>
  <c r="AK73" i="12"/>
  <c r="AL73" i="12"/>
  <c r="AI73" i="12"/>
  <c r="AG73" i="12"/>
  <c r="AF73" i="12"/>
  <c r="AH73" i="12" s="1"/>
  <c r="AF72" i="12"/>
  <c r="AH72" i="12" s="1"/>
  <c r="AK72" i="12"/>
  <c r="AJ72" i="12"/>
  <c r="AI72" i="12"/>
  <c r="AG72" i="12"/>
  <c r="AL72" i="12"/>
  <c r="AL70" i="12"/>
  <c r="AK70" i="12"/>
  <c r="AG70" i="12"/>
  <c r="AL69" i="12"/>
  <c r="AK69" i="12"/>
  <c r="AJ69" i="12"/>
  <c r="AI69" i="12"/>
  <c r="AG69" i="12"/>
  <c r="AF69" i="12"/>
  <c r="AH69" i="12" s="1"/>
  <c r="AL68" i="12"/>
  <c r="AG68" i="12"/>
  <c r="AF68" i="12"/>
  <c r="AH68" i="12" s="1"/>
  <c r="AK67" i="12"/>
  <c r="AL67" i="12"/>
  <c r="AJ67" i="12"/>
  <c r="AG67" i="12"/>
  <c r="AF67" i="12"/>
  <c r="AH67" i="12" s="1"/>
  <c r="AF66" i="12"/>
  <c r="AH66" i="12" s="1"/>
  <c r="AG66" i="12"/>
  <c r="AK66" i="12"/>
  <c r="AL66" i="12"/>
  <c r="AF64" i="12"/>
  <c r="AH64" i="12" s="1"/>
  <c r="AI64" i="12"/>
  <c r="AF63" i="12"/>
  <c r="AH63" i="12" s="1"/>
  <c r="AG63" i="12"/>
  <c r="AI63" i="12"/>
  <c r="AJ63" i="12"/>
  <c r="AK63" i="12"/>
  <c r="AL63" i="12"/>
  <c r="AL62" i="12"/>
  <c r="AK62" i="12"/>
  <c r="Q62" i="12"/>
  <c r="Y62" i="12"/>
  <c r="Z62" i="12" s="1"/>
  <c r="AF60" i="12"/>
  <c r="AH60" i="12" s="1"/>
  <c r="AL60" i="12"/>
  <c r="AJ58" i="12"/>
  <c r="AL58" i="12"/>
  <c r="AI58" i="12"/>
  <c r="AF58" i="12"/>
  <c r="AH58" i="12" s="1"/>
  <c r="AG58" i="12"/>
  <c r="AK58" i="12"/>
  <c r="AL57" i="12"/>
  <c r="AG57" i="12"/>
  <c r="AF57" i="12"/>
  <c r="AH57" i="12" s="1"/>
  <c r="AI57" i="12"/>
  <c r="AJ57" i="12"/>
  <c r="AK57" i="12"/>
  <c r="AL56" i="12"/>
  <c r="AI56" i="12"/>
  <c r="AJ56" i="12"/>
  <c r="AG56" i="12"/>
  <c r="AJ55" i="12"/>
  <c r="AI55" i="12"/>
  <c r="AG55" i="12"/>
  <c r="AF55" i="12"/>
  <c r="AH55" i="12" s="1"/>
  <c r="AL55" i="12"/>
  <c r="AK55" i="12"/>
  <c r="AK53" i="12"/>
  <c r="AI53" i="12"/>
  <c r="AL53" i="12"/>
  <c r="AF53" i="12"/>
  <c r="AH53" i="12" s="1"/>
  <c r="AF52" i="12"/>
  <c r="AH52" i="12" s="1"/>
  <c r="AI52" i="12"/>
  <c r="AG52" i="12"/>
  <c r="AJ52" i="12"/>
  <c r="AK52" i="12"/>
  <c r="AL52" i="12"/>
  <c r="AK51" i="12"/>
  <c r="AI51" i="12"/>
  <c r="AG51" i="12"/>
  <c r="AF51" i="12"/>
  <c r="AH51" i="12" s="1"/>
  <c r="AK49" i="12"/>
  <c r="AI49" i="12"/>
  <c r="AF49" i="12"/>
  <c r="AH49" i="12" s="1"/>
  <c r="AJ49" i="12"/>
  <c r="AL49" i="12"/>
  <c r="AG49" i="12"/>
  <c r="AK48" i="12"/>
  <c r="AF48" i="12"/>
  <c r="AH48" i="12" s="1"/>
  <c r="AJ48" i="12"/>
  <c r="AJ47" i="12"/>
  <c r="AG47" i="12"/>
  <c r="AF47" i="12"/>
  <c r="AH47" i="12" s="1"/>
  <c r="AI47" i="12"/>
  <c r="AK47" i="12"/>
  <c r="AL47" i="12"/>
  <c r="Q44" i="12"/>
  <c r="Y44" i="12"/>
  <c r="Z44" i="12" s="1"/>
  <c r="AI43" i="12"/>
  <c r="N43" i="12" s="1"/>
  <c r="AF43" i="12"/>
  <c r="AH43" i="12" s="1"/>
  <c r="AJ43" i="12"/>
  <c r="AL43" i="12"/>
  <c r="AK43" i="12"/>
  <c r="AG43" i="12"/>
  <c r="Q42" i="12"/>
  <c r="Y42" i="12"/>
  <c r="Z42" i="12" s="1"/>
  <c r="AK40" i="12"/>
  <c r="AG40" i="12"/>
  <c r="AI40" i="12"/>
  <c r="AL40" i="12"/>
  <c r="AF40" i="12"/>
  <c r="AH40" i="12" s="1"/>
  <c r="AL39" i="12"/>
  <c r="AF39" i="12"/>
  <c r="AH39" i="12" s="1"/>
  <c r="AK39" i="12"/>
  <c r="AI39" i="12"/>
  <c r="AJ39" i="12"/>
  <c r="AL38" i="12"/>
  <c r="AK38" i="12"/>
  <c r="AG38" i="12"/>
  <c r="AI38" i="12"/>
  <c r="AJ38" i="12"/>
  <c r="AF38" i="12"/>
  <c r="AH38" i="12" s="1"/>
  <c r="AL37" i="12"/>
  <c r="AJ37" i="12"/>
  <c r="AI35" i="12"/>
  <c r="AL35" i="12"/>
  <c r="AG35" i="12"/>
  <c r="AJ35" i="12"/>
  <c r="AK35" i="12"/>
  <c r="AF35" i="12"/>
  <c r="AH35" i="12" s="1"/>
  <c r="AJ34" i="12"/>
  <c r="AI34" i="12"/>
  <c r="AG34" i="12"/>
  <c r="AF34" i="12"/>
  <c r="AH34" i="12" s="1"/>
  <c r="AL34" i="12"/>
  <c r="AK34" i="12"/>
  <c r="AK33" i="12"/>
  <c r="AI33" i="12"/>
  <c r="AG33" i="12"/>
  <c r="AG32" i="12"/>
  <c r="AF32" i="12"/>
  <c r="AH32" i="12" s="1"/>
  <c r="AJ32" i="12"/>
  <c r="AK32" i="12"/>
  <c r="AL32" i="12"/>
  <c r="AI32" i="12"/>
  <c r="AI31" i="12"/>
  <c r="AG31" i="12"/>
  <c r="AI29" i="12"/>
  <c r="AK29" i="12"/>
  <c r="AL29" i="12"/>
  <c r="AJ28" i="12"/>
  <c r="AK28" i="12"/>
  <c r="AF28" i="12"/>
  <c r="AH28" i="12" s="1"/>
  <c r="AL28" i="12"/>
  <c r="AI27" i="12"/>
  <c r="O27" i="12" s="1"/>
  <c r="AK27" i="12"/>
  <c r="AJ27" i="12"/>
  <c r="AJ25" i="12"/>
  <c r="AF25" i="12"/>
  <c r="AH25" i="12" s="1"/>
  <c r="AK25" i="12"/>
  <c r="AL25" i="12"/>
  <c r="AG25" i="12"/>
  <c r="AI25" i="12"/>
  <c r="AF24" i="12"/>
  <c r="AH24" i="12" s="1"/>
  <c r="AG24" i="12"/>
  <c r="AK23" i="12"/>
  <c r="AI23" i="12"/>
  <c r="AF23" i="12"/>
  <c r="AH23" i="12" s="1"/>
  <c r="AJ23" i="12"/>
  <c r="AL23" i="12"/>
  <c r="AA23" i="12"/>
  <c r="AB23" i="12"/>
  <c r="AI22" i="12"/>
  <c r="O22" i="12" s="1"/>
  <c r="AJ22" i="12"/>
  <c r="AF22" i="12"/>
  <c r="AH22" i="12" s="1"/>
  <c r="AK22" i="12"/>
  <c r="AL21" i="12"/>
  <c r="AI21" i="12"/>
  <c r="AF21" i="12"/>
  <c r="AH21" i="12" s="1"/>
  <c r="AK21" i="12"/>
  <c r="Y20" i="12"/>
  <c r="Z20" i="12" s="1"/>
  <c r="Q20" i="12"/>
  <c r="Y19" i="12"/>
  <c r="Z19" i="12" s="1"/>
  <c r="Q19" i="12"/>
  <c r="AG18" i="12"/>
  <c r="AI18" i="12"/>
  <c r="AK18" i="12"/>
  <c r="AL18" i="12"/>
  <c r="AJ18" i="12"/>
  <c r="AF18" i="12"/>
  <c r="AH18" i="12" s="1"/>
  <c r="AF17" i="12"/>
  <c r="AH17" i="12" s="1"/>
  <c r="AI17" i="12"/>
  <c r="AG17" i="12"/>
  <c r="AG16" i="12"/>
  <c r="AL16" i="12"/>
  <c r="AJ16" i="12"/>
  <c r="AK16" i="12"/>
  <c r="AI16" i="12"/>
  <c r="AF16" i="12"/>
  <c r="AH16" i="12" s="1"/>
  <c r="AK14" i="12"/>
  <c r="AJ14" i="12"/>
  <c r="AF13" i="12"/>
  <c r="AH13" i="12" s="1"/>
  <c r="AL13" i="12"/>
  <c r="AG13" i="12"/>
  <c r="AK13" i="12"/>
  <c r="AL11" i="12"/>
  <c r="AG11" i="12"/>
  <c r="AJ11" i="12"/>
  <c r="AF11" i="12"/>
  <c r="AH11" i="12" s="1"/>
  <c r="AI11" i="12"/>
  <c r="AK11" i="12"/>
  <c r="AJ10" i="12"/>
  <c r="AG10" i="12"/>
  <c r="AL10" i="12"/>
  <c r="AI10" i="12"/>
  <c r="AK10" i="12"/>
  <c r="AF10" i="12"/>
  <c r="AH10" i="12" s="1"/>
  <c r="AJ6" i="12"/>
  <c r="AL6" i="12"/>
  <c r="AK6" i="12"/>
  <c r="AF6" i="12"/>
  <c r="AH6" i="12" s="1"/>
  <c r="AG6" i="12"/>
  <c r="AI6" i="12"/>
  <c r="Q6" i="12"/>
  <c r="Y6" i="12"/>
  <c r="Z6" i="12" s="1"/>
  <c r="AI5" i="12"/>
  <c r="AK5" i="12"/>
  <c r="AG4" i="12"/>
  <c r="AF4" i="12"/>
  <c r="AH4" i="12" s="1"/>
  <c r="AI4" i="12"/>
  <c r="AK4" i="12"/>
  <c r="AJ4" i="12"/>
  <c r="AL4" i="12"/>
  <c r="Q3" i="12"/>
  <c r="Y3" i="12"/>
  <c r="Z3" i="12" s="1"/>
  <c r="Q13" i="12"/>
  <c r="Q100" i="12"/>
  <c r="Q92" i="12"/>
  <c r="Q66" i="12"/>
  <c r="Q52" i="12"/>
  <c r="U103" i="11"/>
  <c r="L95" i="11"/>
  <c r="P52" i="11"/>
  <c r="L51" i="11"/>
  <c r="Q51" i="11" s="1"/>
  <c r="P10" i="11"/>
  <c r="P9" i="11"/>
  <c r="P6" i="11"/>
  <c r="L83" i="11"/>
  <c r="Q83" i="11" s="1"/>
  <c r="L62" i="11"/>
  <c r="P62" i="11"/>
  <c r="Q25" i="11"/>
  <c r="L23" i="11"/>
  <c r="Q23" i="11" s="1"/>
  <c r="P96" i="11"/>
  <c r="P95" i="11"/>
  <c r="L94" i="11"/>
  <c r="Q94" i="11" s="1"/>
  <c r="AA46" i="11"/>
  <c r="L38" i="11"/>
  <c r="P31" i="11"/>
  <c r="L93" i="11"/>
  <c r="Q93" i="11" s="1"/>
  <c r="L92" i="11"/>
  <c r="Q92" i="11" s="1"/>
  <c r="P88" i="11"/>
  <c r="P87" i="11"/>
  <c r="P75" i="11"/>
  <c r="L74" i="11"/>
  <c r="Q74" i="11" s="1"/>
  <c r="L73" i="11"/>
  <c r="Q73" i="11" s="1"/>
  <c r="P70" i="11"/>
  <c r="AG102" i="11"/>
  <c r="AJ102" i="11"/>
  <c r="AI102" i="11"/>
  <c r="AK102" i="11"/>
  <c r="AL102" i="11"/>
  <c r="AF102" i="11"/>
  <c r="AH102" i="11" s="1"/>
  <c r="AK101" i="11"/>
  <c r="AJ101" i="11"/>
  <c r="AG101" i="11"/>
  <c r="AK98" i="11"/>
  <c r="AL98" i="11"/>
  <c r="AJ98" i="11"/>
  <c r="AI98" i="11"/>
  <c r="AG98" i="11"/>
  <c r="AF98" i="11"/>
  <c r="AH98" i="11" s="1"/>
  <c r="AK96" i="11"/>
  <c r="AL96" i="11"/>
  <c r="AJ96" i="11"/>
  <c r="AI96" i="11"/>
  <c r="AG96" i="11"/>
  <c r="AF96" i="11"/>
  <c r="AH96" i="11" s="1"/>
  <c r="AL94" i="11"/>
  <c r="AK94" i="11"/>
  <c r="AJ94" i="11"/>
  <c r="AI94" i="11"/>
  <c r="AG94" i="11"/>
  <c r="AF94" i="11"/>
  <c r="AH94" i="11" s="1"/>
  <c r="AI93" i="11"/>
  <c r="N93" i="11" s="1"/>
  <c r="AK93" i="11"/>
  <c r="AJ93" i="11"/>
  <c r="AG93" i="11"/>
  <c r="AF93" i="11"/>
  <c r="AH93" i="11" s="1"/>
  <c r="AJ92" i="11"/>
  <c r="AG92" i="11"/>
  <c r="AF92" i="11"/>
  <c r="AH92" i="11" s="1"/>
  <c r="AL92" i="11"/>
  <c r="AJ91" i="11"/>
  <c r="AL91" i="11"/>
  <c r="AI91" i="11"/>
  <c r="AK91" i="11"/>
  <c r="AF91" i="11"/>
  <c r="AH91" i="11" s="1"/>
  <c r="AG91" i="11"/>
  <c r="Q91" i="11"/>
  <c r="Y91" i="11"/>
  <c r="Z91" i="11" s="1"/>
  <c r="AK90" i="11"/>
  <c r="AG90" i="11"/>
  <c r="AL88" i="11"/>
  <c r="AK88" i="11"/>
  <c r="AF88" i="11"/>
  <c r="AH88" i="11" s="1"/>
  <c r="AG88" i="11"/>
  <c r="AI86" i="11"/>
  <c r="O86" i="11" s="1"/>
  <c r="AK86" i="11"/>
  <c r="AJ86" i="11"/>
  <c r="AG86" i="11"/>
  <c r="AF86" i="11"/>
  <c r="AH86" i="11" s="1"/>
  <c r="AG85" i="11"/>
  <c r="AI85" i="11"/>
  <c r="AK85" i="11"/>
  <c r="AL85" i="11"/>
  <c r="AJ85" i="11"/>
  <c r="AF85" i="11"/>
  <c r="AH85" i="11" s="1"/>
  <c r="AK83" i="11"/>
  <c r="AL83" i="11"/>
  <c r="AJ83" i="11"/>
  <c r="AL82" i="11"/>
  <c r="AJ82" i="11"/>
  <c r="AI82" i="11"/>
  <c r="AG82" i="11"/>
  <c r="AF82" i="11"/>
  <c r="AH82" i="11" s="1"/>
  <c r="AG80" i="11"/>
  <c r="AI80" i="11"/>
  <c r="AL80" i="11"/>
  <c r="AK80" i="11"/>
  <c r="AJ80" i="11"/>
  <c r="AF80" i="11"/>
  <c r="AH80" i="11" s="1"/>
  <c r="AA80" i="11"/>
  <c r="AB80" i="11"/>
  <c r="S80" i="11" s="1"/>
  <c r="AL78" i="11"/>
  <c r="AI78" i="11"/>
  <c r="AJ77" i="11"/>
  <c r="AG77" i="11"/>
  <c r="AK77" i="11"/>
  <c r="AL75" i="11"/>
  <c r="AI75" i="11"/>
  <c r="AK75" i="11"/>
  <c r="AJ75" i="11"/>
  <c r="AF74" i="11"/>
  <c r="AH74" i="11" s="1"/>
  <c r="AG74" i="11"/>
  <c r="AI74" i="11"/>
  <c r="AJ74" i="11"/>
  <c r="AK74" i="11"/>
  <c r="AL74" i="11"/>
  <c r="AF73" i="11"/>
  <c r="AH73" i="11" s="1"/>
  <c r="AG73" i="11"/>
  <c r="AJ72" i="11"/>
  <c r="AF72" i="11"/>
  <c r="AH72" i="11" s="1"/>
  <c r="AG72" i="11"/>
  <c r="AI72" i="11"/>
  <c r="AL71" i="11"/>
  <c r="AF71" i="11"/>
  <c r="AH71" i="11" s="1"/>
  <c r="AG71" i="11"/>
  <c r="AF70" i="11"/>
  <c r="AH70" i="11" s="1"/>
  <c r="AG70" i="11"/>
  <c r="AI70" i="11"/>
  <c r="AJ70" i="11"/>
  <c r="AK70" i="11"/>
  <c r="AL70" i="11"/>
  <c r="AG68" i="11"/>
  <c r="AF68" i="11"/>
  <c r="AH68" i="11" s="1"/>
  <c r="AI68" i="11"/>
  <c r="AJ68" i="11"/>
  <c r="AK68" i="11"/>
  <c r="AL68" i="11"/>
  <c r="AK67" i="11"/>
  <c r="AI67" i="11"/>
  <c r="Y67" i="11"/>
  <c r="Z67" i="11" s="1"/>
  <c r="Q67" i="11"/>
  <c r="AK66" i="11"/>
  <c r="AJ66" i="11"/>
  <c r="AL66" i="11"/>
  <c r="AI66" i="11"/>
  <c r="AL65" i="11"/>
  <c r="AI65" i="11"/>
  <c r="AK64" i="11"/>
  <c r="AL64" i="11"/>
  <c r="AI62" i="11"/>
  <c r="AK62" i="11"/>
  <c r="AJ62" i="11"/>
  <c r="AF62" i="11"/>
  <c r="AH62" i="11" s="1"/>
  <c r="AG62" i="11"/>
  <c r="AL62" i="11"/>
  <c r="AG61" i="11"/>
  <c r="AI61" i="11"/>
  <c r="AJ61" i="11"/>
  <c r="AF61" i="11"/>
  <c r="AH61" i="11" s="1"/>
  <c r="AF60" i="11"/>
  <c r="AH60" i="11" s="1"/>
  <c r="AG60" i="11"/>
  <c r="AJ60" i="11"/>
  <c r="AL60" i="11"/>
  <c r="AK58" i="11"/>
  <c r="AL58" i="11"/>
  <c r="AJ58" i="11"/>
  <c r="AI58" i="11"/>
  <c r="AF58" i="11"/>
  <c r="AH58" i="11" s="1"/>
  <c r="AG58" i="11"/>
  <c r="AG57" i="11"/>
  <c r="AF57" i="11"/>
  <c r="AH57" i="11" s="1"/>
  <c r="AK57" i="11"/>
  <c r="AJ57" i="11"/>
  <c r="AI57" i="11"/>
  <c r="AL57" i="11"/>
  <c r="AK56" i="11"/>
  <c r="AI56" i="11"/>
  <c r="AF56" i="11"/>
  <c r="AH56" i="11" s="1"/>
  <c r="AG56" i="11"/>
  <c r="AI55" i="11"/>
  <c r="AF55" i="11"/>
  <c r="AH55" i="11" s="1"/>
  <c r="AF54" i="11"/>
  <c r="AH54" i="11" s="1"/>
  <c r="AL54" i="11"/>
  <c r="AK54" i="11"/>
  <c r="AK52" i="11"/>
  <c r="AJ52" i="11"/>
  <c r="AG52" i="11"/>
  <c r="AL51" i="11"/>
  <c r="AK51" i="11"/>
  <c r="AJ51" i="11"/>
  <c r="AI51" i="11"/>
  <c r="AG51" i="11"/>
  <c r="AF51" i="11"/>
  <c r="AH51" i="11" s="1"/>
  <c r="AK50" i="11"/>
  <c r="AJ50" i="11"/>
  <c r="AG50" i="11"/>
  <c r="AF50" i="11"/>
  <c r="AH50" i="11" s="1"/>
  <c r="AK49" i="11"/>
  <c r="AI49" i="11"/>
  <c r="AG49" i="11"/>
  <c r="AF49" i="11"/>
  <c r="AH49" i="11" s="1"/>
  <c r="AL49" i="11"/>
  <c r="AJ49" i="11"/>
  <c r="AK48" i="11"/>
  <c r="AI48" i="11"/>
  <c r="AF48" i="11"/>
  <c r="AH48" i="11" s="1"/>
  <c r="AL48" i="11"/>
  <c r="AJ48" i="11"/>
  <c r="AG48" i="11"/>
  <c r="AL46" i="11"/>
  <c r="AF46" i="11"/>
  <c r="AH46" i="11" s="1"/>
  <c r="AI46" i="11"/>
  <c r="AF45" i="11"/>
  <c r="AH45" i="11" s="1"/>
  <c r="AL45" i="11"/>
  <c r="Y43" i="11"/>
  <c r="Z43" i="11" s="1"/>
  <c r="Q43" i="11"/>
  <c r="AF40" i="11"/>
  <c r="AH40" i="11" s="1"/>
  <c r="AL40" i="11"/>
  <c r="AK40" i="11"/>
  <c r="AJ40" i="11"/>
  <c r="AG40" i="11"/>
  <c r="AI40" i="11"/>
  <c r="AI36" i="11"/>
  <c r="AG36" i="11"/>
  <c r="AF36" i="11"/>
  <c r="AH36" i="11" s="1"/>
  <c r="AL36" i="11"/>
  <c r="AK36" i="11"/>
  <c r="AJ36" i="11"/>
  <c r="AJ35" i="11"/>
  <c r="AI35" i="11"/>
  <c r="AG35" i="11"/>
  <c r="AF35" i="11"/>
  <c r="AH35" i="11" s="1"/>
  <c r="AL35" i="11"/>
  <c r="AF34" i="11"/>
  <c r="AH34" i="11" s="1"/>
  <c r="AK34" i="11"/>
  <c r="AI34" i="11"/>
  <c r="AG34" i="11"/>
  <c r="AJ34" i="11"/>
  <c r="AL34" i="11"/>
  <c r="AK33" i="11"/>
  <c r="AI33" i="11"/>
  <c r="AL33" i="11"/>
  <c r="AJ33" i="11"/>
  <c r="AG33" i="11"/>
  <c r="AF33" i="11"/>
  <c r="AH33" i="11" s="1"/>
  <c r="AJ32" i="11"/>
  <c r="AK32" i="11"/>
  <c r="AB32" i="11"/>
  <c r="AA32" i="11"/>
  <c r="AL31" i="11"/>
  <c r="AK31" i="11"/>
  <c r="AI31" i="11"/>
  <c r="AF31" i="11"/>
  <c r="AH31" i="11" s="1"/>
  <c r="AG31" i="11"/>
  <c r="AJ31" i="11"/>
  <c r="AF30" i="11"/>
  <c r="AH30" i="11" s="1"/>
  <c r="AK30" i="11"/>
  <c r="AK29" i="11"/>
  <c r="AL29" i="11"/>
  <c r="AJ29" i="11"/>
  <c r="AI29" i="11"/>
  <c r="AF29" i="11"/>
  <c r="AH29" i="11" s="1"/>
  <c r="AG29" i="11"/>
  <c r="AK28" i="11"/>
  <c r="AF28" i="11"/>
  <c r="AH28" i="11" s="1"/>
  <c r="Y28" i="11"/>
  <c r="Z28" i="11" s="1"/>
  <c r="Q28" i="11"/>
  <c r="AJ27" i="11"/>
  <c r="AI27" i="11"/>
  <c r="AK27" i="11"/>
  <c r="AL27" i="11"/>
  <c r="AG27" i="11"/>
  <c r="AF27" i="11"/>
  <c r="AH27" i="11" s="1"/>
  <c r="AL26" i="11"/>
  <c r="AI26" i="11"/>
  <c r="AK26" i="11"/>
  <c r="AG26" i="11"/>
  <c r="AJ26" i="11"/>
  <c r="AG25" i="11"/>
  <c r="AF25" i="11"/>
  <c r="AH25" i="11" s="1"/>
  <c r="AI25" i="11"/>
  <c r="AK25" i="11"/>
  <c r="AL25" i="11"/>
  <c r="AJ25" i="11"/>
  <c r="AJ24" i="11"/>
  <c r="AL24" i="11"/>
  <c r="AK24" i="11"/>
  <c r="AI24" i="11"/>
  <c r="AG24" i="11"/>
  <c r="AF24" i="11"/>
  <c r="AH24" i="11" s="1"/>
  <c r="AG22" i="11"/>
  <c r="AL22" i="11"/>
  <c r="AI22" i="11"/>
  <c r="AJ22" i="11"/>
  <c r="AK22" i="11"/>
  <c r="O20" i="11"/>
  <c r="N20" i="11"/>
  <c r="W20" i="11" s="1"/>
  <c r="X20" i="11" s="1"/>
  <c r="AG19" i="11"/>
  <c r="AI19" i="11"/>
  <c r="AJ19" i="11"/>
  <c r="AL19" i="11"/>
  <c r="AK19" i="11"/>
  <c r="AF19" i="11"/>
  <c r="AH19" i="11" s="1"/>
  <c r="AJ18" i="11"/>
  <c r="AG18" i="11"/>
  <c r="AL18" i="11"/>
  <c r="AK18" i="11"/>
  <c r="AI18" i="11"/>
  <c r="AF18" i="11"/>
  <c r="AH18" i="11" s="1"/>
  <c r="Y18" i="11"/>
  <c r="Z18" i="11" s="1"/>
  <c r="Q18" i="11"/>
  <c r="AL16" i="11"/>
  <c r="AJ16" i="11"/>
  <c r="AI16" i="11"/>
  <c r="AK16" i="11"/>
  <c r="AG16" i="11"/>
  <c r="AF16" i="11"/>
  <c r="AH16" i="11" s="1"/>
  <c r="Y16" i="11"/>
  <c r="Z16" i="11" s="1"/>
  <c r="Q16" i="11"/>
  <c r="AJ15" i="11"/>
  <c r="AK15" i="11"/>
  <c r="AI15" i="11"/>
  <c r="AG15" i="11"/>
  <c r="AF15" i="11"/>
  <c r="AH15" i="11" s="1"/>
  <c r="AL15" i="11"/>
  <c r="AK13" i="11"/>
  <c r="AL13" i="11"/>
  <c r="AL12" i="11"/>
  <c r="AJ12" i="11"/>
  <c r="AG12" i="11"/>
  <c r="AF11" i="11"/>
  <c r="AH11" i="11" s="1"/>
  <c r="AK11" i="11"/>
  <c r="AK10" i="11"/>
  <c r="AL10" i="11"/>
  <c r="AF10" i="11"/>
  <c r="AH10" i="11" s="1"/>
  <c r="AG10" i="11"/>
  <c r="AI10" i="11"/>
  <c r="AJ10" i="11"/>
  <c r="AK9" i="11"/>
  <c r="AI9" i="11"/>
  <c r="AG9" i="11"/>
  <c r="AF9" i="11"/>
  <c r="AH9" i="11" s="1"/>
  <c r="AL9" i="11"/>
  <c r="AL6" i="11"/>
  <c r="AK6" i="11"/>
  <c r="AJ6" i="11"/>
  <c r="AF6" i="11"/>
  <c r="AH6" i="11" s="1"/>
  <c r="AI6" i="11"/>
  <c r="AG5" i="11"/>
  <c r="AL5" i="11"/>
  <c r="AJ5" i="11"/>
  <c r="AF5" i="11"/>
  <c r="AH5" i="11" s="1"/>
  <c r="AK5" i="11"/>
  <c r="AI5" i="11"/>
  <c r="Y5" i="11"/>
  <c r="Z5" i="11" s="1"/>
  <c r="Q5" i="11"/>
  <c r="AL4" i="11"/>
  <c r="AJ4" i="11"/>
  <c r="AG4" i="11"/>
  <c r="AF4" i="11"/>
  <c r="AH4" i="11" s="1"/>
  <c r="AI4" i="11"/>
  <c r="AK4" i="11"/>
  <c r="Q34" i="11"/>
  <c r="Q13" i="11"/>
  <c r="P88" i="10"/>
  <c r="P87" i="10"/>
  <c r="Y87" i="10" s="1"/>
  <c r="Z87" i="10" s="1"/>
  <c r="P51" i="10"/>
  <c r="L37" i="10"/>
  <c r="Q37" i="10" s="1"/>
  <c r="L36" i="10"/>
  <c r="AA33" i="10"/>
  <c r="Q4" i="10"/>
  <c r="P93" i="10"/>
  <c r="P91" i="10"/>
  <c r="P42" i="10"/>
  <c r="L31" i="10"/>
  <c r="Q31" i="10" s="1"/>
  <c r="P29" i="10"/>
  <c r="L25" i="10"/>
  <c r="P19" i="10"/>
  <c r="P17" i="10"/>
  <c r="Q75" i="10"/>
  <c r="Q68" i="10"/>
  <c r="L73" i="10"/>
  <c r="L5" i="10"/>
  <c r="Q5" i="10" s="1"/>
  <c r="L84" i="10"/>
  <c r="P82" i="10"/>
  <c r="Y82" i="10" s="1"/>
  <c r="Z82" i="10" s="1"/>
  <c r="P59" i="10"/>
  <c r="Y59" i="10" s="1"/>
  <c r="Z59" i="10" s="1"/>
  <c r="L57" i="10"/>
  <c r="U103" i="10"/>
  <c r="P102" i="10"/>
  <c r="P101" i="10"/>
  <c r="L61" i="10"/>
  <c r="Q61" i="10" s="1"/>
  <c r="AL102" i="10"/>
  <c r="AF102" i="10"/>
  <c r="AH102" i="10" s="1"/>
  <c r="AI102" i="10"/>
  <c r="AJ102" i="10"/>
  <c r="AG102" i="10"/>
  <c r="AK102" i="10"/>
  <c r="AG101" i="10"/>
  <c r="AI101" i="10"/>
  <c r="AJ100" i="10"/>
  <c r="AK100" i="10"/>
  <c r="AL100" i="10"/>
  <c r="Q100" i="10"/>
  <c r="Y100" i="10"/>
  <c r="Z100" i="10" s="1"/>
  <c r="AF99" i="10"/>
  <c r="AH99" i="10" s="1"/>
  <c r="AG99" i="10"/>
  <c r="AL98" i="10"/>
  <c r="AF98" i="10"/>
  <c r="AH98" i="10" s="1"/>
  <c r="AK98" i="10"/>
  <c r="AI98" i="10"/>
  <c r="AJ98" i="10"/>
  <c r="AG98" i="10"/>
  <c r="AG97" i="10"/>
  <c r="AL97" i="10"/>
  <c r="AF97" i="10"/>
  <c r="AH97" i="10" s="1"/>
  <c r="AI97" i="10"/>
  <c r="AJ97" i="10"/>
  <c r="AK97" i="10"/>
  <c r="Y97" i="10"/>
  <c r="Z97" i="10" s="1"/>
  <c r="Q97" i="10"/>
  <c r="AL96" i="10"/>
  <c r="AI96" i="10"/>
  <c r="AF96" i="10"/>
  <c r="AH96" i="10" s="1"/>
  <c r="AK96" i="10"/>
  <c r="AG96" i="10"/>
  <c r="AJ96" i="10"/>
  <c r="AI95" i="10"/>
  <c r="AG95" i="10"/>
  <c r="AJ95" i="10"/>
  <c r="AF95" i="10"/>
  <c r="AH95" i="10" s="1"/>
  <c r="AL94" i="10"/>
  <c r="AK94" i="10"/>
  <c r="Y94" i="10"/>
  <c r="Z94" i="10" s="1"/>
  <c r="Q94" i="10"/>
  <c r="AF93" i="10"/>
  <c r="AH93" i="10" s="1"/>
  <c r="AL93" i="10"/>
  <c r="AJ93" i="10"/>
  <c r="AI93" i="10"/>
  <c r="AG93" i="10"/>
  <c r="AK93" i="10"/>
  <c r="AI91" i="10"/>
  <c r="AJ91" i="10"/>
  <c r="AK91" i="10"/>
  <c r="AL91" i="10"/>
  <c r="AG91" i="10"/>
  <c r="AF91" i="10"/>
  <c r="AH91" i="10" s="1"/>
  <c r="AJ90" i="10"/>
  <c r="AF90" i="10"/>
  <c r="AH90" i="10" s="1"/>
  <c r="AL90" i="10"/>
  <c r="AK90" i="10"/>
  <c r="AB89" i="10"/>
  <c r="AA89" i="10"/>
  <c r="AG88" i="10"/>
  <c r="AF88" i="10"/>
  <c r="AH88" i="10" s="1"/>
  <c r="AI88" i="10"/>
  <c r="AJ88" i="10"/>
  <c r="AK88" i="10"/>
  <c r="AL88" i="10"/>
  <c r="AF87" i="10"/>
  <c r="AH87" i="10" s="1"/>
  <c r="AI87" i="10"/>
  <c r="AK87" i="10"/>
  <c r="AF86" i="10"/>
  <c r="AH86" i="10" s="1"/>
  <c r="AG86" i="10"/>
  <c r="AI86" i="10"/>
  <c r="AG85" i="10"/>
  <c r="AI85" i="10"/>
  <c r="AL85" i="10"/>
  <c r="AK85" i="10"/>
  <c r="AF85" i="10"/>
  <c r="AH85" i="10" s="1"/>
  <c r="AJ85" i="10"/>
  <c r="Q85" i="10"/>
  <c r="Y85" i="10"/>
  <c r="Z85" i="10" s="1"/>
  <c r="AJ82" i="10"/>
  <c r="AF82" i="10"/>
  <c r="AH82" i="10" s="1"/>
  <c r="AL82" i="10"/>
  <c r="AF81" i="10"/>
  <c r="AH81" i="10" s="1"/>
  <c r="AK81" i="10"/>
  <c r="AG80" i="10"/>
  <c r="AJ80" i="10"/>
  <c r="AL80" i="10"/>
  <c r="Y80" i="10"/>
  <c r="Z80" i="10" s="1"/>
  <c r="Q80" i="10"/>
  <c r="AL79" i="10"/>
  <c r="AI79" i="10"/>
  <c r="AK79" i="10"/>
  <c r="AG79" i="10"/>
  <c r="AF79" i="10"/>
  <c r="AH79" i="10" s="1"/>
  <c r="AG77" i="10"/>
  <c r="AJ77" i="10"/>
  <c r="AK77" i="10"/>
  <c r="AL77" i="10"/>
  <c r="AI77" i="10"/>
  <c r="AF77" i="10"/>
  <c r="AH77" i="10" s="1"/>
  <c r="AI76" i="10"/>
  <c r="AL76" i="10"/>
  <c r="AG76" i="10"/>
  <c r="AK72" i="10"/>
  <c r="AG72" i="10"/>
  <c r="AK71" i="10"/>
  <c r="AL71" i="10"/>
  <c r="AJ71" i="10"/>
  <c r="AG71" i="10"/>
  <c r="AI71" i="10"/>
  <c r="AF71" i="10"/>
  <c r="AH71" i="10" s="1"/>
  <c r="Y71" i="10"/>
  <c r="Z71" i="10" s="1"/>
  <c r="Q71" i="10"/>
  <c r="AJ68" i="10"/>
  <c r="AI68" i="10"/>
  <c r="AL68" i="10"/>
  <c r="AK68" i="10"/>
  <c r="AG68" i="10"/>
  <c r="AF68" i="10"/>
  <c r="AH68" i="10" s="1"/>
  <c r="AG67" i="10"/>
  <c r="AF67" i="10"/>
  <c r="AH67" i="10" s="1"/>
  <c r="AK67" i="10"/>
  <c r="AJ67" i="10"/>
  <c r="AL67" i="10"/>
  <c r="AI67" i="10"/>
  <c r="Q67" i="10"/>
  <c r="Y67" i="10"/>
  <c r="Z67" i="10" s="1"/>
  <c r="AG66" i="10"/>
  <c r="AL66" i="10"/>
  <c r="AF66" i="10"/>
  <c r="AH66" i="10" s="1"/>
  <c r="AJ65" i="10"/>
  <c r="AF65" i="10"/>
  <c r="AH65" i="10" s="1"/>
  <c r="AI65" i="10"/>
  <c r="AK65" i="10"/>
  <c r="AL65" i="10"/>
  <c r="AG65" i="10"/>
  <c r="Q65" i="10"/>
  <c r="Y65" i="10"/>
  <c r="Z65" i="10" s="1"/>
  <c r="AF62" i="10"/>
  <c r="AH62" i="10" s="1"/>
  <c r="AL62" i="10"/>
  <c r="AK62" i="10"/>
  <c r="AJ62" i="10"/>
  <c r="AI62" i="10"/>
  <c r="AG62" i="10"/>
  <c r="AL61" i="10"/>
  <c r="AJ61" i="10"/>
  <c r="AI61" i="10"/>
  <c r="AG61" i="10"/>
  <c r="Q58" i="10"/>
  <c r="Y58" i="10"/>
  <c r="Z58" i="10" s="1"/>
  <c r="AL57" i="10"/>
  <c r="AK57" i="10"/>
  <c r="AF57" i="10"/>
  <c r="AH57" i="10" s="1"/>
  <c r="AG57" i="10"/>
  <c r="AJ57" i="10"/>
  <c r="AI57" i="10"/>
  <c r="Y57" i="10"/>
  <c r="Z57" i="10" s="1"/>
  <c r="Q57" i="10"/>
  <c r="AK55" i="10"/>
  <c r="AF55" i="10"/>
  <c r="AH55" i="10" s="1"/>
  <c r="AG55" i="10"/>
  <c r="AI55" i="10"/>
  <c r="AL55" i="10"/>
  <c r="AJ55" i="10"/>
  <c r="AK54" i="10"/>
  <c r="AI54" i="10"/>
  <c r="AJ54" i="10"/>
  <c r="AL54" i="10"/>
  <c r="AA54" i="10"/>
  <c r="AB54" i="10"/>
  <c r="AI53" i="10"/>
  <c r="AG53" i="10"/>
  <c r="AF53" i="10"/>
  <c r="AH53" i="10" s="1"/>
  <c r="AK53" i="10"/>
  <c r="AJ53" i="10"/>
  <c r="AL53" i="10"/>
  <c r="AF52" i="10"/>
  <c r="AH52" i="10" s="1"/>
  <c r="AI52" i="10"/>
  <c r="AG52" i="10"/>
  <c r="AK52" i="10"/>
  <c r="AG51" i="10"/>
  <c r="AF51" i="10"/>
  <c r="AH51" i="10" s="1"/>
  <c r="AI51" i="10"/>
  <c r="AL51" i="10"/>
  <c r="AK51" i="10"/>
  <c r="AJ51" i="10"/>
  <c r="AB50" i="10"/>
  <c r="AA50" i="10"/>
  <c r="Q49" i="10"/>
  <c r="Y49" i="10"/>
  <c r="Z49" i="10" s="1"/>
  <c r="AJ48" i="10"/>
  <c r="AL48" i="10"/>
  <c r="AK48" i="10"/>
  <c r="AI48" i="10"/>
  <c r="AG48" i="10"/>
  <c r="AF48" i="10"/>
  <c r="AH48" i="10" s="1"/>
  <c r="Y47" i="10"/>
  <c r="Z47" i="10" s="1"/>
  <c r="Q47" i="10"/>
  <c r="AL46" i="10"/>
  <c r="AI46" i="10"/>
  <c r="AL44" i="10"/>
  <c r="AK44" i="10"/>
  <c r="AJ44" i="10"/>
  <c r="AI44" i="10"/>
  <c r="AG44" i="10"/>
  <c r="AF44" i="10"/>
  <c r="AH44" i="10" s="1"/>
  <c r="AK41" i="10"/>
  <c r="AL41" i="10"/>
  <c r="AG41" i="10"/>
  <c r="AI41" i="10"/>
  <c r="AJ41" i="10"/>
  <c r="AF41" i="10"/>
  <c r="AH41" i="10" s="1"/>
  <c r="AK40" i="10"/>
  <c r="AL40" i="10"/>
  <c r="AI39" i="10"/>
  <c r="AK39" i="10"/>
  <c r="AJ38" i="10"/>
  <c r="AK38" i="10"/>
  <c r="AL37" i="10"/>
  <c r="AK37" i="10"/>
  <c r="AI37" i="10"/>
  <c r="AF37" i="10"/>
  <c r="AH37" i="10" s="1"/>
  <c r="AG37" i="10"/>
  <c r="AJ37" i="10"/>
  <c r="AJ36" i="10"/>
  <c r="AK36" i="10"/>
  <c r="AL36" i="10"/>
  <c r="AI36" i="10"/>
  <c r="AG36" i="10"/>
  <c r="AF36" i="10"/>
  <c r="AH36" i="10" s="1"/>
  <c r="AL34" i="10"/>
  <c r="AK34" i="10"/>
  <c r="AF32" i="10"/>
  <c r="AH32" i="10" s="1"/>
  <c r="AG32" i="10"/>
  <c r="AI32" i="10"/>
  <c r="AK32" i="10"/>
  <c r="AG31" i="10"/>
  <c r="AJ31" i="10"/>
  <c r="AL31" i="10"/>
  <c r="AF31" i="10"/>
  <c r="AH31" i="10" s="1"/>
  <c r="AK31" i="10"/>
  <c r="AI31" i="10"/>
  <c r="AG30" i="10"/>
  <c r="AI30" i="10"/>
  <c r="AK30" i="10"/>
  <c r="AF30" i="10"/>
  <c r="AH30" i="10" s="1"/>
  <c r="AJ30" i="10"/>
  <c r="AL30" i="10"/>
  <c r="Y30" i="10"/>
  <c r="Z30" i="10" s="1"/>
  <c r="Q30" i="10"/>
  <c r="AF29" i="10"/>
  <c r="AH29" i="10" s="1"/>
  <c r="AG29" i="10"/>
  <c r="AJ29" i="10"/>
  <c r="AL29" i="10"/>
  <c r="AL28" i="10"/>
  <c r="AG28" i="10"/>
  <c r="AF28" i="10"/>
  <c r="AH28" i="10" s="1"/>
  <c r="AI28" i="10"/>
  <c r="AJ28" i="10"/>
  <c r="AK27" i="10"/>
  <c r="AL27" i="10"/>
  <c r="AG27" i="10"/>
  <c r="AF27" i="10"/>
  <c r="AH27" i="10" s="1"/>
  <c r="AJ27" i="10"/>
  <c r="AI27" i="10"/>
  <c r="AA27" i="10"/>
  <c r="AB27" i="10"/>
  <c r="AL25" i="10"/>
  <c r="AK25" i="10"/>
  <c r="AJ25" i="10"/>
  <c r="AI25" i="10"/>
  <c r="AG25" i="10"/>
  <c r="AF25" i="10"/>
  <c r="AH25" i="10" s="1"/>
  <c r="Y25" i="10"/>
  <c r="Z25" i="10" s="1"/>
  <c r="Q25" i="10"/>
  <c r="AF24" i="10"/>
  <c r="AH24" i="10" s="1"/>
  <c r="AJ24" i="10"/>
  <c r="AL24" i="10"/>
  <c r="AG24" i="10"/>
  <c r="AK24" i="10"/>
  <c r="Y24" i="10"/>
  <c r="Z24" i="10" s="1"/>
  <c r="Q24" i="10"/>
  <c r="AK23" i="10"/>
  <c r="AJ23" i="10"/>
  <c r="AG23" i="10"/>
  <c r="AI23" i="10"/>
  <c r="AF23" i="10"/>
  <c r="AH23" i="10" s="1"/>
  <c r="AL23" i="10"/>
  <c r="AF22" i="10"/>
  <c r="AH22" i="10" s="1"/>
  <c r="AJ22" i="10"/>
  <c r="AG22" i="10"/>
  <c r="AL22" i="10"/>
  <c r="AK22" i="10"/>
  <c r="AI22" i="10"/>
  <c r="Y20" i="10"/>
  <c r="Z20" i="10" s="1"/>
  <c r="Q20" i="10"/>
  <c r="AL19" i="10"/>
  <c r="AF19" i="10"/>
  <c r="AH19" i="10" s="1"/>
  <c r="AK18" i="10"/>
  <c r="AL18" i="10"/>
  <c r="AI18" i="10"/>
  <c r="AG18" i="10"/>
  <c r="AL16" i="10"/>
  <c r="AK16" i="10"/>
  <c r="AJ16" i="10"/>
  <c r="AF16" i="10"/>
  <c r="AH16" i="10" s="1"/>
  <c r="Y16" i="10"/>
  <c r="Z16" i="10" s="1"/>
  <c r="Q16" i="10"/>
  <c r="AJ14" i="10"/>
  <c r="AF14" i="10"/>
  <c r="AH14" i="10" s="1"/>
  <c r="AG14" i="10"/>
  <c r="AI14" i="10"/>
  <c r="AL14" i="10"/>
  <c r="AK14" i="10"/>
  <c r="Q14" i="10"/>
  <c r="Y14" i="10"/>
  <c r="Z14" i="10" s="1"/>
  <c r="AG13" i="10"/>
  <c r="AJ13" i="10"/>
  <c r="AK12" i="10"/>
  <c r="AG12" i="10"/>
  <c r="AL12" i="10"/>
  <c r="AI12" i="10"/>
  <c r="AF12" i="10"/>
  <c r="AH12" i="10" s="1"/>
  <c r="AG11" i="10"/>
  <c r="AJ11" i="10"/>
  <c r="AF11" i="10"/>
  <c r="AH11" i="10" s="1"/>
  <c r="AK11" i="10"/>
  <c r="AI11" i="10"/>
  <c r="AL11" i="10"/>
  <c r="Y11" i="10"/>
  <c r="Z11" i="10" s="1"/>
  <c r="Q11" i="10"/>
  <c r="AG10" i="10"/>
  <c r="AK10" i="10"/>
  <c r="AL10" i="10"/>
  <c r="AI10" i="10"/>
  <c r="AJ10" i="10"/>
  <c r="AK9" i="10"/>
  <c r="AI9" i="10"/>
  <c r="AF8" i="10"/>
  <c r="AH8" i="10" s="1"/>
  <c r="AK8" i="10"/>
  <c r="AJ8" i="10"/>
  <c r="AI8" i="10"/>
  <c r="AL8" i="10"/>
  <c r="AI7" i="10"/>
  <c r="AF7" i="10"/>
  <c r="AH7" i="10" s="1"/>
  <c r="AJ7" i="10"/>
  <c r="AG7" i="10"/>
  <c r="AK7" i="10"/>
  <c r="AL7" i="10"/>
  <c r="Q6" i="10"/>
  <c r="Y6" i="10"/>
  <c r="Z6" i="10" s="1"/>
  <c r="AF5" i="10"/>
  <c r="AH5" i="10" s="1"/>
  <c r="AG5" i="10"/>
  <c r="AI5" i="10"/>
  <c r="AJ5" i="10"/>
  <c r="AK5" i="10"/>
  <c r="AL5" i="10"/>
  <c r="Q101" i="9"/>
  <c r="P46" i="9"/>
  <c r="L45" i="9"/>
  <c r="Q45" i="9" s="1"/>
  <c r="AB28" i="9"/>
  <c r="P26" i="9"/>
  <c r="P25" i="9"/>
  <c r="AB9" i="9"/>
  <c r="Q4" i="9"/>
  <c r="P84" i="9"/>
  <c r="P83" i="9"/>
  <c r="P92" i="9"/>
  <c r="L76" i="9"/>
  <c r="Q76" i="9" s="1"/>
  <c r="P75" i="9"/>
  <c r="P64" i="9"/>
  <c r="P58" i="9"/>
  <c r="P49" i="9"/>
  <c r="L22" i="9"/>
  <c r="L8" i="9"/>
  <c r="Q8" i="9" s="1"/>
  <c r="AL102" i="9"/>
  <c r="AJ102" i="9"/>
  <c r="AK102" i="9"/>
  <c r="AF102" i="9"/>
  <c r="AH102" i="9" s="1"/>
  <c r="AG102" i="9"/>
  <c r="AI102" i="9"/>
  <c r="Q102" i="9"/>
  <c r="Y102" i="9"/>
  <c r="Z102" i="9" s="1"/>
  <c r="AF100" i="9"/>
  <c r="AH100" i="9" s="1"/>
  <c r="AG100" i="9"/>
  <c r="AI100" i="9"/>
  <c r="AJ100" i="9"/>
  <c r="AK100" i="9"/>
  <c r="AL100" i="9"/>
  <c r="AJ98" i="9"/>
  <c r="AF98" i="9"/>
  <c r="AH98" i="9" s="1"/>
  <c r="AF97" i="9"/>
  <c r="AH97" i="9" s="1"/>
  <c r="AG97" i="9"/>
  <c r="AI97" i="9"/>
  <c r="AJ97" i="9"/>
  <c r="AK97" i="9"/>
  <c r="AL97" i="9"/>
  <c r="AK96" i="9"/>
  <c r="AI96" i="9"/>
  <c r="AJ96" i="9"/>
  <c r="AL96" i="9"/>
  <c r="AG95" i="9"/>
  <c r="AJ95" i="9"/>
  <c r="AG94" i="9"/>
  <c r="AK94" i="9"/>
  <c r="AI94" i="9"/>
  <c r="Q94" i="9"/>
  <c r="Y94" i="9"/>
  <c r="Z94" i="9" s="1"/>
  <c r="AG93" i="9"/>
  <c r="AF93" i="9"/>
  <c r="AH93" i="9" s="1"/>
  <c r="AJ92" i="9"/>
  <c r="AG92" i="9"/>
  <c r="AI92" i="9"/>
  <c r="AL92" i="9"/>
  <c r="Y91" i="9"/>
  <c r="Z91" i="9" s="1"/>
  <c r="Q91" i="9"/>
  <c r="AL89" i="9"/>
  <c r="AJ89" i="9"/>
  <c r="AK89" i="9"/>
  <c r="AF88" i="9"/>
  <c r="AH88" i="9" s="1"/>
  <c r="AI88" i="9"/>
  <c r="AJ88" i="9"/>
  <c r="AJ87" i="9"/>
  <c r="AG87" i="9"/>
  <c r="AI87" i="9"/>
  <c r="AK87" i="9"/>
  <c r="AL87" i="9"/>
  <c r="Y87" i="9"/>
  <c r="Z87" i="9" s="1"/>
  <c r="Q87" i="9"/>
  <c r="AF86" i="9"/>
  <c r="AH86" i="9" s="1"/>
  <c r="AG86" i="9"/>
  <c r="AJ86" i="9"/>
  <c r="AI86" i="9"/>
  <c r="AK86" i="9"/>
  <c r="AL86" i="9"/>
  <c r="Y85" i="9"/>
  <c r="Z85" i="9" s="1"/>
  <c r="Q85" i="9"/>
  <c r="AG84" i="9"/>
  <c r="AL84" i="9"/>
  <c r="AK84" i="9"/>
  <c r="AJ84" i="9"/>
  <c r="AF84" i="9"/>
  <c r="AH84" i="9" s="1"/>
  <c r="AI84" i="9"/>
  <c r="AJ83" i="9"/>
  <c r="AI83" i="9"/>
  <c r="AK82" i="9"/>
  <c r="AJ82" i="9"/>
  <c r="AI82" i="9"/>
  <c r="AL82" i="9"/>
  <c r="AL81" i="9"/>
  <c r="AF81" i="9"/>
  <c r="AH81" i="9" s="1"/>
  <c r="AI81" i="9"/>
  <c r="AG81" i="9"/>
  <c r="AI80" i="9"/>
  <c r="AG80" i="9"/>
  <c r="AJ79" i="9"/>
  <c r="AL79" i="9"/>
  <c r="AK79" i="9"/>
  <c r="AI79" i="9"/>
  <c r="AG79" i="9"/>
  <c r="AL78" i="9"/>
  <c r="AK78" i="9"/>
  <c r="AI76" i="9"/>
  <c r="AG76" i="9"/>
  <c r="AJ76" i="9"/>
  <c r="AK76" i="9"/>
  <c r="AL76" i="9"/>
  <c r="AF76" i="9"/>
  <c r="AH76" i="9" s="1"/>
  <c r="AJ75" i="9"/>
  <c r="AL75" i="9"/>
  <c r="AI75" i="9"/>
  <c r="AG75" i="9"/>
  <c r="AK75" i="9"/>
  <c r="AL74" i="9"/>
  <c r="AF74" i="9"/>
  <c r="AH74" i="9" s="1"/>
  <c r="AK72" i="9"/>
  <c r="AL72" i="9"/>
  <c r="AI72" i="9"/>
  <c r="Q72" i="9"/>
  <c r="Y72" i="9"/>
  <c r="Z72" i="9" s="1"/>
  <c r="AL71" i="9"/>
  <c r="AG71" i="9"/>
  <c r="AF71" i="9"/>
  <c r="AH71" i="9" s="1"/>
  <c r="AF70" i="9"/>
  <c r="AH70" i="9" s="1"/>
  <c r="AJ70" i="9"/>
  <c r="AL70" i="9"/>
  <c r="AJ69" i="9"/>
  <c r="AI69" i="9"/>
  <c r="AG69" i="9"/>
  <c r="AF69" i="9"/>
  <c r="AH69" i="9" s="1"/>
  <c r="AK69" i="9"/>
  <c r="AL69" i="9"/>
  <c r="AI68" i="9"/>
  <c r="O68" i="9" s="1"/>
  <c r="AL68" i="9"/>
  <c r="AK68" i="9"/>
  <c r="AF68" i="9"/>
  <c r="AH68" i="9" s="1"/>
  <c r="AG68" i="9"/>
  <c r="AF67" i="9"/>
  <c r="AH67" i="9" s="1"/>
  <c r="AI67" i="9"/>
  <c r="AK67" i="9"/>
  <c r="AK66" i="9"/>
  <c r="AL66" i="9"/>
  <c r="AI66" i="9"/>
  <c r="AB66" i="9"/>
  <c r="AA66" i="9"/>
  <c r="AI65" i="9"/>
  <c r="AJ65" i="9"/>
  <c r="AF64" i="9"/>
  <c r="AH64" i="9" s="1"/>
  <c r="AJ64" i="9"/>
  <c r="AK64" i="9"/>
  <c r="AL64" i="9"/>
  <c r="AI64" i="9"/>
  <c r="AG64" i="9"/>
  <c r="AL63" i="9"/>
  <c r="AK63" i="9"/>
  <c r="AF62" i="9"/>
  <c r="AH62" i="9" s="1"/>
  <c r="AL62" i="9"/>
  <c r="AF61" i="9"/>
  <c r="AH61" i="9" s="1"/>
  <c r="AG61" i="9"/>
  <c r="AI61" i="9"/>
  <c r="AJ61" i="9"/>
  <c r="AK61" i="9"/>
  <c r="AL61" i="9"/>
  <c r="AJ60" i="9"/>
  <c r="AF60" i="9"/>
  <c r="AH60" i="9" s="1"/>
  <c r="AG60" i="9"/>
  <c r="AI60" i="9"/>
  <c r="AK60" i="9"/>
  <c r="AL60" i="9"/>
  <c r="AJ59" i="9"/>
  <c r="AF59" i="9"/>
  <c r="AH59" i="9" s="1"/>
  <c r="AL59" i="9"/>
  <c r="AK59" i="9"/>
  <c r="AG59" i="9"/>
  <c r="AL57" i="9"/>
  <c r="AF57" i="9"/>
  <c r="AH57" i="9" s="1"/>
  <c r="AG57" i="9"/>
  <c r="AJ57" i="9"/>
  <c r="AK57" i="9"/>
  <c r="Q57" i="9"/>
  <c r="Y57" i="9"/>
  <c r="Z57" i="9" s="1"/>
  <c r="AI56" i="9"/>
  <c r="O56" i="9" s="1"/>
  <c r="AG56" i="9"/>
  <c r="AF56" i="9"/>
  <c r="AH56" i="9" s="1"/>
  <c r="AJ56" i="9"/>
  <c r="AK56" i="9"/>
  <c r="AL56" i="9"/>
  <c r="Y56" i="9"/>
  <c r="Z56" i="9" s="1"/>
  <c r="Q56" i="9"/>
  <c r="AI54" i="9"/>
  <c r="N54" i="9" s="1"/>
  <c r="AL54" i="9"/>
  <c r="AK54" i="9"/>
  <c r="AJ54" i="9"/>
  <c r="AG54" i="9"/>
  <c r="AF54" i="9"/>
  <c r="AH54" i="9" s="1"/>
  <c r="AI53" i="9"/>
  <c r="AF53" i="9"/>
  <c r="AH53" i="9" s="1"/>
  <c r="AB53" i="9"/>
  <c r="AA53" i="9"/>
  <c r="AL52" i="9"/>
  <c r="AF52" i="9"/>
  <c r="AH52" i="9" s="1"/>
  <c r="AI52" i="9"/>
  <c r="AJ52" i="9"/>
  <c r="AK51" i="9"/>
  <c r="AJ51" i="9"/>
  <c r="AI51" i="9"/>
  <c r="AG51" i="9"/>
  <c r="AF51" i="9"/>
  <c r="AH51" i="9" s="1"/>
  <c r="AL51" i="9"/>
  <c r="AF48" i="9"/>
  <c r="AH48" i="9" s="1"/>
  <c r="AI48" i="9"/>
  <c r="AK48" i="9"/>
  <c r="AL47" i="9"/>
  <c r="AF47" i="9"/>
  <c r="AH47" i="9" s="1"/>
  <c r="AG47" i="9"/>
  <c r="AJ47" i="9"/>
  <c r="AK47" i="9"/>
  <c r="AF46" i="9"/>
  <c r="AH46" i="9" s="1"/>
  <c r="AL46" i="9"/>
  <c r="AI46" i="9"/>
  <c r="AK46" i="9"/>
  <c r="AJ46" i="9"/>
  <c r="AG46" i="9"/>
  <c r="AI44" i="9"/>
  <c r="AJ44" i="9"/>
  <c r="AF44" i="9"/>
  <c r="AH44" i="9" s="1"/>
  <c r="AG43" i="9"/>
  <c r="AJ43" i="9"/>
  <c r="AF43" i="9"/>
  <c r="AH43" i="9" s="1"/>
  <c r="AK43" i="9"/>
  <c r="AL43" i="9"/>
  <c r="AI43" i="9"/>
  <c r="AG42" i="9"/>
  <c r="AF42" i="9"/>
  <c r="AH42" i="9" s="1"/>
  <c r="AI41" i="9"/>
  <c r="AL41" i="9"/>
  <c r="Q40" i="9"/>
  <c r="Y40" i="9"/>
  <c r="Z40" i="9" s="1"/>
  <c r="AJ38" i="9"/>
  <c r="AI38" i="9"/>
  <c r="AL38" i="9"/>
  <c r="AG38" i="9"/>
  <c r="AK38" i="9"/>
  <c r="AK37" i="9"/>
  <c r="AG37" i="9"/>
  <c r="AF37" i="9"/>
  <c r="AH37" i="9" s="1"/>
  <c r="AL37" i="9"/>
  <c r="AI37" i="9"/>
  <c r="Q37" i="9"/>
  <c r="Y37" i="9"/>
  <c r="Z37" i="9" s="1"/>
  <c r="AI35" i="9"/>
  <c r="AG35" i="9"/>
  <c r="AL35" i="9"/>
  <c r="AK35" i="9"/>
  <c r="AF35" i="9"/>
  <c r="AH35" i="9" s="1"/>
  <c r="AJ35" i="9"/>
  <c r="AG32" i="9"/>
  <c r="AL32" i="9"/>
  <c r="AJ32" i="9"/>
  <c r="AK32" i="9"/>
  <c r="AF32" i="9"/>
  <c r="AH32" i="9" s="1"/>
  <c r="AI32" i="9"/>
  <c r="Q32" i="9"/>
  <c r="Y32" i="9"/>
  <c r="Z32" i="9" s="1"/>
  <c r="AL31" i="9"/>
  <c r="AJ31" i="9"/>
  <c r="AG31" i="9"/>
  <c r="AI31" i="9"/>
  <c r="Q31" i="9"/>
  <c r="Y31" i="9"/>
  <c r="Z31" i="9" s="1"/>
  <c r="AK30" i="9"/>
  <c r="AL30" i="9"/>
  <c r="AG30" i="9"/>
  <c r="AJ29" i="9"/>
  <c r="AL29" i="9"/>
  <c r="AK29" i="9"/>
  <c r="AI29" i="9"/>
  <c r="AI27" i="9"/>
  <c r="AL27" i="9"/>
  <c r="AJ27" i="9"/>
  <c r="AF27" i="9"/>
  <c r="AH27" i="9" s="1"/>
  <c r="AF26" i="9"/>
  <c r="AH26" i="9" s="1"/>
  <c r="AI26" i="9"/>
  <c r="AG26" i="9"/>
  <c r="AJ26" i="9"/>
  <c r="AG25" i="9"/>
  <c r="AL25" i="9"/>
  <c r="AF25" i="9"/>
  <c r="AH25" i="9" s="1"/>
  <c r="AI25" i="9"/>
  <c r="AJ25" i="9"/>
  <c r="AK25" i="9"/>
  <c r="AL24" i="9"/>
  <c r="AG24" i="9"/>
  <c r="AF24" i="9"/>
  <c r="AH24" i="9" s="1"/>
  <c r="AJ24" i="9"/>
  <c r="AI24" i="9"/>
  <c r="AJ23" i="9"/>
  <c r="AG23" i="9"/>
  <c r="AL23" i="9"/>
  <c r="AK23" i="9"/>
  <c r="AF23" i="9"/>
  <c r="AH23" i="9" s="1"/>
  <c r="AI23" i="9"/>
  <c r="Y23" i="9"/>
  <c r="Z23" i="9" s="1"/>
  <c r="Q23" i="9"/>
  <c r="AL21" i="9"/>
  <c r="AI21" i="9"/>
  <c r="AL20" i="9"/>
  <c r="AK20" i="9"/>
  <c r="AJ20" i="9"/>
  <c r="AF20" i="9"/>
  <c r="AH20" i="9" s="1"/>
  <c r="AF17" i="9"/>
  <c r="AH17" i="9" s="1"/>
  <c r="AL17" i="9"/>
  <c r="AI17" i="9"/>
  <c r="AJ16" i="9"/>
  <c r="AI16" i="9"/>
  <c r="AI15" i="9"/>
  <c r="O15" i="9" s="1"/>
  <c r="AJ15" i="9"/>
  <c r="AG15" i="9"/>
  <c r="AF15" i="9"/>
  <c r="AH15" i="9" s="1"/>
  <c r="AF14" i="9"/>
  <c r="AH14" i="9" s="1"/>
  <c r="AG14" i="9"/>
  <c r="AI14" i="9"/>
  <c r="AJ14" i="9"/>
  <c r="AK14" i="9"/>
  <c r="AL14" i="9"/>
  <c r="AJ13" i="9"/>
  <c r="AF13" i="9"/>
  <c r="AH13" i="9" s="1"/>
  <c r="AK13" i="9"/>
  <c r="AF11" i="9"/>
  <c r="AH11" i="9" s="1"/>
  <c r="AK11" i="9"/>
  <c r="AL11" i="9"/>
  <c r="AJ11" i="9"/>
  <c r="AJ8" i="9"/>
  <c r="AL8" i="9"/>
  <c r="AK8" i="9"/>
  <c r="AI8" i="9"/>
  <c r="AG8" i="9"/>
  <c r="AF8" i="9"/>
  <c r="AH8" i="9" s="1"/>
  <c r="AL7" i="9"/>
  <c r="AJ7" i="9"/>
  <c r="AI7" i="9"/>
  <c r="AF7" i="9"/>
  <c r="AH7" i="9" s="1"/>
  <c r="AG7" i="9"/>
  <c r="AK7" i="9"/>
  <c r="Q7" i="9"/>
  <c r="Y7" i="9"/>
  <c r="Z7" i="9" s="1"/>
  <c r="AF6" i="9"/>
  <c r="AH6" i="9" s="1"/>
  <c r="AJ6" i="9"/>
  <c r="AL6" i="9"/>
  <c r="AK6" i="9"/>
  <c r="AI6" i="9"/>
  <c r="AG6" i="9"/>
  <c r="AB6" i="9"/>
  <c r="AA6" i="9"/>
  <c r="AK5" i="9"/>
  <c r="AL5" i="9"/>
  <c r="AJ5" i="9"/>
  <c r="AI5" i="9"/>
  <c r="AG5" i="9"/>
  <c r="AF5" i="9"/>
  <c r="AH5" i="9" s="1"/>
  <c r="Q66" i="9"/>
  <c r="Q47" i="9"/>
  <c r="P102" i="8"/>
  <c r="L31" i="8"/>
  <c r="P31" i="8"/>
  <c r="AB25" i="8"/>
  <c r="P22" i="8"/>
  <c r="P7" i="8"/>
  <c r="Y7" i="8" s="1"/>
  <c r="Z7" i="8" s="1"/>
  <c r="P3" i="8"/>
  <c r="P65" i="8"/>
  <c r="L64" i="8"/>
  <c r="L58" i="8"/>
  <c r="L57" i="8"/>
  <c r="L56" i="8"/>
  <c r="P56" i="8"/>
  <c r="L55" i="8"/>
  <c r="P55" i="8"/>
  <c r="L54" i="8"/>
  <c r="P46" i="8"/>
  <c r="P44" i="8"/>
  <c r="L42" i="8"/>
  <c r="L8" i="8"/>
  <c r="L71" i="8"/>
  <c r="Q71" i="8" s="1"/>
  <c r="P70" i="8"/>
  <c r="P85" i="8"/>
  <c r="L79" i="8"/>
  <c r="Q79" i="8" s="1"/>
  <c r="P77" i="8"/>
  <c r="AF103" i="8"/>
  <c r="AH103" i="8" s="1"/>
  <c r="AL103" i="8"/>
  <c r="AK103" i="8"/>
  <c r="AJ103" i="8"/>
  <c r="AK101" i="8"/>
  <c r="AI101" i="8"/>
  <c r="AL100" i="8"/>
  <c r="AJ100" i="8"/>
  <c r="AG100" i="8"/>
  <c r="AF100" i="8"/>
  <c r="AH100" i="8" s="1"/>
  <c r="AI100" i="8"/>
  <c r="AK100" i="8"/>
  <c r="Y100" i="8"/>
  <c r="Z100" i="8" s="1"/>
  <c r="Q100" i="8"/>
  <c r="AL99" i="8"/>
  <c r="AJ99" i="8"/>
  <c r="AF99" i="8"/>
  <c r="AH99" i="8" s="1"/>
  <c r="AG99" i="8"/>
  <c r="AI99" i="8"/>
  <c r="AK99" i="8"/>
  <c r="AF98" i="8"/>
  <c r="AH98" i="8" s="1"/>
  <c r="AL98" i="8"/>
  <c r="AK98" i="8"/>
  <c r="AJ98" i="8"/>
  <c r="AI98" i="8"/>
  <c r="AG98" i="8"/>
  <c r="Q98" i="8"/>
  <c r="Y98" i="8"/>
  <c r="Z98" i="8" s="1"/>
  <c r="AK97" i="8"/>
  <c r="AF97" i="8"/>
  <c r="AH97" i="8" s="1"/>
  <c r="AG97" i="8"/>
  <c r="AI97" i="8"/>
  <c r="O97" i="8" s="1"/>
  <c r="AJ97" i="8"/>
  <c r="AL97" i="8"/>
  <c r="AG96" i="8"/>
  <c r="AI96" i="8"/>
  <c r="O96" i="8" s="1"/>
  <c r="AF96" i="8"/>
  <c r="AH96" i="8" s="1"/>
  <c r="AI95" i="8"/>
  <c r="AJ95" i="8"/>
  <c r="AL95" i="8"/>
  <c r="AF95" i="8"/>
  <c r="AH95" i="8" s="1"/>
  <c r="AG95" i="8"/>
  <c r="AK95" i="8"/>
  <c r="Q95" i="8"/>
  <c r="Y95" i="8"/>
  <c r="Z95" i="8" s="1"/>
  <c r="AL94" i="8"/>
  <c r="AG94" i="8"/>
  <c r="AF94" i="8"/>
  <c r="AH94" i="8" s="1"/>
  <c r="AL92" i="8"/>
  <c r="AF92" i="8"/>
  <c r="AH92" i="8" s="1"/>
  <c r="AG92" i="8"/>
  <c r="Y92" i="8"/>
  <c r="Z92" i="8" s="1"/>
  <c r="AB92" i="8" s="1"/>
  <c r="Q92" i="8"/>
  <c r="AG91" i="8"/>
  <c r="AK91" i="8"/>
  <c r="AL91" i="8"/>
  <c r="AI91" i="8"/>
  <c r="AJ91" i="8"/>
  <c r="AK90" i="8"/>
  <c r="AF90" i="8"/>
  <c r="AH90" i="8" s="1"/>
  <c r="AG89" i="8"/>
  <c r="AK89" i="8"/>
  <c r="AL89" i="8"/>
  <c r="AI89" i="8"/>
  <c r="AF89" i="8"/>
  <c r="AH89" i="8" s="1"/>
  <c r="AJ89" i="8"/>
  <c r="Q89" i="8"/>
  <c r="Y89" i="8"/>
  <c r="Z89" i="8" s="1"/>
  <c r="AI87" i="8"/>
  <c r="AF87" i="8"/>
  <c r="AH87" i="8" s="1"/>
  <c r="AK87" i="8"/>
  <c r="AL87" i="8"/>
  <c r="AG87" i="8"/>
  <c r="Q87" i="8"/>
  <c r="Y87" i="8"/>
  <c r="Z87" i="8" s="1"/>
  <c r="AJ86" i="8"/>
  <c r="AG86" i="8"/>
  <c r="AI86" i="8"/>
  <c r="AK86" i="8"/>
  <c r="AF86" i="8"/>
  <c r="AH86" i="8" s="1"/>
  <c r="AJ85" i="8"/>
  <c r="AK85" i="8"/>
  <c r="AI85" i="8"/>
  <c r="AG85" i="8"/>
  <c r="AL85" i="8"/>
  <c r="AF85" i="8"/>
  <c r="AH85" i="8" s="1"/>
  <c r="AG84" i="8"/>
  <c r="AL84" i="8"/>
  <c r="AI84" i="8"/>
  <c r="AL82" i="8"/>
  <c r="AJ82" i="8"/>
  <c r="AI82" i="8"/>
  <c r="AG82" i="8"/>
  <c r="AK82" i="8"/>
  <c r="AF82" i="8"/>
  <c r="AH82" i="8" s="1"/>
  <c r="Q82" i="8"/>
  <c r="Y82" i="8"/>
  <c r="Z82" i="8" s="1"/>
  <c r="AK79" i="8"/>
  <c r="AG79" i="8"/>
  <c r="AF79" i="8"/>
  <c r="AH79" i="8" s="1"/>
  <c r="AI79" i="8"/>
  <c r="AJ79" i="8"/>
  <c r="AL79" i="8"/>
  <c r="AL78" i="8"/>
  <c r="AG78" i="8"/>
  <c r="AK78" i="8"/>
  <c r="AJ77" i="8"/>
  <c r="AK77" i="8"/>
  <c r="AL77" i="8"/>
  <c r="AI77" i="8"/>
  <c r="AF77" i="8"/>
  <c r="AH77" i="8" s="1"/>
  <c r="AG77" i="8"/>
  <c r="AI76" i="8"/>
  <c r="AF76" i="8"/>
  <c r="AH76" i="8" s="1"/>
  <c r="AK76" i="8"/>
  <c r="AG76" i="8"/>
  <c r="AJ76" i="8"/>
  <c r="AL76" i="8"/>
  <c r="AG75" i="8"/>
  <c r="AJ75" i="8"/>
  <c r="AJ74" i="8"/>
  <c r="AG74" i="8"/>
  <c r="AK74" i="8"/>
  <c r="AL74" i="8"/>
  <c r="AK73" i="8"/>
  <c r="AL73" i="8"/>
  <c r="AJ73" i="8"/>
  <c r="AG73" i="8"/>
  <c r="AG71" i="8"/>
  <c r="AI71" i="8"/>
  <c r="AF71" i="8"/>
  <c r="AH71" i="8" s="1"/>
  <c r="AJ71" i="8"/>
  <c r="AK71" i="8"/>
  <c r="AL71" i="8"/>
  <c r="AL70" i="8"/>
  <c r="AK70" i="8"/>
  <c r="AG70" i="8"/>
  <c r="AF70" i="8"/>
  <c r="AH70" i="8" s="1"/>
  <c r="AL69" i="8"/>
  <c r="AG69" i="8"/>
  <c r="AF69" i="8"/>
  <c r="AH69" i="8" s="1"/>
  <c r="AG68" i="8"/>
  <c r="AL68" i="8"/>
  <c r="AK68" i="8"/>
  <c r="AF68" i="8"/>
  <c r="AH68" i="8" s="1"/>
  <c r="AI68" i="8"/>
  <c r="AJ68" i="8"/>
  <c r="Q68" i="8"/>
  <c r="Y68" i="8"/>
  <c r="Z68" i="8" s="1"/>
  <c r="AJ67" i="8"/>
  <c r="AF67" i="8"/>
  <c r="AH67" i="8" s="1"/>
  <c r="AJ66" i="8"/>
  <c r="AI66" i="8"/>
  <c r="AG66" i="8"/>
  <c r="AF66" i="8"/>
  <c r="AH66" i="8" s="1"/>
  <c r="AL64" i="8"/>
  <c r="AJ64" i="8"/>
  <c r="AI64" i="8"/>
  <c r="AK64" i="8"/>
  <c r="AG64" i="8"/>
  <c r="AK63" i="8"/>
  <c r="AF63" i="8"/>
  <c r="AH63" i="8" s="1"/>
  <c r="Y63" i="8"/>
  <c r="Z63" i="8" s="1"/>
  <c r="Q63" i="8"/>
  <c r="AG62" i="8"/>
  <c r="AF62" i="8"/>
  <c r="AH62" i="8" s="1"/>
  <c r="AI62" i="8"/>
  <c r="AJ62" i="8"/>
  <c r="AK62" i="8"/>
  <c r="AL62" i="8"/>
  <c r="AJ61" i="8"/>
  <c r="AK61" i="8"/>
  <c r="AI61" i="8"/>
  <c r="AL61" i="8"/>
  <c r="AF61" i="8"/>
  <c r="AH61" i="8" s="1"/>
  <c r="AG59" i="8"/>
  <c r="AF59" i="8"/>
  <c r="AH59" i="8" s="1"/>
  <c r="AI59" i="8"/>
  <c r="AJ59" i="8"/>
  <c r="AK59" i="8"/>
  <c r="AL59" i="8"/>
  <c r="AJ57" i="8"/>
  <c r="AL57" i="8"/>
  <c r="AF57" i="8"/>
  <c r="AH57" i="8" s="1"/>
  <c r="AG57" i="8"/>
  <c r="AI57" i="8"/>
  <c r="AK57" i="8"/>
  <c r="AK55" i="8"/>
  <c r="AF55" i="8"/>
  <c r="AH55" i="8" s="1"/>
  <c r="AL55" i="8"/>
  <c r="AI55" i="8"/>
  <c r="O55" i="8" s="1"/>
  <c r="AJ55" i="8"/>
  <c r="AB54" i="8"/>
  <c r="AC54" i="8" s="1"/>
  <c r="AA54" i="8"/>
  <c r="AL53" i="8"/>
  <c r="AF53" i="8"/>
  <c r="AH53" i="8" s="1"/>
  <c r="AI53" i="8"/>
  <c r="AG53" i="8"/>
  <c r="AJ53" i="8"/>
  <c r="AK53" i="8"/>
  <c r="AG52" i="8"/>
  <c r="AF52" i="8"/>
  <c r="AH52" i="8" s="1"/>
  <c r="AI51" i="8"/>
  <c r="N51" i="8" s="1"/>
  <c r="AF51" i="8"/>
  <c r="AH51" i="8" s="1"/>
  <c r="AL51" i="8"/>
  <c r="AK51" i="8"/>
  <c r="AJ51" i="8"/>
  <c r="AG51" i="8"/>
  <c r="Q51" i="8"/>
  <c r="Y51" i="8"/>
  <c r="Z51" i="8" s="1"/>
  <c r="AI49" i="8"/>
  <c r="O49" i="8" s="1"/>
  <c r="AF49" i="8"/>
  <c r="AH49" i="8" s="1"/>
  <c r="AL49" i="8"/>
  <c r="AJ49" i="8"/>
  <c r="Q49" i="8"/>
  <c r="Y49" i="8"/>
  <c r="Z49" i="8" s="1"/>
  <c r="Q47" i="8"/>
  <c r="Y47" i="8"/>
  <c r="Z47" i="8" s="1"/>
  <c r="AG44" i="8"/>
  <c r="AL44" i="8"/>
  <c r="AI44" i="8"/>
  <c r="AF44" i="8"/>
  <c r="AH44" i="8" s="1"/>
  <c r="AK44" i="8"/>
  <c r="AJ44" i="8"/>
  <c r="AL43" i="8"/>
  <c r="AK43" i="8"/>
  <c r="AF43" i="8"/>
  <c r="AH43" i="8" s="1"/>
  <c r="AG43" i="8"/>
  <c r="AJ42" i="8"/>
  <c r="AK42" i="8"/>
  <c r="AI42" i="8"/>
  <c r="AG42" i="8"/>
  <c r="AF42" i="8"/>
  <c r="AH42" i="8" s="1"/>
  <c r="AL42" i="8"/>
  <c r="AF41" i="8"/>
  <c r="AH41" i="8" s="1"/>
  <c r="AG41" i="8"/>
  <c r="AK40" i="8"/>
  <c r="AJ40" i="8"/>
  <c r="AG40" i="8"/>
  <c r="AF39" i="8"/>
  <c r="AH39" i="8" s="1"/>
  <c r="AI39" i="8"/>
  <c r="AG39" i="8"/>
  <c r="AL39" i="8"/>
  <c r="AK39" i="8"/>
  <c r="AJ39" i="8"/>
  <c r="AJ37" i="8"/>
  <c r="AL37" i="8"/>
  <c r="AI37" i="8"/>
  <c r="AK37" i="8"/>
  <c r="AF37" i="8"/>
  <c r="AH37" i="8" s="1"/>
  <c r="AK35" i="8"/>
  <c r="AF35" i="8"/>
  <c r="AH35" i="8" s="1"/>
  <c r="AL35" i="8"/>
  <c r="Y34" i="8"/>
  <c r="Z34" i="8" s="1"/>
  <c r="Q34" i="8"/>
  <c r="AL33" i="8"/>
  <c r="AG33" i="8"/>
  <c r="AL31" i="8"/>
  <c r="AK31" i="8"/>
  <c r="AI31" i="8"/>
  <c r="AG31" i="8"/>
  <c r="AJ31" i="8"/>
  <c r="AF31" i="8"/>
  <c r="AH31" i="8" s="1"/>
  <c r="AA30" i="8"/>
  <c r="AB30" i="8"/>
  <c r="AK29" i="8"/>
  <c r="AJ29" i="8"/>
  <c r="AG29" i="8"/>
  <c r="AL29" i="8"/>
  <c r="AJ28" i="8"/>
  <c r="AL28" i="8"/>
  <c r="AK28" i="8"/>
  <c r="AG28" i="8"/>
  <c r="AF28" i="8"/>
  <c r="AH28" i="8" s="1"/>
  <c r="AJ26" i="8"/>
  <c r="AK26" i="8"/>
  <c r="AF26" i="8"/>
  <c r="AH26" i="8" s="1"/>
  <c r="AL26" i="8"/>
  <c r="AI26" i="8"/>
  <c r="AI23" i="8"/>
  <c r="O23" i="8" s="1"/>
  <c r="AJ23" i="8"/>
  <c r="AK23" i="8"/>
  <c r="AL23" i="8"/>
  <c r="AL21" i="8"/>
  <c r="AF21" i="8"/>
  <c r="AH21" i="8" s="1"/>
  <c r="AK21" i="8"/>
  <c r="AG21" i="8"/>
  <c r="AG20" i="8"/>
  <c r="AF20" i="8"/>
  <c r="AH20" i="8" s="1"/>
  <c r="AI20" i="8"/>
  <c r="AJ20" i="8"/>
  <c r="AK20" i="8"/>
  <c r="AL20" i="8"/>
  <c r="Q20" i="8"/>
  <c r="Y20" i="8"/>
  <c r="Z20" i="8" s="1"/>
  <c r="AJ19" i="8"/>
  <c r="AG19" i="8"/>
  <c r="AF19" i="8"/>
  <c r="AH19" i="8" s="1"/>
  <c r="AL18" i="8"/>
  <c r="AJ18" i="8"/>
  <c r="AF18" i="8"/>
  <c r="AH18" i="8" s="1"/>
  <c r="AG18" i="8"/>
  <c r="AG17" i="8"/>
  <c r="AL17" i="8"/>
  <c r="AK17" i="8"/>
  <c r="AJ17" i="8"/>
  <c r="AI17" i="8"/>
  <c r="AF17" i="8"/>
  <c r="AH17" i="8" s="1"/>
  <c r="AI16" i="8"/>
  <c r="O16" i="8" s="1"/>
  <c r="AG16" i="8"/>
  <c r="AK15" i="8"/>
  <c r="AF15" i="8"/>
  <c r="AH15" i="8" s="1"/>
  <c r="AL15" i="8"/>
  <c r="Q15" i="8"/>
  <c r="Y15" i="8"/>
  <c r="Z15" i="8" s="1"/>
  <c r="AL13" i="8"/>
  <c r="AF13" i="8"/>
  <c r="AH13" i="8" s="1"/>
  <c r="AG13" i="8"/>
  <c r="Q12" i="8"/>
  <c r="Y12" i="8"/>
  <c r="Z12" i="8" s="1"/>
  <c r="AK11" i="8"/>
  <c r="AL11" i="8"/>
  <c r="AJ11" i="8"/>
  <c r="AG11" i="8"/>
  <c r="AF11" i="8"/>
  <c r="AH11" i="8" s="1"/>
  <c r="AI11" i="8"/>
  <c r="AJ10" i="8"/>
  <c r="AK10" i="8"/>
  <c r="AG10" i="8"/>
  <c r="Q10" i="8"/>
  <c r="Y10" i="8"/>
  <c r="Z10" i="8" s="1"/>
  <c r="AK9" i="8"/>
  <c r="AG9" i="8"/>
  <c r="AL9" i="8"/>
  <c r="AJ9" i="8"/>
  <c r="AF8" i="8"/>
  <c r="AH8" i="8" s="1"/>
  <c r="AJ8" i="8"/>
  <c r="AG8" i="8"/>
  <c r="AK8" i="8"/>
  <c r="AI8" i="8"/>
  <c r="AJ7" i="8"/>
  <c r="AI7" i="8"/>
  <c r="AJ6" i="8"/>
  <c r="AL6" i="8"/>
  <c r="AF6" i="8"/>
  <c r="AH6" i="8" s="1"/>
  <c r="AK6" i="8"/>
  <c r="AI6" i="8"/>
  <c r="Q99" i="8"/>
  <c r="Q59" i="8"/>
  <c r="AA93" i="7"/>
  <c r="Q90" i="7"/>
  <c r="P20" i="7"/>
  <c r="P58" i="7"/>
  <c r="P51" i="7"/>
  <c r="Y51" i="7" s="1"/>
  <c r="Z51" i="7" s="1"/>
  <c r="AA51" i="7" s="1"/>
  <c r="AA49" i="7"/>
  <c r="Q44" i="7"/>
  <c r="P15" i="7"/>
  <c r="P79" i="7"/>
  <c r="Y79" i="7" s="1"/>
  <c r="Z79" i="7" s="1"/>
  <c r="AB79" i="7" s="1"/>
  <c r="L78" i="7"/>
  <c r="L77" i="7"/>
  <c r="P65" i="7"/>
  <c r="U103" i="7"/>
  <c r="L97" i="7"/>
  <c r="Q97" i="7" s="1"/>
  <c r="Q94" i="7"/>
  <c r="P77" i="7"/>
  <c r="Y77" i="7" s="1"/>
  <c r="Z77" i="7" s="1"/>
  <c r="AB77" i="7" s="1"/>
  <c r="S77" i="7" s="1"/>
  <c r="L61" i="7"/>
  <c r="L60" i="7"/>
  <c r="Q60" i="7" s="1"/>
  <c r="L99" i="7"/>
  <c r="L42" i="7"/>
  <c r="P23" i="7"/>
  <c r="Q16" i="7"/>
  <c r="P11" i="7"/>
  <c r="P8" i="7"/>
  <c r="L85" i="7"/>
  <c r="L83" i="7"/>
  <c r="P83" i="7"/>
  <c r="AJ103" i="7"/>
  <c r="AG103" i="7"/>
  <c r="AL103" i="7"/>
  <c r="AK103" i="7"/>
  <c r="AI103" i="7"/>
  <c r="AF103" i="7"/>
  <c r="AH103" i="7" s="1"/>
  <c r="Q103" i="7"/>
  <c r="Y103" i="7"/>
  <c r="Z103" i="7" s="1"/>
  <c r="AB103" i="7" s="1"/>
  <c r="AL102" i="7"/>
  <c r="AJ102" i="7"/>
  <c r="AG102" i="7"/>
  <c r="AK102" i="7"/>
  <c r="AI102" i="7"/>
  <c r="AK101" i="7"/>
  <c r="AL101" i="7"/>
  <c r="AJ101" i="7"/>
  <c r="AG101" i="7"/>
  <c r="AJ100" i="7"/>
  <c r="AK100" i="7"/>
  <c r="AF100" i="7"/>
  <c r="AH100" i="7" s="1"/>
  <c r="AI100" i="7"/>
  <c r="AL100" i="7"/>
  <c r="AI99" i="7"/>
  <c r="AF99" i="7"/>
  <c r="AH99" i="7" s="1"/>
  <c r="AJ99" i="7"/>
  <c r="AJ98" i="7"/>
  <c r="AI98" i="7"/>
  <c r="AK98" i="7"/>
  <c r="AF98" i="7"/>
  <c r="AH98" i="7" s="1"/>
  <c r="AL98" i="7"/>
  <c r="Y98" i="7"/>
  <c r="Z98" i="7" s="1"/>
  <c r="AB98" i="7" s="1"/>
  <c r="Q98" i="7"/>
  <c r="AJ97" i="7"/>
  <c r="AK97" i="7"/>
  <c r="AI97" i="7"/>
  <c r="AL97" i="7"/>
  <c r="AB97" i="7"/>
  <c r="AA97" i="7"/>
  <c r="Q96" i="7"/>
  <c r="Y96" i="7"/>
  <c r="Z96" i="7" s="1"/>
  <c r="AL94" i="7"/>
  <c r="AJ94" i="7"/>
  <c r="AK94" i="7"/>
  <c r="AG94" i="7"/>
  <c r="AL93" i="7"/>
  <c r="AG93" i="7"/>
  <c r="AK93" i="7"/>
  <c r="AF93" i="7"/>
  <c r="AH93" i="7" s="1"/>
  <c r="AK92" i="7"/>
  <c r="AG92" i="7"/>
  <c r="AL92" i="7"/>
  <c r="AI92" i="7"/>
  <c r="AF92" i="7"/>
  <c r="AH92" i="7" s="1"/>
  <c r="AJ92" i="7"/>
  <c r="Q92" i="7"/>
  <c r="Y92" i="7"/>
  <c r="Z92" i="7" s="1"/>
  <c r="AK91" i="7"/>
  <c r="AG91" i="7"/>
  <c r="AJ91" i="7"/>
  <c r="AL91" i="7"/>
  <c r="AG89" i="7"/>
  <c r="AF89" i="7"/>
  <c r="AH89" i="7" s="1"/>
  <c r="AI89" i="7"/>
  <c r="AK89" i="7"/>
  <c r="AJ89" i="7"/>
  <c r="AL89" i="7"/>
  <c r="Q89" i="7"/>
  <c r="Y89" i="7"/>
  <c r="Z89" i="7" s="1"/>
  <c r="AL87" i="7"/>
  <c r="AI87" i="7"/>
  <c r="AF87" i="7"/>
  <c r="AH87" i="7" s="1"/>
  <c r="AG85" i="7"/>
  <c r="AF85" i="7"/>
  <c r="AH85" i="7" s="1"/>
  <c r="AF83" i="7"/>
  <c r="AH83" i="7" s="1"/>
  <c r="AL83" i="7"/>
  <c r="AK83" i="7"/>
  <c r="AJ83" i="7"/>
  <c r="AI83" i="7"/>
  <c r="AG83" i="7"/>
  <c r="AK81" i="7"/>
  <c r="AG81" i="7"/>
  <c r="AJ81" i="7"/>
  <c r="AL81" i="7"/>
  <c r="AJ80" i="7"/>
  <c r="AI80" i="7"/>
  <c r="AF80" i="7"/>
  <c r="AH80" i="7" s="1"/>
  <c r="AL80" i="7"/>
  <c r="AK80" i="7"/>
  <c r="AK79" i="7"/>
  <c r="AI79" i="7"/>
  <c r="AJ78" i="7"/>
  <c r="AL78" i="7"/>
  <c r="AK78" i="7"/>
  <c r="AI78" i="7"/>
  <c r="AG78" i="7"/>
  <c r="AF78" i="7"/>
  <c r="AH78" i="7" s="1"/>
  <c r="AL77" i="7"/>
  <c r="AJ77" i="7"/>
  <c r="AI77" i="7"/>
  <c r="AG77" i="7"/>
  <c r="AF77" i="7"/>
  <c r="AH77" i="7" s="1"/>
  <c r="N76" i="7"/>
  <c r="O76" i="7"/>
  <c r="AK73" i="7"/>
  <c r="AI73" i="7"/>
  <c r="AL72" i="7"/>
  <c r="AK72" i="7"/>
  <c r="AJ72" i="7"/>
  <c r="AI72" i="7"/>
  <c r="AG72" i="7"/>
  <c r="AF72" i="7"/>
  <c r="AH72" i="7" s="1"/>
  <c r="AL71" i="7"/>
  <c r="AK71" i="7"/>
  <c r="AJ71" i="7"/>
  <c r="AF71" i="7"/>
  <c r="AH71" i="7" s="1"/>
  <c r="AG71" i="7"/>
  <c r="AI71" i="7"/>
  <c r="Y71" i="7"/>
  <c r="Z71" i="7" s="1"/>
  <c r="Q71" i="7"/>
  <c r="AI70" i="7"/>
  <c r="AJ70" i="7"/>
  <c r="AL68" i="7"/>
  <c r="AF68" i="7"/>
  <c r="AH68" i="7" s="1"/>
  <c r="AJ68" i="7"/>
  <c r="AI68" i="7"/>
  <c r="AG68" i="7"/>
  <c r="AF67" i="7"/>
  <c r="AH67" i="7" s="1"/>
  <c r="AG67" i="7"/>
  <c r="AI67" i="7"/>
  <c r="AK67" i="7"/>
  <c r="AJ67" i="7"/>
  <c r="AK66" i="7"/>
  <c r="AJ66" i="7"/>
  <c r="AI66" i="7"/>
  <c r="AG66" i="7"/>
  <c r="AF66" i="7"/>
  <c r="AH66" i="7" s="1"/>
  <c r="AL66" i="7"/>
  <c r="AF65" i="7"/>
  <c r="AH65" i="7" s="1"/>
  <c r="AI65" i="7"/>
  <c r="AJ65" i="7"/>
  <c r="AJ64" i="7"/>
  <c r="AK64" i="7"/>
  <c r="AL64" i="7"/>
  <c r="AG64" i="7"/>
  <c r="AI64" i="7"/>
  <c r="AF64" i="7"/>
  <c r="AH64" i="7" s="1"/>
  <c r="AF63" i="7"/>
  <c r="AH63" i="7" s="1"/>
  <c r="AG63" i="7"/>
  <c r="AI63" i="7"/>
  <c r="AJ63" i="7"/>
  <c r="AK63" i="7"/>
  <c r="AL63" i="7"/>
  <c r="AI62" i="7"/>
  <c r="AG62" i="7"/>
  <c r="AF62" i="7"/>
  <c r="AH62" i="7" s="1"/>
  <c r="AI61" i="7"/>
  <c r="O61" i="7" s="1"/>
  <c r="AG61" i="7"/>
  <c r="AF61" i="7"/>
  <c r="AH61" i="7" s="1"/>
  <c r="AJ60" i="7"/>
  <c r="AF60" i="7"/>
  <c r="AH60" i="7" s="1"/>
  <c r="AI60" i="7"/>
  <c r="AG60" i="7"/>
  <c r="AL60" i="7"/>
  <c r="AK60" i="7"/>
  <c r="AF58" i="7"/>
  <c r="AH58" i="7" s="1"/>
  <c r="AG58" i="7"/>
  <c r="AL58" i="7"/>
  <c r="AJ57" i="7"/>
  <c r="AI57" i="7"/>
  <c r="AI56" i="7"/>
  <c r="AL56" i="7"/>
  <c r="AK56" i="7"/>
  <c r="AJ56" i="7"/>
  <c r="AF56" i="7"/>
  <c r="AH56" i="7" s="1"/>
  <c r="AF52" i="7"/>
  <c r="AH52" i="7" s="1"/>
  <c r="AK52" i="7"/>
  <c r="AL52" i="7"/>
  <c r="AG51" i="7"/>
  <c r="AJ51" i="7"/>
  <c r="AL51" i="7"/>
  <c r="AK51" i="7"/>
  <c r="AI51" i="7"/>
  <c r="AF51" i="7"/>
  <c r="AH51" i="7" s="1"/>
  <c r="AK50" i="7"/>
  <c r="AL50" i="7"/>
  <c r="AJ50" i="7"/>
  <c r="AF49" i="7"/>
  <c r="AH49" i="7" s="1"/>
  <c r="AK49" i="7"/>
  <c r="AG49" i="7"/>
  <c r="AI49" i="7"/>
  <c r="AL49" i="7"/>
  <c r="AJ49" i="7"/>
  <c r="AJ48" i="7"/>
  <c r="AK48" i="7"/>
  <c r="AL48" i="7"/>
  <c r="AG48" i="7"/>
  <c r="Q48" i="7"/>
  <c r="Y48" i="7"/>
  <c r="Z48" i="7" s="1"/>
  <c r="AJ46" i="7"/>
  <c r="AF46" i="7"/>
  <c r="AH46" i="7" s="1"/>
  <c r="AL45" i="7"/>
  <c r="AJ45" i="7"/>
  <c r="AK45" i="7"/>
  <c r="AF45" i="7"/>
  <c r="AH45" i="7" s="1"/>
  <c r="AI45" i="7"/>
  <c r="AG45" i="7"/>
  <c r="AG44" i="7"/>
  <c r="AI44" i="7"/>
  <c r="AK44" i="7"/>
  <c r="AL44" i="7"/>
  <c r="AJ44" i="7"/>
  <c r="AF44" i="7"/>
  <c r="AH44" i="7" s="1"/>
  <c r="AG43" i="7"/>
  <c r="AK43" i="7"/>
  <c r="AJ43" i="7"/>
  <c r="AL43" i="7"/>
  <c r="AI43" i="7"/>
  <c r="AF43" i="7"/>
  <c r="AH43" i="7" s="1"/>
  <c r="AK41" i="7"/>
  <c r="AJ41" i="7"/>
  <c r="AG41" i="7"/>
  <c r="AF41" i="7"/>
  <c r="AH41" i="7" s="1"/>
  <c r="AK40" i="7"/>
  <c r="AL40" i="7"/>
  <c r="AG40" i="7"/>
  <c r="AJ40" i="7"/>
  <c r="AI40" i="7"/>
  <c r="AF40" i="7"/>
  <c r="AH40" i="7" s="1"/>
  <c r="AJ38" i="7"/>
  <c r="AI38" i="7"/>
  <c r="AF38" i="7"/>
  <c r="AH38" i="7" s="1"/>
  <c r="Y38" i="7"/>
  <c r="Z38" i="7" s="1"/>
  <c r="Q38" i="7"/>
  <c r="AI37" i="7"/>
  <c r="AL37" i="7"/>
  <c r="AK37" i="7"/>
  <c r="AJ37" i="7"/>
  <c r="AG37" i="7"/>
  <c r="AF37" i="7"/>
  <c r="AH37" i="7" s="1"/>
  <c r="AF36" i="7"/>
  <c r="AH36" i="7" s="1"/>
  <c r="AI36" i="7"/>
  <c r="AJ36" i="7"/>
  <c r="AK36" i="7"/>
  <c r="AL36" i="7"/>
  <c r="AG36" i="7"/>
  <c r="AA34" i="7"/>
  <c r="AB34" i="7"/>
  <c r="AL33" i="7"/>
  <c r="AG33" i="7"/>
  <c r="AK33" i="7"/>
  <c r="AI33" i="7"/>
  <c r="AF33" i="7"/>
  <c r="AH33" i="7" s="1"/>
  <c r="AJ33" i="7"/>
  <c r="AJ32" i="7"/>
  <c r="AG32" i="7"/>
  <c r="AK32" i="7"/>
  <c r="AL32" i="7"/>
  <c r="AF31" i="7"/>
  <c r="AH31" i="7" s="1"/>
  <c r="AL31" i="7"/>
  <c r="AK31" i="7"/>
  <c r="AG31" i="7"/>
  <c r="AI31" i="7"/>
  <c r="AI30" i="7"/>
  <c r="AG30" i="7"/>
  <c r="Q30" i="7"/>
  <c r="Y30" i="7"/>
  <c r="Z30" i="7" s="1"/>
  <c r="AI29" i="7"/>
  <c r="AF29" i="7"/>
  <c r="AH29" i="7" s="1"/>
  <c r="AG29" i="7"/>
  <c r="AK29" i="7"/>
  <c r="AL29" i="7"/>
  <c r="AJ29" i="7"/>
  <c r="AG27" i="7"/>
  <c r="AF27" i="7"/>
  <c r="AH27" i="7" s="1"/>
  <c r="AG26" i="7"/>
  <c r="AK26" i="7"/>
  <c r="AL26" i="7"/>
  <c r="AL25" i="7"/>
  <c r="AG25" i="7"/>
  <c r="AF25" i="7"/>
  <c r="AH25" i="7" s="1"/>
  <c r="AJ25" i="7"/>
  <c r="AK25" i="7"/>
  <c r="AI25" i="7"/>
  <c r="AL24" i="7"/>
  <c r="AK24" i="7"/>
  <c r="AG24" i="7"/>
  <c r="AF24" i="7"/>
  <c r="AH24" i="7" s="1"/>
  <c r="AF22" i="7"/>
  <c r="AH22" i="7" s="1"/>
  <c r="AI22" i="7"/>
  <c r="AG22" i="7"/>
  <c r="Y21" i="7"/>
  <c r="Z21" i="7" s="1"/>
  <c r="Q21" i="7"/>
  <c r="AI20" i="7"/>
  <c r="AJ20" i="7"/>
  <c r="AK20" i="7"/>
  <c r="AF20" i="7"/>
  <c r="AH20" i="7" s="1"/>
  <c r="AL20" i="7"/>
  <c r="AG20" i="7"/>
  <c r="AL17" i="7"/>
  <c r="AI17" i="7"/>
  <c r="AJ17" i="7"/>
  <c r="AF17" i="7"/>
  <c r="AH17" i="7" s="1"/>
  <c r="AK17" i="7"/>
  <c r="AG17" i="7"/>
  <c r="Y17" i="7"/>
  <c r="Z17" i="7" s="1"/>
  <c r="Q17" i="7"/>
  <c r="Q14" i="7"/>
  <c r="Y14" i="7"/>
  <c r="Z14" i="7" s="1"/>
  <c r="AI13" i="7"/>
  <c r="AG13" i="7"/>
  <c r="AF13" i="7"/>
  <c r="AH13" i="7" s="1"/>
  <c r="AJ13" i="7"/>
  <c r="AJ12" i="7"/>
  <c r="AG12" i="7"/>
  <c r="AL12" i="7"/>
  <c r="AK12" i="7"/>
  <c r="AF12" i="7"/>
  <c r="AH12" i="7" s="1"/>
  <c r="Q12" i="7"/>
  <c r="Y12" i="7"/>
  <c r="Z12" i="7" s="1"/>
  <c r="AG11" i="7"/>
  <c r="AF11" i="7"/>
  <c r="AH11" i="7" s="1"/>
  <c r="AK11" i="7"/>
  <c r="AI11" i="7"/>
  <c r="AJ11" i="7"/>
  <c r="AL11" i="7"/>
  <c r="AI9" i="7"/>
  <c r="AL9" i="7"/>
  <c r="AK9" i="7"/>
  <c r="AG9" i="7"/>
  <c r="AJ9" i="7"/>
  <c r="AF9" i="7"/>
  <c r="AH9" i="7" s="1"/>
  <c r="AF8" i="7"/>
  <c r="AH8" i="7" s="1"/>
  <c r="AK8" i="7"/>
  <c r="AJ8" i="7"/>
  <c r="AG8" i="7"/>
  <c r="AI8" i="7"/>
  <c r="AL8" i="7"/>
  <c r="AF7" i="7"/>
  <c r="AH7" i="7" s="1"/>
  <c r="AI7" i="7"/>
  <c r="AG7" i="7"/>
  <c r="AG6" i="7"/>
  <c r="AJ6" i="7"/>
  <c r="AK6" i="7"/>
  <c r="AI6" i="7"/>
  <c r="AL6" i="7"/>
  <c r="AI5" i="7"/>
  <c r="AG5" i="7"/>
  <c r="AB3" i="7"/>
  <c r="AA3" i="7"/>
  <c r="Q86" i="7"/>
  <c r="Q100" i="7"/>
  <c r="Q80" i="7"/>
  <c r="Q72" i="7"/>
  <c r="Q34" i="7"/>
  <c r="Q4" i="7"/>
  <c r="Q49" i="7"/>
  <c r="Q33" i="7"/>
  <c r="P97" i="6"/>
  <c r="P96" i="6"/>
  <c r="Y96" i="6" s="1"/>
  <c r="Z96" i="6" s="1"/>
  <c r="AB96" i="6" s="1"/>
  <c r="R96" i="6" s="1"/>
  <c r="P91" i="6"/>
  <c r="L90" i="6"/>
  <c r="L88" i="6"/>
  <c r="L85" i="6"/>
  <c r="P27" i="6"/>
  <c r="Y27" i="6" s="1"/>
  <c r="Z27" i="6" s="1"/>
  <c r="P5" i="6"/>
  <c r="Y5" i="6" s="1"/>
  <c r="Z5" i="6" s="1"/>
  <c r="L55" i="6"/>
  <c r="P55" i="6"/>
  <c r="L53" i="6"/>
  <c r="L51" i="6"/>
  <c r="AB50" i="6"/>
  <c r="S50" i="6" s="1"/>
  <c r="L45" i="6"/>
  <c r="L41" i="6"/>
  <c r="L39" i="6"/>
  <c r="L36" i="6"/>
  <c r="L35" i="6"/>
  <c r="P35" i="6"/>
  <c r="Y35" i="6" s="1"/>
  <c r="Z35" i="6" s="1"/>
  <c r="P25" i="6"/>
  <c r="P19" i="6"/>
  <c r="P15" i="6"/>
  <c r="P3" i="6"/>
  <c r="Q3" i="6" s="1"/>
  <c r="AA72" i="6"/>
  <c r="AB61" i="6"/>
  <c r="L73" i="6"/>
  <c r="L70" i="6"/>
  <c r="Q72" i="6"/>
  <c r="P60" i="6"/>
  <c r="L82" i="6"/>
  <c r="L81" i="6"/>
  <c r="P76" i="6"/>
  <c r="AF103" i="6"/>
  <c r="AH103" i="6" s="1"/>
  <c r="AG103" i="6"/>
  <c r="AI103" i="6"/>
  <c r="O103" i="6" s="1"/>
  <c r="AK103" i="6"/>
  <c r="AL103" i="6"/>
  <c r="AJ103" i="6"/>
  <c r="AF102" i="6"/>
  <c r="AH102" i="6" s="1"/>
  <c r="AG102" i="6"/>
  <c r="AI101" i="6"/>
  <c r="AK101" i="6"/>
  <c r="AJ101" i="6"/>
  <c r="AL101" i="6"/>
  <c r="AG101" i="6"/>
  <c r="AF101" i="6"/>
  <c r="AH101" i="6" s="1"/>
  <c r="Y101" i="6"/>
  <c r="Z101" i="6" s="1"/>
  <c r="Q101" i="6"/>
  <c r="AL100" i="6"/>
  <c r="AK100" i="6"/>
  <c r="AJ100" i="6"/>
  <c r="AG100" i="6"/>
  <c r="AI100" i="6"/>
  <c r="AG98" i="6"/>
  <c r="AL98" i="6"/>
  <c r="AI98" i="6"/>
  <c r="AJ98" i="6"/>
  <c r="AK98" i="6"/>
  <c r="AF96" i="6"/>
  <c r="AH96" i="6" s="1"/>
  <c r="AG96" i="6"/>
  <c r="AI96" i="6"/>
  <c r="AJ96" i="6"/>
  <c r="AK96" i="6"/>
  <c r="AL96" i="6"/>
  <c r="AK95" i="6"/>
  <c r="AG95" i="6"/>
  <c r="AI95" i="6"/>
  <c r="AJ95" i="6"/>
  <c r="AI93" i="6"/>
  <c r="AJ93" i="6"/>
  <c r="AG92" i="6"/>
  <c r="AI92" i="6"/>
  <c r="AJ92" i="6"/>
  <c r="AK92" i="6"/>
  <c r="AL92" i="6"/>
  <c r="AF92" i="6"/>
  <c r="AH92" i="6" s="1"/>
  <c r="AB90" i="6"/>
  <c r="AA90" i="6"/>
  <c r="AF89" i="6"/>
  <c r="AH89" i="6" s="1"/>
  <c r="AJ89" i="6"/>
  <c r="AG89" i="6"/>
  <c r="AK89" i="6"/>
  <c r="AI89" i="6"/>
  <c r="Q89" i="6"/>
  <c r="Y89" i="6"/>
  <c r="Z89" i="6" s="1"/>
  <c r="AJ88" i="6"/>
  <c r="AL88" i="6"/>
  <c r="AB88" i="6"/>
  <c r="AA88" i="6"/>
  <c r="AF86" i="6"/>
  <c r="AH86" i="6" s="1"/>
  <c r="AI86" i="6"/>
  <c r="AG86" i="6"/>
  <c r="AJ86" i="6"/>
  <c r="AK86" i="6"/>
  <c r="AL86" i="6"/>
  <c r="AI84" i="6"/>
  <c r="O84" i="6" s="1"/>
  <c r="AJ84" i="6"/>
  <c r="AL84" i="6"/>
  <c r="AK84" i="6"/>
  <c r="AG84" i="6"/>
  <c r="AG83" i="6"/>
  <c r="AF83" i="6"/>
  <c r="AH83" i="6" s="1"/>
  <c r="AF82" i="6"/>
  <c r="AH82" i="6" s="1"/>
  <c r="AL82" i="6"/>
  <c r="AK82" i="6"/>
  <c r="AJ79" i="6"/>
  <c r="AF79" i="6"/>
  <c r="AH79" i="6" s="1"/>
  <c r="AI79" i="6"/>
  <c r="AG79" i="6"/>
  <c r="AL79" i="6"/>
  <c r="AK79" i="6"/>
  <c r="Y79" i="6"/>
  <c r="Z79" i="6" s="1"/>
  <c r="Q79" i="6"/>
  <c r="AL78" i="6"/>
  <c r="AK78" i="6"/>
  <c r="AL77" i="6"/>
  <c r="AK77" i="6"/>
  <c r="AF76" i="6"/>
  <c r="AH76" i="6" s="1"/>
  <c r="AJ76" i="6"/>
  <c r="AL76" i="6"/>
  <c r="AK76" i="6"/>
  <c r="AG75" i="6"/>
  <c r="AI75" i="6"/>
  <c r="AK75" i="6"/>
  <c r="AL75" i="6"/>
  <c r="AI74" i="6"/>
  <c r="AK74" i="6"/>
  <c r="AJ74" i="6"/>
  <c r="AL74" i="6"/>
  <c r="AG74" i="6"/>
  <c r="AF74" i="6"/>
  <c r="AH74" i="6" s="1"/>
  <c r="AL73" i="6"/>
  <c r="AK73" i="6"/>
  <c r="AJ73" i="6"/>
  <c r="AI73" i="6"/>
  <c r="AG73" i="6"/>
  <c r="Y73" i="6"/>
  <c r="Z73" i="6" s="1"/>
  <c r="Q73" i="6"/>
  <c r="AK72" i="6"/>
  <c r="AI72" i="6"/>
  <c r="N72" i="6" s="1"/>
  <c r="AF72" i="6"/>
  <c r="AH72" i="6" s="1"/>
  <c r="AJ72" i="6"/>
  <c r="AG72" i="6"/>
  <c r="AL72" i="6"/>
  <c r="AF71" i="6"/>
  <c r="AH71" i="6" s="1"/>
  <c r="AG71" i="6"/>
  <c r="AL71" i="6"/>
  <c r="AI69" i="6"/>
  <c r="AJ69" i="6"/>
  <c r="AK69" i="6"/>
  <c r="AA69" i="6"/>
  <c r="AB69" i="6"/>
  <c r="AC69" i="6" s="1"/>
  <c r="AI68" i="6"/>
  <c r="N68" i="6" s="1"/>
  <c r="AK68" i="6"/>
  <c r="AL68" i="6"/>
  <c r="AJ68" i="6"/>
  <c r="AI67" i="6"/>
  <c r="AF67" i="6"/>
  <c r="AH67" i="6" s="1"/>
  <c r="AG66" i="6"/>
  <c r="AK66" i="6"/>
  <c r="AG65" i="6"/>
  <c r="AI65" i="6"/>
  <c r="AJ65" i="6"/>
  <c r="AL65" i="6"/>
  <c r="AF65" i="6"/>
  <c r="AH65" i="6" s="1"/>
  <c r="AK65" i="6"/>
  <c r="AF64" i="6"/>
  <c r="AH64" i="6" s="1"/>
  <c r="AG64" i="6"/>
  <c r="AK64" i="6"/>
  <c r="AI64" i="6"/>
  <c r="AJ64" i="6"/>
  <c r="AL64" i="6"/>
  <c r="AL63" i="6"/>
  <c r="AJ63" i="6"/>
  <c r="AF63" i="6"/>
  <c r="AH63" i="6" s="1"/>
  <c r="AL61" i="6"/>
  <c r="AF61" i="6"/>
  <c r="AH61" i="6" s="1"/>
  <c r="AJ61" i="6"/>
  <c r="AK61" i="6"/>
  <c r="AG61" i="6"/>
  <c r="AI61" i="6"/>
  <c r="AK60" i="6"/>
  <c r="AI60" i="6"/>
  <c r="AL60" i="6"/>
  <c r="AG59" i="6"/>
  <c r="AF59" i="6"/>
  <c r="AH59" i="6" s="1"/>
  <c r="AG58" i="6"/>
  <c r="AI58" i="6"/>
  <c r="O58" i="6" s="1"/>
  <c r="AJ58" i="6"/>
  <c r="AK58" i="6"/>
  <c r="Y58" i="6"/>
  <c r="Z58" i="6" s="1"/>
  <c r="Q58" i="6"/>
  <c r="AI57" i="6"/>
  <c r="O57" i="6" s="1"/>
  <c r="AL57" i="6"/>
  <c r="AJ57" i="6"/>
  <c r="AK57" i="6"/>
  <c r="Y56" i="6"/>
  <c r="Z56" i="6" s="1"/>
  <c r="AA56" i="6" s="1"/>
  <c r="Q56" i="6"/>
  <c r="AL55" i="6"/>
  <c r="AI55" i="6"/>
  <c r="AG55" i="6"/>
  <c r="AF55" i="6"/>
  <c r="AH55" i="6" s="1"/>
  <c r="AK55" i="6"/>
  <c r="AJ55" i="6"/>
  <c r="AF54" i="6"/>
  <c r="AH54" i="6" s="1"/>
  <c r="AL54" i="6"/>
  <c r="AK54" i="6"/>
  <c r="AJ54" i="6"/>
  <c r="AI54" i="6"/>
  <c r="AG54" i="6"/>
  <c r="AI52" i="6"/>
  <c r="AG52" i="6"/>
  <c r="AF52" i="6"/>
  <c r="AH52" i="6" s="1"/>
  <c r="AL51" i="6"/>
  <c r="AK51" i="6"/>
  <c r="AJ51" i="6"/>
  <c r="AI51" i="6"/>
  <c r="AG51" i="6"/>
  <c r="AF51" i="6"/>
  <c r="AH51" i="6" s="1"/>
  <c r="AA51" i="6"/>
  <c r="AB51" i="6"/>
  <c r="R51" i="6" s="1"/>
  <c r="AG50" i="6"/>
  <c r="AF50" i="6"/>
  <c r="AH50" i="6" s="1"/>
  <c r="AL49" i="6"/>
  <c r="AG49" i="6"/>
  <c r="Y47" i="6"/>
  <c r="Z47" i="6" s="1"/>
  <c r="AB47" i="6" s="1"/>
  <c r="Q47" i="6"/>
  <c r="AK46" i="6"/>
  <c r="AG46" i="6"/>
  <c r="AF46" i="6"/>
  <c r="AH46" i="6" s="1"/>
  <c r="AL45" i="6"/>
  <c r="AK45" i="6"/>
  <c r="AJ45" i="6"/>
  <c r="AI45" i="6"/>
  <c r="AG45" i="6"/>
  <c r="AF45" i="6"/>
  <c r="AH45" i="6" s="1"/>
  <c r="Y44" i="6"/>
  <c r="Z44" i="6" s="1"/>
  <c r="AA44" i="6" s="1"/>
  <c r="Q44" i="6"/>
  <c r="AG41" i="6"/>
  <c r="AL41" i="6"/>
  <c r="AF41" i="6"/>
  <c r="AH41" i="6" s="1"/>
  <c r="AI41" i="6"/>
  <c r="AJ41" i="6"/>
  <c r="AK41" i="6"/>
  <c r="Q41" i="6"/>
  <c r="Y41" i="6"/>
  <c r="Z41" i="6" s="1"/>
  <c r="AL40" i="6"/>
  <c r="AK40" i="6"/>
  <c r="AI38" i="6"/>
  <c r="AJ38" i="6"/>
  <c r="AK38" i="6"/>
  <c r="AA38" i="6"/>
  <c r="AB38" i="6"/>
  <c r="AC38" i="6" s="1"/>
  <c r="AI37" i="6"/>
  <c r="O37" i="6" s="1"/>
  <c r="AL37" i="6"/>
  <c r="AK37" i="6"/>
  <c r="AJ37" i="6"/>
  <c r="AL35" i="6"/>
  <c r="AG35" i="6"/>
  <c r="AI35" i="6"/>
  <c r="AJ35" i="6"/>
  <c r="AK35" i="6"/>
  <c r="AF35" i="6"/>
  <c r="AH35" i="6" s="1"/>
  <c r="AF34" i="6"/>
  <c r="AH34" i="6" s="1"/>
  <c r="AG34" i="6"/>
  <c r="AI34" i="6"/>
  <c r="AJ34" i="6"/>
  <c r="AK34" i="6"/>
  <c r="AL34" i="6"/>
  <c r="AJ33" i="6"/>
  <c r="AF33" i="6"/>
  <c r="AH33" i="6" s="1"/>
  <c r="AG33" i="6"/>
  <c r="AI32" i="6"/>
  <c r="AG32" i="6"/>
  <c r="AA32" i="6"/>
  <c r="AB32" i="6"/>
  <c r="AC32" i="6" s="1"/>
  <c r="AI31" i="6"/>
  <c r="O31" i="6" s="1"/>
  <c r="AJ31" i="6"/>
  <c r="AK31" i="6"/>
  <c r="AL31" i="6"/>
  <c r="AG31" i="6"/>
  <c r="AF30" i="6"/>
  <c r="AH30" i="6" s="1"/>
  <c r="AI30" i="6"/>
  <c r="AG30" i="6"/>
  <c r="AF28" i="6"/>
  <c r="AH28" i="6" s="1"/>
  <c r="AL28" i="6"/>
  <c r="AJ28" i="6"/>
  <c r="AK28" i="6"/>
  <c r="AI28" i="6"/>
  <c r="N28" i="6" s="1"/>
  <c r="AG28" i="6"/>
  <c r="AK26" i="6"/>
  <c r="AG26" i="6"/>
  <c r="AJ25" i="6"/>
  <c r="AF25" i="6"/>
  <c r="AH25" i="6" s="1"/>
  <c r="AG25" i="6"/>
  <c r="AI25" i="6"/>
  <c r="AK25" i="6"/>
  <c r="AL25" i="6"/>
  <c r="AL23" i="6"/>
  <c r="AJ23" i="6"/>
  <c r="AF23" i="6"/>
  <c r="AH23" i="6" s="1"/>
  <c r="AI22" i="6"/>
  <c r="AG22" i="6"/>
  <c r="AF22" i="6"/>
  <c r="AH22" i="6" s="1"/>
  <c r="AG21" i="6"/>
  <c r="AF21" i="6"/>
  <c r="AH21" i="6" s="1"/>
  <c r="AL21" i="6"/>
  <c r="AK21" i="6"/>
  <c r="AJ21" i="6"/>
  <c r="AI21" i="6"/>
  <c r="Y21" i="6"/>
  <c r="Z21" i="6" s="1"/>
  <c r="AA21" i="6" s="1"/>
  <c r="Q21" i="6"/>
  <c r="AK19" i="6"/>
  <c r="AL19" i="6"/>
  <c r="AJ19" i="6"/>
  <c r="AG19" i="6"/>
  <c r="AF19" i="6"/>
  <c r="AH19" i="6" s="1"/>
  <c r="AI19" i="6"/>
  <c r="AJ17" i="6"/>
  <c r="AK17" i="6"/>
  <c r="N16" i="6"/>
  <c r="O16" i="6"/>
  <c r="AL15" i="6"/>
  <c r="AK15" i="6"/>
  <c r="AG15" i="6"/>
  <c r="AF15" i="6"/>
  <c r="AH15" i="6" s="1"/>
  <c r="AI15" i="6"/>
  <c r="AJ15" i="6"/>
  <c r="AF14" i="6"/>
  <c r="AH14" i="6" s="1"/>
  <c r="AJ14" i="6"/>
  <c r="AL14" i="6"/>
  <c r="AI14" i="6"/>
  <c r="AK14" i="6"/>
  <c r="AG14" i="6"/>
  <c r="AK11" i="6"/>
  <c r="AJ11" i="6"/>
  <c r="AL11" i="6"/>
  <c r="AF11" i="6"/>
  <c r="AH11" i="6" s="1"/>
  <c r="AG11" i="6"/>
  <c r="AI11" i="6"/>
  <c r="Q11" i="6"/>
  <c r="Y11" i="6"/>
  <c r="Z11" i="6" s="1"/>
  <c r="AJ10" i="6"/>
  <c r="AF10" i="6"/>
  <c r="AH10" i="6" s="1"/>
  <c r="AI10" i="6"/>
  <c r="AL10" i="6"/>
  <c r="AG10" i="6"/>
  <c r="AK10" i="6"/>
  <c r="AK8" i="6"/>
  <c r="AL8" i="6"/>
  <c r="AK6" i="6"/>
  <c r="AG6" i="6"/>
  <c r="AL6" i="6"/>
  <c r="AG5" i="6"/>
  <c r="AI5" i="6"/>
  <c r="AK5" i="6"/>
  <c r="AL5" i="6"/>
  <c r="AJ5" i="6"/>
  <c r="AF5" i="6"/>
  <c r="AH5" i="6" s="1"/>
  <c r="AI4" i="6"/>
  <c r="AG4" i="6"/>
  <c r="AL4" i="6"/>
  <c r="Q69" i="6"/>
  <c r="Q48" i="6"/>
  <c r="Q38" i="6"/>
  <c r="Q81" i="5"/>
  <c r="Q72" i="5"/>
  <c r="L102" i="5"/>
  <c r="P79" i="5"/>
  <c r="P90" i="5"/>
  <c r="P99" i="5"/>
  <c r="Q99" i="5" s="1"/>
  <c r="L89" i="5"/>
  <c r="AB24" i="5"/>
  <c r="L14" i="5"/>
  <c r="P10" i="5"/>
  <c r="P7" i="5"/>
  <c r="P88" i="5"/>
  <c r="Y88" i="5" s="1"/>
  <c r="Z88" i="5" s="1"/>
  <c r="AA88" i="5" s="1"/>
  <c r="P86" i="5"/>
  <c r="L83" i="5"/>
  <c r="Q83" i="5" s="1"/>
  <c r="P50" i="5"/>
  <c r="P98" i="5"/>
  <c r="Q97" i="5"/>
  <c r="P95" i="5"/>
  <c r="L47" i="5"/>
  <c r="L40" i="5"/>
  <c r="P35" i="5"/>
  <c r="L33" i="5"/>
  <c r="Q33" i="5" s="1"/>
  <c r="L32" i="5"/>
  <c r="Q32" i="5" s="1"/>
  <c r="L9" i="5"/>
  <c r="P6" i="5"/>
  <c r="AA71" i="5"/>
  <c r="L70" i="5"/>
  <c r="P70" i="5"/>
  <c r="P68" i="5"/>
  <c r="P59" i="5"/>
  <c r="P65" i="5"/>
  <c r="Y65" i="5" s="1"/>
  <c r="Z65" i="5" s="1"/>
  <c r="L54" i="5"/>
  <c r="L52" i="5"/>
  <c r="AJ103" i="5"/>
  <c r="AI103" i="5"/>
  <c r="AF103" i="5"/>
  <c r="AH103" i="5" s="1"/>
  <c r="AL103" i="5"/>
  <c r="AK103" i="5"/>
  <c r="AG103" i="5"/>
  <c r="AL102" i="5"/>
  <c r="AK102" i="5"/>
  <c r="AJ102" i="5"/>
  <c r="AI102" i="5"/>
  <c r="AG102" i="5"/>
  <c r="AF102" i="5"/>
  <c r="AH102" i="5" s="1"/>
  <c r="AL101" i="5"/>
  <c r="AI101" i="5"/>
  <c r="AG101" i="5"/>
  <c r="AF101" i="5"/>
  <c r="AH101" i="5" s="1"/>
  <c r="AK100" i="5"/>
  <c r="AI100" i="5"/>
  <c r="AF100" i="5"/>
  <c r="AH100" i="5" s="1"/>
  <c r="AJ100" i="5"/>
  <c r="AL100" i="5"/>
  <c r="AG100" i="5"/>
  <c r="AG99" i="5"/>
  <c r="AJ99" i="5"/>
  <c r="AK99" i="5"/>
  <c r="AI99" i="5"/>
  <c r="AL99" i="5"/>
  <c r="AG98" i="5"/>
  <c r="AK98" i="5"/>
  <c r="AF98" i="5"/>
  <c r="AH98" i="5" s="1"/>
  <c r="AL98" i="5"/>
  <c r="AI97" i="5"/>
  <c r="AK97" i="5"/>
  <c r="AG97" i="5"/>
  <c r="AJ97" i="5"/>
  <c r="AG96" i="5"/>
  <c r="AI96" i="5"/>
  <c r="AL96" i="5"/>
  <c r="AJ96" i="5"/>
  <c r="AI95" i="5"/>
  <c r="N95" i="5" s="1"/>
  <c r="W95" i="5" s="1"/>
  <c r="X95" i="5" s="1"/>
  <c r="AK95" i="5"/>
  <c r="AG95" i="5"/>
  <c r="AL95" i="5"/>
  <c r="AF95" i="5"/>
  <c r="AH95" i="5" s="1"/>
  <c r="AJ95" i="5"/>
  <c r="AK93" i="5"/>
  <c r="AL93" i="5"/>
  <c r="AF93" i="5"/>
  <c r="AH93" i="5" s="1"/>
  <c r="AG93" i="5"/>
  <c r="AJ93" i="5"/>
  <c r="AI93" i="5"/>
  <c r="AF92" i="5"/>
  <c r="AH92" i="5" s="1"/>
  <c r="AJ92" i="5"/>
  <c r="AG92" i="5"/>
  <c r="AK92" i="5"/>
  <c r="AL92" i="5"/>
  <c r="AI92" i="5"/>
  <c r="AK91" i="5"/>
  <c r="AJ91" i="5"/>
  <c r="AL91" i="5"/>
  <c r="AG91" i="5"/>
  <c r="AF91" i="5"/>
  <c r="AH91" i="5" s="1"/>
  <c r="AI91" i="5"/>
  <c r="AG90" i="5"/>
  <c r="AL90" i="5"/>
  <c r="AG89" i="5"/>
  <c r="AK89" i="5"/>
  <c r="AG87" i="5"/>
  <c r="AJ87" i="5"/>
  <c r="AK87" i="5"/>
  <c r="AI87" i="5"/>
  <c r="AL87" i="5"/>
  <c r="AF87" i="5"/>
  <c r="AH87" i="5" s="1"/>
  <c r="Y87" i="5"/>
  <c r="Z87" i="5" s="1"/>
  <c r="Q87" i="5"/>
  <c r="AI86" i="5"/>
  <c r="AG86" i="5"/>
  <c r="AF86" i="5"/>
  <c r="AH86" i="5" s="1"/>
  <c r="AL86" i="5"/>
  <c r="AK86" i="5"/>
  <c r="AJ86" i="5"/>
  <c r="AK85" i="5"/>
  <c r="AF85" i="5"/>
  <c r="AH85" i="5" s="1"/>
  <c r="AG84" i="5"/>
  <c r="AF84" i="5"/>
  <c r="AH84" i="5" s="1"/>
  <c r="AL84" i="5"/>
  <c r="AG83" i="5"/>
  <c r="AJ83" i="5"/>
  <c r="AL83" i="5"/>
  <c r="AK83" i="5"/>
  <c r="AI83" i="5"/>
  <c r="R83" i="5"/>
  <c r="S83" i="5"/>
  <c r="AJ80" i="5"/>
  <c r="AK80" i="5"/>
  <c r="AG80" i="5"/>
  <c r="AF80" i="5"/>
  <c r="AH80" i="5" s="1"/>
  <c r="AF79" i="5"/>
  <c r="AH79" i="5" s="1"/>
  <c r="AG79" i="5"/>
  <c r="AK79" i="5"/>
  <c r="AJ79" i="5"/>
  <c r="AI79" i="5"/>
  <c r="AL79" i="5"/>
  <c r="AL76" i="5"/>
  <c r="AJ76" i="5"/>
  <c r="AG76" i="5"/>
  <c r="AF76" i="5"/>
  <c r="AH76" i="5" s="1"/>
  <c r="AI76" i="5"/>
  <c r="AK76" i="5"/>
  <c r="AI74" i="5"/>
  <c r="O74" i="5" s="1"/>
  <c r="AG74" i="5"/>
  <c r="AF74" i="5"/>
  <c r="AH74" i="5" s="1"/>
  <c r="AL74" i="5"/>
  <c r="Y73" i="5"/>
  <c r="Z73" i="5" s="1"/>
  <c r="Q73" i="5"/>
  <c r="AF72" i="5"/>
  <c r="AH72" i="5" s="1"/>
  <c r="AK72" i="5"/>
  <c r="AI72" i="5"/>
  <c r="AJ72" i="5"/>
  <c r="AL72" i="5"/>
  <c r="AG72" i="5"/>
  <c r="AG69" i="5"/>
  <c r="AJ69" i="5"/>
  <c r="AL69" i="5"/>
  <c r="AK69" i="5"/>
  <c r="AF69" i="5"/>
  <c r="AH69" i="5" s="1"/>
  <c r="AI69" i="5"/>
  <c r="AG65" i="5"/>
  <c r="AJ65" i="5"/>
  <c r="AL65" i="5"/>
  <c r="AI65" i="5"/>
  <c r="AF65" i="5"/>
  <c r="AH65" i="5" s="1"/>
  <c r="AK65" i="5"/>
  <c r="Y64" i="5"/>
  <c r="Z64" i="5" s="1"/>
  <c r="Q64" i="5"/>
  <c r="AJ63" i="5"/>
  <c r="AG63" i="5"/>
  <c r="AF63" i="5"/>
  <c r="AH63" i="5" s="1"/>
  <c r="AI63" i="5"/>
  <c r="AL63" i="5"/>
  <c r="AK63" i="5"/>
  <c r="Q63" i="5"/>
  <c r="Y63" i="5"/>
  <c r="Z63" i="5" s="1"/>
  <c r="AK62" i="5"/>
  <c r="AL62" i="5"/>
  <c r="Q62" i="5"/>
  <c r="Y62" i="5"/>
  <c r="Z62" i="5" s="1"/>
  <c r="AL60" i="5"/>
  <c r="AJ60" i="5"/>
  <c r="AG60" i="5"/>
  <c r="AK60" i="5"/>
  <c r="AI60" i="5"/>
  <c r="AF60" i="5"/>
  <c r="AH60" i="5" s="1"/>
  <c r="AF59" i="5"/>
  <c r="AH59" i="5" s="1"/>
  <c r="AL59" i="5"/>
  <c r="AK59" i="5"/>
  <c r="AJ59" i="5"/>
  <c r="AI59" i="5"/>
  <c r="AG59" i="5"/>
  <c r="AG58" i="5"/>
  <c r="AI58" i="5"/>
  <c r="AF58" i="5"/>
  <c r="AH58" i="5" s="1"/>
  <c r="AJ58" i="5"/>
  <c r="AL58" i="5"/>
  <c r="AK58" i="5"/>
  <c r="AL56" i="5"/>
  <c r="AK56" i="5"/>
  <c r="AJ56" i="5"/>
  <c r="AI56" i="5"/>
  <c r="AG56" i="5"/>
  <c r="AF56" i="5"/>
  <c r="AH56" i="5" s="1"/>
  <c r="Q55" i="5"/>
  <c r="Y55" i="5"/>
  <c r="Z55" i="5" s="1"/>
  <c r="AL53" i="5"/>
  <c r="AK53" i="5"/>
  <c r="AJ53" i="5"/>
  <c r="AI53" i="5"/>
  <c r="AG53" i="5"/>
  <c r="Y53" i="5"/>
  <c r="Z53" i="5" s="1"/>
  <c r="Q53" i="5"/>
  <c r="AF52" i="5"/>
  <c r="AH52" i="5" s="1"/>
  <c r="AL52" i="5"/>
  <c r="AK52" i="5"/>
  <c r="AJ52" i="5"/>
  <c r="AI52" i="5"/>
  <c r="AG52" i="5"/>
  <c r="AL51" i="5"/>
  <c r="AK51" i="5"/>
  <c r="AF51" i="5"/>
  <c r="AH51" i="5" s="1"/>
  <c r="AG51" i="5"/>
  <c r="AJ50" i="5"/>
  <c r="AI50" i="5"/>
  <c r="AG50" i="5"/>
  <c r="AF50" i="5"/>
  <c r="AH50" i="5" s="1"/>
  <c r="AI49" i="5"/>
  <c r="AG49" i="5"/>
  <c r="AJ49" i="5"/>
  <c r="Q48" i="5"/>
  <c r="Y48" i="5"/>
  <c r="Z48" i="5" s="1"/>
  <c r="AK47" i="5"/>
  <c r="AG47" i="5"/>
  <c r="AF47" i="5"/>
  <c r="AH47" i="5" s="1"/>
  <c r="Y47" i="5"/>
  <c r="Z47" i="5" s="1"/>
  <c r="Q47" i="5"/>
  <c r="AJ46" i="5"/>
  <c r="AL46" i="5"/>
  <c r="AK46" i="5"/>
  <c r="AI46" i="5"/>
  <c r="AG46" i="5"/>
  <c r="AG45" i="5"/>
  <c r="AL45" i="5"/>
  <c r="AK45" i="5"/>
  <c r="AJ45" i="5"/>
  <c r="AI45" i="5"/>
  <c r="AF45" i="5"/>
  <c r="AH45" i="5" s="1"/>
  <c r="AL44" i="5"/>
  <c r="AK44" i="5"/>
  <c r="AG44" i="5"/>
  <c r="AL43" i="5"/>
  <c r="AK43" i="5"/>
  <c r="AJ43" i="5"/>
  <c r="AI43" i="5"/>
  <c r="AG43" i="5"/>
  <c r="AF43" i="5"/>
  <c r="AH43" i="5" s="1"/>
  <c r="AJ40" i="5"/>
  <c r="AF40" i="5"/>
  <c r="AH40" i="5" s="1"/>
  <c r="AF39" i="5"/>
  <c r="AH39" i="5" s="1"/>
  <c r="AG39" i="5"/>
  <c r="AI39" i="5"/>
  <c r="AJ39" i="5"/>
  <c r="AK39" i="5"/>
  <c r="AL39" i="5"/>
  <c r="Q39" i="5"/>
  <c r="Y39" i="5"/>
  <c r="Z39" i="5" s="1"/>
  <c r="AJ37" i="5"/>
  <c r="AI37" i="5"/>
  <c r="AG37" i="5"/>
  <c r="AF37" i="5"/>
  <c r="AH37" i="5" s="1"/>
  <c r="AF36" i="5"/>
  <c r="AH36" i="5" s="1"/>
  <c r="AG36" i="5"/>
  <c r="AI36" i="5"/>
  <c r="AJ36" i="5"/>
  <c r="AK36" i="5"/>
  <c r="AL36" i="5"/>
  <c r="Y36" i="5"/>
  <c r="Z36" i="5" s="1"/>
  <c r="Q36" i="5"/>
  <c r="AF35" i="5"/>
  <c r="AH35" i="5" s="1"/>
  <c r="AL35" i="5"/>
  <c r="AK35" i="5"/>
  <c r="AJ35" i="5"/>
  <c r="AG35" i="5"/>
  <c r="AI35" i="5"/>
  <c r="AI34" i="5"/>
  <c r="AG34" i="5"/>
  <c r="AL34" i="5"/>
  <c r="AF33" i="5"/>
  <c r="AH33" i="5" s="1"/>
  <c r="AJ33" i="5"/>
  <c r="AG33" i="5"/>
  <c r="AL32" i="5"/>
  <c r="AG32" i="5"/>
  <c r="AI32" i="5"/>
  <c r="AJ32" i="5"/>
  <c r="AK32" i="5"/>
  <c r="AK30" i="5"/>
  <c r="AF30" i="5"/>
  <c r="AH30" i="5" s="1"/>
  <c r="AG30" i="5"/>
  <c r="AI30" i="5"/>
  <c r="AJ30" i="5"/>
  <c r="AL30" i="5"/>
  <c r="AJ29" i="5"/>
  <c r="AG29" i="5"/>
  <c r="AF29" i="5"/>
  <c r="AH29" i="5" s="1"/>
  <c r="AI29" i="5"/>
  <c r="AG27" i="5"/>
  <c r="AI27" i="5"/>
  <c r="AJ27" i="5"/>
  <c r="AI22" i="5"/>
  <c r="AJ22" i="5"/>
  <c r="AK22" i="5"/>
  <c r="Y22" i="5"/>
  <c r="Z22" i="5" s="1"/>
  <c r="Q22" i="5"/>
  <c r="AI21" i="5"/>
  <c r="AF21" i="5"/>
  <c r="AH21" i="5" s="1"/>
  <c r="AK21" i="5"/>
  <c r="AL21" i="5"/>
  <c r="AL20" i="5"/>
  <c r="AI20" i="5"/>
  <c r="AG20" i="5"/>
  <c r="AK20" i="5"/>
  <c r="AJ20" i="5"/>
  <c r="AF19" i="5"/>
  <c r="AH19" i="5" s="1"/>
  <c r="AL19" i="5"/>
  <c r="AG19" i="5"/>
  <c r="AI19" i="5"/>
  <c r="AJ19" i="5"/>
  <c r="AK19" i="5"/>
  <c r="Y19" i="5"/>
  <c r="Z19" i="5" s="1"/>
  <c r="Q19" i="5"/>
  <c r="AG18" i="5"/>
  <c r="AJ18" i="5"/>
  <c r="AL18" i="5"/>
  <c r="AK18" i="5"/>
  <c r="AI18" i="5"/>
  <c r="AJ17" i="5"/>
  <c r="AI17" i="5"/>
  <c r="AG17" i="5"/>
  <c r="AI16" i="5"/>
  <c r="AJ16" i="5"/>
  <c r="AL16" i="5"/>
  <c r="AG16" i="5"/>
  <c r="AK16" i="5"/>
  <c r="AF16" i="5"/>
  <c r="AH16" i="5" s="1"/>
  <c r="AK15" i="5"/>
  <c r="AF15" i="5"/>
  <c r="AH15" i="5" s="1"/>
  <c r="AL14" i="5"/>
  <c r="AI14" i="5"/>
  <c r="AG12" i="5"/>
  <c r="AL12" i="5"/>
  <c r="AK12" i="5"/>
  <c r="AJ12" i="5"/>
  <c r="AI12" i="5"/>
  <c r="AA12" i="5"/>
  <c r="AB12" i="5"/>
  <c r="AK11" i="5"/>
  <c r="AG11" i="5"/>
  <c r="AK10" i="5"/>
  <c r="AI10" i="5"/>
  <c r="AG10" i="5"/>
  <c r="AF10" i="5"/>
  <c r="AH10" i="5" s="1"/>
  <c r="AJ10" i="5"/>
  <c r="AL10" i="5"/>
  <c r="AL9" i="5"/>
  <c r="AK9" i="5"/>
  <c r="AG9" i="5"/>
  <c r="AI9" i="5"/>
  <c r="AF9" i="5"/>
  <c r="AH9" i="5" s="1"/>
  <c r="AJ9" i="5"/>
  <c r="AK6" i="5"/>
  <c r="AF6" i="5"/>
  <c r="AH6" i="5" s="1"/>
  <c r="AI6" i="5"/>
  <c r="AG6" i="5"/>
  <c r="AJ6" i="5"/>
  <c r="AL6" i="5"/>
  <c r="Q5" i="5"/>
  <c r="Y5" i="5"/>
  <c r="Z5" i="5" s="1"/>
  <c r="AJ4" i="5"/>
  <c r="AI4" i="5"/>
  <c r="AF4" i="5"/>
  <c r="AH4" i="5" s="1"/>
  <c r="AG4" i="5"/>
  <c r="AK4" i="5"/>
  <c r="AL4" i="5"/>
  <c r="L67" i="4"/>
  <c r="P90" i="4"/>
  <c r="Y90" i="4" s="1"/>
  <c r="Z90" i="4" s="1"/>
  <c r="AB90" i="4" s="1"/>
  <c r="P87" i="4"/>
  <c r="Q31" i="4"/>
  <c r="P29" i="4"/>
  <c r="L24" i="4"/>
  <c r="P19" i="4"/>
  <c r="P7" i="4"/>
  <c r="Y7" i="4" s="1"/>
  <c r="L101" i="4"/>
  <c r="L102" i="4"/>
  <c r="Q102" i="4" s="1"/>
  <c r="P3" i="4"/>
  <c r="Y3" i="4" s="1"/>
  <c r="Z3" i="4" s="1"/>
  <c r="P76" i="4"/>
  <c r="Y76" i="4" s="1"/>
  <c r="Z76" i="4" s="1"/>
  <c r="P60" i="4"/>
  <c r="P59" i="4"/>
  <c r="Y59" i="4" s="1"/>
  <c r="Z59" i="4" s="1"/>
  <c r="P103" i="4"/>
  <c r="Y103" i="4" s="1"/>
  <c r="Z103" i="4" s="1"/>
  <c r="AB103" i="4" s="1"/>
  <c r="L89" i="4"/>
  <c r="P47" i="4"/>
  <c r="P36" i="4"/>
  <c r="Y36" i="4" s="1"/>
  <c r="Z36" i="4" s="1"/>
  <c r="P26" i="4"/>
  <c r="Y26" i="4" s="1"/>
  <c r="Z26" i="4" s="1"/>
  <c r="P15" i="4"/>
  <c r="Q86" i="4"/>
  <c r="P82" i="4"/>
  <c r="P57" i="4"/>
  <c r="Y57" i="4" s="1"/>
  <c r="Z57" i="4" s="1"/>
  <c r="L95" i="4"/>
  <c r="P72" i="4"/>
  <c r="Y72" i="4" s="1"/>
  <c r="Z72" i="4" s="1"/>
  <c r="AB72" i="4" s="1"/>
  <c r="P52" i="4"/>
  <c r="P50" i="4"/>
  <c r="Y88" i="4"/>
  <c r="Z88" i="4" s="1"/>
  <c r="Q88" i="4"/>
  <c r="Y75" i="4"/>
  <c r="Z75" i="4" s="1"/>
  <c r="Q75" i="4"/>
  <c r="Y28" i="4"/>
  <c r="Z28" i="4" s="1"/>
  <c r="Q28" i="4"/>
  <c r="L4" i="4"/>
  <c r="P4" i="4"/>
  <c r="Y4" i="4" s="1"/>
  <c r="Q19" i="4"/>
  <c r="Y19" i="4"/>
  <c r="Z19" i="4" s="1"/>
  <c r="AB19" i="4" s="1"/>
  <c r="Q34" i="4"/>
  <c r="Y34" i="4"/>
  <c r="Z34" i="4" s="1"/>
  <c r="AA34" i="4" s="1"/>
  <c r="Q84" i="4"/>
  <c r="Y84" i="4"/>
  <c r="Z84" i="4" s="1"/>
  <c r="AA84" i="4" s="1"/>
  <c r="Y29" i="4"/>
  <c r="Z29" i="4" s="1"/>
  <c r="AA29" i="4" s="1"/>
  <c r="Q29" i="4"/>
  <c r="Q73" i="4"/>
  <c r="Y73" i="4"/>
  <c r="Z73" i="4" s="1"/>
  <c r="AB73" i="4" s="1"/>
  <c r="Y46" i="4"/>
  <c r="Z46" i="4" s="1"/>
  <c r="AA46" i="4" s="1"/>
  <c r="Q46" i="4"/>
  <c r="P80" i="4"/>
  <c r="Q80" i="4" s="1"/>
  <c r="Q71" i="4"/>
  <c r="P91" i="4"/>
  <c r="Q91" i="4" s="1"/>
  <c r="P43" i="4"/>
  <c r="Y43" i="4" s="1"/>
  <c r="Z43" i="4" s="1"/>
  <c r="P101" i="4"/>
  <c r="Y101" i="4" s="1"/>
  <c r="Z101" i="4" s="1"/>
  <c r="AB101" i="4" s="1"/>
  <c r="Q90" i="4"/>
  <c r="Q59" i="4"/>
  <c r="P67" i="4"/>
  <c r="P81" i="4"/>
  <c r="AJ15" i="4"/>
  <c r="P37" i="4"/>
  <c r="P5" i="4"/>
  <c r="Y5" i="4" s="1"/>
  <c r="Q26" i="4"/>
  <c r="Q48" i="4"/>
  <c r="Q98" i="4"/>
  <c r="Q23" i="4"/>
  <c r="P69" i="4"/>
  <c r="Q69" i="4" s="1"/>
  <c r="Q57" i="4"/>
  <c r="Q74" i="4"/>
  <c r="Q94" i="4"/>
  <c r="Y14" i="4"/>
  <c r="Z14" i="4" s="1"/>
  <c r="AA14" i="4" s="1"/>
  <c r="P16" i="4"/>
  <c r="Q16" i="4" s="1"/>
  <c r="P68" i="4"/>
  <c r="Q68" i="4" s="1"/>
  <c r="Y102" i="4"/>
  <c r="Z102" i="4" s="1"/>
  <c r="AA102" i="4" s="1"/>
  <c r="P49" i="4"/>
  <c r="Y49" i="4" s="1"/>
  <c r="Z49" i="4" s="1"/>
  <c r="Q62" i="4"/>
  <c r="Q65" i="4"/>
  <c r="Q20" i="4"/>
  <c r="P39" i="4"/>
  <c r="Q95" i="4"/>
  <c r="Q9" i="4"/>
  <c r="Y9" i="4"/>
  <c r="Z9" i="4" s="1"/>
  <c r="AB9" i="4" s="1"/>
  <c r="AK30" i="4"/>
  <c r="AK57" i="4"/>
  <c r="P6" i="4"/>
  <c r="AL44" i="4"/>
  <c r="AL13" i="4"/>
  <c r="AK9" i="4"/>
  <c r="AL26" i="4"/>
  <c r="AK84" i="4"/>
  <c r="AL69" i="4"/>
  <c r="AJ62" i="4"/>
  <c r="AJ44" i="4"/>
  <c r="AI69" i="4"/>
  <c r="N69" i="4" s="1"/>
  <c r="AL66" i="4"/>
  <c r="AK23" i="4"/>
  <c r="AK29" i="4"/>
  <c r="AJ94" i="4"/>
  <c r="AL31" i="4"/>
  <c r="AK13" i="4"/>
  <c r="AL20" i="4"/>
  <c r="AL95" i="4"/>
  <c r="AJ98" i="4"/>
  <c r="AJ46" i="4"/>
  <c r="AK98" i="4"/>
  <c r="AK46" i="4"/>
  <c r="AF66" i="4"/>
  <c r="AH66" i="4" s="1"/>
  <c r="AG69" i="4"/>
  <c r="AJ19" i="4"/>
  <c r="AK19" i="4"/>
  <c r="AK72" i="4"/>
  <c r="AG100" i="4"/>
  <c r="AL10" i="4"/>
  <c r="AL62" i="4"/>
  <c r="AF83" i="4"/>
  <c r="AH83" i="4" s="1"/>
  <c r="AL84" i="4"/>
  <c r="AK94" i="4"/>
  <c r="AL33" i="4"/>
  <c r="AI65" i="4"/>
  <c r="N65" i="4" s="1"/>
  <c r="AL75" i="4"/>
  <c r="AK83" i="4"/>
  <c r="AJ93" i="4"/>
  <c r="AL83" i="4"/>
  <c r="AJ68" i="4"/>
  <c r="AI75" i="4"/>
  <c r="L6" i="4"/>
  <c r="AF15" i="4"/>
  <c r="AH15" i="4" s="1"/>
  <c r="AG86" i="4"/>
  <c r="AK70" i="4"/>
  <c r="AI86" i="4"/>
  <c r="O86" i="4" s="1"/>
  <c r="AG50" i="4"/>
  <c r="AJ58" i="4"/>
  <c r="AI64" i="4"/>
  <c r="O64" i="4" s="1"/>
  <c r="AL86" i="4"/>
  <c r="O73" i="4"/>
  <c r="N73" i="4"/>
  <c r="AL87" i="4"/>
  <c r="AL19" i="4"/>
  <c r="AL29" i="4"/>
  <c r="AF57" i="4"/>
  <c r="AH57" i="4" s="1"/>
  <c r="AI61" i="4"/>
  <c r="O61" i="4" s="1"/>
  <c r="AF65" i="4"/>
  <c r="AH65" i="4" s="1"/>
  <c r="AK90" i="4"/>
  <c r="AG93" i="4"/>
  <c r="AJ57" i="4"/>
  <c r="AK61" i="4"/>
  <c r="AG65" i="4"/>
  <c r="AL90" i="4"/>
  <c r="AI93" i="4"/>
  <c r="O93" i="4" s="1"/>
  <c r="AG15" i="4"/>
  <c r="AG60" i="4"/>
  <c r="AJ65" i="4"/>
  <c r="AJ69" i="4"/>
  <c r="AK93" i="4"/>
  <c r="AL94" i="4"/>
  <c r="AK100" i="4"/>
  <c r="AI15" i="4"/>
  <c r="N15" i="4" s="1"/>
  <c r="AG43" i="4"/>
  <c r="AI60" i="4"/>
  <c r="N60" i="4" s="1"/>
  <c r="AG64" i="4"/>
  <c r="AK65" i="4"/>
  <c r="AI68" i="4"/>
  <c r="O68" i="4" s="1"/>
  <c r="AK69" i="4"/>
  <c r="AL93" i="4"/>
  <c r="AL100" i="4"/>
  <c r="AJ60" i="4"/>
  <c r="AI14" i="4"/>
  <c r="N14" i="4" s="1"/>
  <c r="AL15" i="4"/>
  <c r="AG47" i="4"/>
  <c r="AK60" i="4"/>
  <c r="AK68" i="4"/>
  <c r="AK75" i="4"/>
  <c r="AJ14" i="4"/>
  <c r="AI47" i="4"/>
  <c r="N47" i="4" s="1"/>
  <c r="AL60" i="4"/>
  <c r="AK14" i="4"/>
  <c r="AG46" i="4"/>
  <c r="AJ47" i="4"/>
  <c r="AI50" i="4"/>
  <c r="O50" i="4" s="1"/>
  <c r="AJ13" i="4"/>
  <c r="AL14" i="4"/>
  <c r="AI46" i="4"/>
  <c r="AK47" i="4"/>
  <c r="AJ50" i="4"/>
  <c r="AK99" i="4"/>
  <c r="AJ24" i="4"/>
  <c r="AK42" i="4"/>
  <c r="AG55" i="4"/>
  <c r="AF73" i="4"/>
  <c r="AH73" i="4" s="1"/>
  <c r="AK10" i="4"/>
  <c r="AL24" i="4"/>
  <c r="AL46" i="4"/>
  <c r="AK55" i="4"/>
  <c r="AJ72" i="4"/>
  <c r="AG73" i="4"/>
  <c r="AG41" i="4"/>
  <c r="AF52" i="4"/>
  <c r="AH52" i="4" s="1"/>
  <c r="AI71" i="4"/>
  <c r="AJ73" i="4"/>
  <c r="AK77" i="4"/>
  <c r="AG87" i="4"/>
  <c r="AL91" i="4"/>
  <c r="AI20" i="4"/>
  <c r="N20" i="4" s="1"/>
  <c r="AI41" i="4"/>
  <c r="N41" i="4" s="1"/>
  <c r="AJ71" i="4"/>
  <c r="AK73" i="4"/>
  <c r="AL77" i="4"/>
  <c r="AI87" i="4"/>
  <c r="AJ20" i="4"/>
  <c r="AK71" i="4"/>
  <c r="AL73" i="4"/>
  <c r="AJ87" i="4"/>
  <c r="AL55" i="4"/>
  <c r="AL9" i="4"/>
  <c r="AK20" i="4"/>
  <c r="AJ70" i="4"/>
  <c r="AK87" i="4"/>
  <c r="O94" i="4"/>
  <c r="N94" i="4"/>
  <c r="O40" i="4"/>
  <c r="N40" i="4"/>
  <c r="AG97" i="4"/>
  <c r="AJ97" i="4"/>
  <c r="AK97" i="4"/>
  <c r="AI97" i="4"/>
  <c r="N97" i="4" s="1"/>
  <c r="AF97" i="4"/>
  <c r="AH97" i="4" s="1"/>
  <c r="AL28" i="4"/>
  <c r="AG40" i="4"/>
  <c r="AK40" i="4"/>
  <c r="AJ40" i="4"/>
  <c r="AF82" i="4"/>
  <c r="AH82" i="4" s="1"/>
  <c r="AG36" i="4"/>
  <c r="AI82" i="4"/>
  <c r="AI81" i="4"/>
  <c r="O81" i="4" s="1"/>
  <c r="AJ82" i="4"/>
  <c r="AJ36" i="4"/>
  <c r="AL39" i="4"/>
  <c r="AG39" i="4"/>
  <c r="AK39" i="4"/>
  <c r="AJ39" i="4"/>
  <c r="AI39" i="4"/>
  <c r="AJ81" i="4"/>
  <c r="AK82" i="4"/>
  <c r="AI35" i="4"/>
  <c r="AK36" i="4"/>
  <c r="AF39" i="4"/>
  <c r="AH39" i="4" s="1"/>
  <c r="AL81" i="4"/>
  <c r="AF34" i="4"/>
  <c r="AH34" i="4" s="1"/>
  <c r="AJ35" i="4"/>
  <c r="AL36" i="4"/>
  <c r="AK35" i="4"/>
  <c r="AF43" i="4"/>
  <c r="AH43" i="4" s="1"/>
  <c r="AI34" i="4"/>
  <c r="AL35" i="4"/>
  <c r="AL34" i="4"/>
  <c r="AF42" i="4"/>
  <c r="AH42" i="4" s="1"/>
  <c r="AL57" i="4"/>
  <c r="AI66" i="4"/>
  <c r="AJ66" i="4"/>
  <c r="AG82" i="4"/>
  <c r="AF81" i="4"/>
  <c r="AH81" i="4" s="1"/>
  <c r="AI36" i="4"/>
  <c r="AJ34" i="4"/>
  <c r="AL23" i="4"/>
  <c r="AK34" i="4"/>
  <c r="AJ42" i="4"/>
  <c r="AL42" i="4"/>
  <c r="AG66" i="4"/>
  <c r="AJ41" i="4"/>
  <c r="AL41" i="4"/>
  <c r="AI42" i="4"/>
  <c r="AF50" i="4"/>
  <c r="AH50" i="4" s="1"/>
  <c r="AK56" i="4"/>
  <c r="AL56" i="4"/>
  <c r="AF64" i="4"/>
  <c r="AH64" i="4" s="1"/>
  <c r="AI76" i="4"/>
  <c r="O76" i="4" s="1"/>
  <c r="AK76" i="4"/>
  <c r="AF76" i="4"/>
  <c r="AH76" i="4" s="1"/>
  <c r="AL76" i="4"/>
  <c r="AJ76" i="4"/>
  <c r="AF14" i="4"/>
  <c r="AH14" i="4" s="1"/>
  <c r="AJ29" i="4"/>
  <c r="AK50" i="4"/>
  <c r="AF70" i="4"/>
  <c r="AH70" i="4" s="1"/>
  <c r="AF90" i="4"/>
  <c r="AH90" i="4" s="1"/>
  <c r="AG91" i="4"/>
  <c r="AF98" i="4"/>
  <c r="AH98" i="4" s="1"/>
  <c r="AG62" i="4"/>
  <c r="AG70" i="4"/>
  <c r="AG77" i="4"/>
  <c r="AI91" i="4"/>
  <c r="AG98" i="4"/>
  <c r="AF38" i="4"/>
  <c r="AH38" i="4" s="1"/>
  <c r="AF61" i="4"/>
  <c r="AH61" i="4" s="1"/>
  <c r="AF68" i="4"/>
  <c r="AH68" i="4" s="1"/>
  <c r="AF71" i="4"/>
  <c r="AH71" i="4" s="1"/>
  <c r="AI77" i="4"/>
  <c r="AJ91" i="4"/>
  <c r="AF62" i="4"/>
  <c r="AH62" i="4" s="1"/>
  <c r="AF77" i="4"/>
  <c r="AH77" i="4" s="1"/>
  <c r="AG90" i="4"/>
  <c r="AG38" i="4"/>
  <c r="AF47" i="4"/>
  <c r="AH47" i="4" s="1"/>
  <c r="AF55" i="4"/>
  <c r="AH55" i="4" s="1"/>
  <c r="AI62" i="4"/>
  <c r="O62" i="4" s="1"/>
  <c r="AG68" i="4"/>
  <c r="AI70" i="4"/>
  <c r="O70" i="4" s="1"/>
  <c r="AG71" i="4"/>
  <c r="AI90" i="4"/>
  <c r="AK91" i="4"/>
  <c r="AI98" i="4"/>
  <c r="AF11" i="4"/>
  <c r="AH11" i="4" s="1"/>
  <c r="AI25" i="4"/>
  <c r="O25" i="4" s="1"/>
  <c r="AF26" i="4"/>
  <c r="AH26" i="4" s="1"/>
  <c r="AK45" i="4"/>
  <c r="AG48" i="4"/>
  <c r="AI74" i="4"/>
  <c r="O74" i="4" s="1"/>
  <c r="AF88" i="4"/>
  <c r="AH88" i="4" s="1"/>
  <c r="AG96" i="4"/>
  <c r="AI101" i="4"/>
  <c r="O101" i="4" s="1"/>
  <c r="AF8" i="4"/>
  <c r="AH8" i="4" s="1"/>
  <c r="AG11" i="4"/>
  <c r="AJ25" i="4"/>
  <c r="AG26" i="4"/>
  <c r="AF31" i="4"/>
  <c r="AH31" i="4" s="1"/>
  <c r="AL45" i="4"/>
  <c r="AI48" i="4"/>
  <c r="AJ74" i="4"/>
  <c r="AG88" i="4"/>
  <c r="AJ101" i="4"/>
  <c r="AJ8" i="4"/>
  <c r="AK25" i="4"/>
  <c r="AG31" i="4"/>
  <c r="AJ48" i="4"/>
  <c r="AI59" i="4"/>
  <c r="AK74" i="4"/>
  <c r="AI88" i="4"/>
  <c r="AK8" i="4"/>
  <c r="AF10" i="4"/>
  <c r="AH10" i="4" s="1"/>
  <c r="AF20" i="4"/>
  <c r="AH20" i="4" s="1"/>
  <c r="AI26" i="4"/>
  <c r="AI31" i="4"/>
  <c r="AF44" i="4"/>
  <c r="AH44" i="4" s="1"/>
  <c r="AK48" i="4"/>
  <c r="AJ59" i="4"/>
  <c r="AF85" i="4"/>
  <c r="AH85" i="4" s="1"/>
  <c r="AJ88" i="4"/>
  <c r="AL8" i="4"/>
  <c r="AI9" i="4"/>
  <c r="AG10" i="4"/>
  <c r="AG19" i="4"/>
  <c r="AG24" i="4"/>
  <c r="AJ26" i="4"/>
  <c r="AI30" i="4"/>
  <c r="AJ31" i="4"/>
  <c r="AG44" i="4"/>
  <c r="AL48" i="4"/>
  <c r="AK59" i="4"/>
  <c r="AG85" i="4"/>
  <c r="AK88" i="4"/>
  <c r="AJ9" i="4"/>
  <c r="AI10" i="4"/>
  <c r="AF13" i="4"/>
  <c r="AH13" i="4" s="1"/>
  <c r="AL18" i="4"/>
  <c r="AI19" i="4"/>
  <c r="AI24" i="4"/>
  <c r="AJ30" i="4"/>
  <c r="AI44" i="4"/>
  <c r="AL54" i="4"/>
  <c r="AL59" i="4"/>
  <c r="AA24" i="4"/>
  <c r="AB24" i="4"/>
  <c r="AB10" i="4"/>
  <c r="AA10" i="4"/>
  <c r="Q36" i="4"/>
  <c r="Q6" i="5"/>
  <c r="Y6" i="5"/>
  <c r="Z6" i="5" s="1"/>
  <c r="Y23" i="5"/>
  <c r="Z23" i="5" s="1"/>
  <c r="Q23" i="5"/>
  <c r="Q37" i="5"/>
  <c r="Y37" i="5"/>
  <c r="Z37" i="5" s="1"/>
  <c r="Y38" i="5"/>
  <c r="Z38" i="5" s="1"/>
  <c r="O53" i="5"/>
  <c r="N53" i="5"/>
  <c r="W53" i="5" s="1"/>
  <c r="X53" i="5" s="1"/>
  <c r="AB63" i="5"/>
  <c r="AA63" i="5"/>
  <c r="AL22" i="4"/>
  <c r="AK22" i="4"/>
  <c r="AF22" i="4"/>
  <c r="AH22" i="4" s="1"/>
  <c r="AJ22" i="4"/>
  <c r="AI22" i="4"/>
  <c r="AG22" i="4"/>
  <c r="Y25" i="4"/>
  <c r="Z25" i="4" s="1"/>
  <c r="Q25" i="4"/>
  <c r="AB57" i="4"/>
  <c r="AA57" i="4"/>
  <c r="AB78" i="4"/>
  <c r="AA78" i="4"/>
  <c r="Y81" i="4"/>
  <c r="Z81" i="4" s="1"/>
  <c r="Q81" i="4"/>
  <c r="Y100" i="4"/>
  <c r="Z100" i="4" s="1"/>
  <c r="Q100" i="4"/>
  <c r="AB14" i="5"/>
  <c r="AI24" i="5"/>
  <c r="AJ24" i="5"/>
  <c r="AG24" i="5"/>
  <c r="AF24" i="5"/>
  <c r="AH24" i="5" s="1"/>
  <c r="AK24" i="5"/>
  <c r="AL24" i="5"/>
  <c r="Q42" i="5"/>
  <c r="Y42" i="5"/>
  <c r="Z42" i="5" s="1"/>
  <c r="AA76" i="5"/>
  <c r="AB76" i="5"/>
  <c r="AB87" i="5"/>
  <c r="AA87" i="5"/>
  <c r="Q13" i="4"/>
  <c r="AG37" i="4"/>
  <c r="AL37" i="4"/>
  <c r="AK37" i="4"/>
  <c r="AJ37" i="4"/>
  <c r="AI37" i="4"/>
  <c r="Y39" i="4"/>
  <c r="Z39" i="4" s="1"/>
  <c r="Q39" i="4"/>
  <c r="Y45" i="4"/>
  <c r="Z45" i="4" s="1"/>
  <c r="Q45" i="4"/>
  <c r="Y56" i="4"/>
  <c r="Z56" i="4" s="1"/>
  <c r="Q56" i="4"/>
  <c r="Y91" i="4"/>
  <c r="Z91" i="4" s="1"/>
  <c r="Y10" i="5"/>
  <c r="Z10" i="5" s="1"/>
  <c r="Q10" i="5"/>
  <c r="Y16" i="5"/>
  <c r="Z16" i="5" s="1"/>
  <c r="Q16" i="5"/>
  <c r="Y21" i="5"/>
  <c r="Z21" i="5" s="1"/>
  <c r="Q21" i="5"/>
  <c r="AA60" i="5"/>
  <c r="AB60" i="5"/>
  <c r="Q71" i="6"/>
  <c r="Y71" i="6"/>
  <c r="Z71" i="6" s="1"/>
  <c r="S65" i="4"/>
  <c r="R65" i="4"/>
  <c r="AC65" i="4"/>
  <c r="AB23" i="4"/>
  <c r="AA23" i="4"/>
  <c r="AB26" i="4"/>
  <c r="AA26" i="4"/>
  <c r="AB36" i="4"/>
  <c r="AA36" i="4"/>
  <c r="AF37" i="4"/>
  <c r="AH37" i="4" s="1"/>
  <c r="L42" i="4"/>
  <c r="Q42" i="4" s="1"/>
  <c r="Y60" i="4"/>
  <c r="Z60" i="4" s="1"/>
  <c r="Q60" i="4"/>
  <c r="AA71" i="4"/>
  <c r="AB95" i="4"/>
  <c r="Y58" i="5"/>
  <c r="Z58" i="5" s="1"/>
  <c r="S62" i="5"/>
  <c r="AC62" i="5"/>
  <c r="R62" i="5"/>
  <c r="S81" i="5"/>
  <c r="R81" i="5"/>
  <c r="AC81" i="5"/>
  <c r="Y53" i="4"/>
  <c r="Z53" i="4" s="1"/>
  <c r="Q53" i="4"/>
  <c r="AC24" i="5"/>
  <c r="S24" i="5"/>
  <c r="R24" i="5"/>
  <c r="Y35" i="5"/>
  <c r="Z35" i="5" s="1"/>
  <c r="Q35" i="5"/>
  <c r="AA82" i="5"/>
  <c r="AB82" i="5"/>
  <c r="AB18" i="4"/>
  <c r="AA18" i="4"/>
  <c r="AB35" i="4"/>
  <c r="AA35" i="4"/>
  <c r="Y70" i="4"/>
  <c r="Z70" i="4" s="1"/>
  <c r="Q70" i="4"/>
  <c r="Q80" i="5"/>
  <c r="Y80" i="5"/>
  <c r="Z80" i="5" s="1"/>
  <c r="Y12" i="4"/>
  <c r="Z12" i="4" s="1"/>
  <c r="Q18" i="4"/>
  <c r="P32" i="4"/>
  <c r="AF49" i="4"/>
  <c r="AH49" i="4" s="1"/>
  <c r="AI49" i="4"/>
  <c r="AL49" i="4"/>
  <c r="AK49" i="4"/>
  <c r="AJ49" i="4"/>
  <c r="Q72" i="4"/>
  <c r="AB76" i="4"/>
  <c r="AA76" i="4"/>
  <c r="AA13" i="5"/>
  <c r="Q52" i="5"/>
  <c r="Y52" i="5"/>
  <c r="Z52" i="5" s="1"/>
  <c r="AB12" i="6"/>
  <c r="AA12" i="6"/>
  <c r="Q52" i="6"/>
  <c r="Y52" i="6"/>
  <c r="Z52" i="6" s="1"/>
  <c r="Y47" i="4"/>
  <c r="Z47" i="4" s="1"/>
  <c r="Q47" i="4"/>
  <c r="AA79" i="4"/>
  <c r="AB79" i="4"/>
  <c r="Y93" i="4"/>
  <c r="Z93" i="4" s="1"/>
  <c r="Q93" i="4"/>
  <c r="Y15" i="4"/>
  <c r="Z15" i="4" s="1"/>
  <c r="Q15" i="4"/>
  <c r="Y27" i="4"/>
  <c r="Z27" i="4" s="1"/>
  <c r="Q27" i="4"/>
  <c r="AC13" i="5"/>
  <c r="S13" i="5"/>
  <c r="R13" i="5"/>
  <c r="AB22" i="5"/>
  <c r="AA22" i="5"/>
  <c r="Y85" i="5"/>
  <c r="Z85" i="5" s="1"/>
  <c r="Q85" i="5"/>
  <c r="AB7" i="6"/>
  <c r="AA7" i="6"/>
  <c r="AB13" i="4"/>
  <c r="AA13" i="4"/>
  <c r="AA48" i="4"/>
  <c r="AB48" i="4"/>
  <c r="Q52" i="4"/>
  <c r="Y52" i="4"/>
  <c r="Z52" i="4" s="1"/>
  <c r="O57" i="4"/>
  <c r="N57" i="4"/>
  <c r="Q75" i="6"/>
  <c r="Y75" i="6"/>
  <c r="Z75" i="6" s="1"/>
  <c r="AG49" i="4"/>
  <c r="AC62" i="4"/>
  <c r="S62" i="4"/>
  <c r="R62" i="4"/>
  <c r="AB88" i="4"/>
  <c r="AA88" i="4"/>
  <c r="AA36" i="5"/>
  <c r="AB36" i="5"/>
  <c r="Y66" i="5"/>
  <c r="Z66" i="5" s="1"/>
  <c r="Q66" i="5"/>
  <c r="S75" i="5"/>
  <c r="R75" i="5"/>
  <c r="AC75" i="5"/>
  <c r="O13" i="4"/>
  <c r="N13" i="4"/>
  <c r="AB20" i="4"/>
  <c r="AA20" i="4"/>
  <c r="AC94" i="4"/>
  <c r="S94" i="4"/>
  <c r="R94" i="4"/>
  <c r="Y97" i="4"/>
  <c r="Z97" i="4" s="1"/>
  <c r="Y18" i="5"/>
  <c r="Z18" i="5" s="1"/>
  <c r="Q18" i="5"/>
  <c r="Q69" i="5"/>
  <c r="Y69" i="5"/>
  <c r="Z69" i="5" s="1"/>
  <c r="AB70" i="5"/>
  <c r="AA70" i="5"/>
  <c r="Y30" i="4"/>
  <c r="Z30" i="4" s="1"/>
  <c r="Q30" i="4"/>
  <c r="Q38" i="4"/>
  <c r="Y38" i="4"/>
  <c r="Z38" i="4" s="1"/>
  <c r="Y15" i="5"/>
  <c r="Z15" i="5" s="1"/>
  <c r="Q15" i="5"/>
  <c r="Y17" i="4"/>
  <c r="Z17" i="4" s="1"/>
  <c r="Q17" i="4"/>
  <c r="Y51" i="4"/>
  <c r="Z51" i="4" s="1"/>
  <c r="Q51" i="4"/>
  <c r="AA4" i="5"/>
  <c r="AB4" i="5"/>
  <c r="Y24" i="6"/>
  <c r="Z24" i="6" s="1"/>
  <c r="Q24" i="6"/>
  <c r="Q11" i="4"/>
  <c r="Y11" i="4"/>
  <c r="Z11" i="4" s="1"/>
  <c r="AB31" i="4"/>
  <c r="AA31" i="4"/>
  <c r="Y66" i="4"/>
  <c r="Z66" i="4" s="1"/>
  <c r="Q66" i="4"/>
  <c r="Q67" i="4"/>
  <c r="Y67" i="4"/>
  <c r="Z67" i="4" s="1"/>
  <c r="AC72" i="4"/>
  <c r="S72" i="4"/>
  <c r="R72" i="4"/>
  <c r="AB75" i="4"/>
  <c r="AA75" i="4"/>
  <c r="Y8" i="5"/>
  <c r="Z8" i="5" s="1"/>
  <c r="Q8" i="5"/>
  <c r="Q46" i="5"/>
  <c r="Q4" i="6"/>
  <c r="AB40" i="4"/>
  <c r="AA40" i="4"/>
  <c r="AB42" i="4"/>
  <c r="AA42" i="4"/>
  <c r="Q50" i="4"/>
  <c r="Y50" i="4"/>
  <c r="Z50" i="4" s="1"/>
  <c r="R90" i="4"/>
  <c r="S90" i="4"/>
  <c r="AC90" i="4"/>
  <c r="AC103" i="4"/>
  <c r="S103" i="4"/>
  <c r="R103" i="4"/>
  <c r="AB9" i="5"/>
  <c r="AA9" i="5"/>
  <c r="AK54" i="5"/>
  <c r="AJ54" i="5"/>
  <c r="AI54" i="5"/>
  <c r="AF54" i="5"/>
  <c r="AH54" i="5" s="1"/>
  <c r="AG54" i="5"/>
  <c r="AL54" i="5"/>
  <c r="S47" i="6"/>
  <c r="AC47" i="6"/>
  <c r="R47" i="6"/>
  <c r="L10" i="4"/>
  <c r="Q10" i="4" s="1"/>
  <c r="AG32" i="4"/>
  <c r="AL32" i="4"/>
  <c r="AK32" i="4"/>
  <c r="AJ32" i="4"/>
  <c r="AI32" i="4"/>
  <c r="AF32" i="4"/>
  <c r="AH32" i="4" s="1"/>
  <c r="Q64" i="4"/>
  <c r="Y64" i="4"/>
  <c r="Z64" i="4" s="1"/>
  <c r="AB32" i="5"/>
  <c r="AA32" i="5"/>
  <c r="O8" i="4"/>
  <c r="W8" i="4" s="1"/>
  <c r="X8" i="4" s="1"/>
  <c r="Y22" i="4"/>
  <c r="Z22" i="4" s="1"/>
  <c r="Q22" i="4"/>
  <c r="AB28" i="4"/>
  <c r="AA28" i="4"/>
  <c r="Y54" i="4"/>
  <c r="Z54" i="4" s="1"/>
  <c r="Q54" i="4"/>
  <c r="AA59" i="4"/>
  <c r="AB59" i="4"/>
  <c r="AG25" i="5"/>
  <c r="AL25" i="5"/>
  <c r="AK25" i="5"/>
  <c r="AF25" i="5"/>
  <c r="AH25" i="5" s="1"/>
  <c r="AI25" i="5"/>
  <c r="AJ25" i="5"/>
  <c r="AB4" i="6"/>
  <c r="AA4" i="6"/>
  <c r="Y8" i="4"/>
  <c r="Z8" i="4" s="1"/>
  <c r="Q8" i="4"/>
  <c r="AB98" i="4"/>
  <c r="AA98" i="4"/>
  <c r="Q3" i="5"/>
  <c r="Y3" i="5"/>
  <c r="Z3" i="5" s="1"/>
  <c r="AA17" i="5"/>
  <c r="AB17" i="5"/>
  <c r="AG51" i="4"/>
  <c r="AL51" i="4"/>
  <c r="AK51" i="4"/>
  <c r="AJ51" i="4"/>
  <c r="AI51" i="4"/>
  <c r="Q82" i="4"/>
  <c r="Y82" i="4"/>
  <c r="Z82" i="4" s="1"/>
  <c r="Q77" i="5"/>
  <c r="Y77" i="5"/>
  <c r="Z77" i="5" s="1"/>
  <c r="AB89" i="5"/>
  <c r="AA89" i="5"/>
  <c r="Q33" i="4"/>
  <c r="Y33" i="4"/>
  <c r="Z33" i="4" s="1"/>
  <c r="Y37" i="4"/>
  <c r="Z37" i="4" s="1"/>
  <c r="Q37" i="4"/>
  <c r="AL89" i="4"/>
  <c r="AK89" i="4"/>
  <c r="AF89" i="4"/>
  <c r="AH89" i="4" s="1"/>
  <c r="AG89" i="4"/>
  <c r="AJ89" i="4"/>
  <c r="AI89" i="4"/>
  <c r="AA96" i="4"/>
  <c r="AB96" i="4"/>
  <c r="N16" i="5"/>
  <c r="O16" i="5"/>
  <c r="N14" i="6"/>
  <c r="O14" i="6"/>
  <c r="AF17" i="4"/>
  <c r="AH17" i="4" s="1"/>
  <c r="AF27" i="4"/>
  <c r="AH27" i="4" s="1"/>
  <c r="Q35" i="4"/>
  <c r="Q40" i="4"/>
  <c r="AL40" i="4"/>
  <c r="AF53" i="4"/>
  <c r="AH53" i="4" s="1"/>
  <c r="AA65" i="4"/>
  <c r="Q76" i="4"/>
  <c r="AG79" i="4"/>
  <c r="AA90" i="4"/>
  <c r="AI5" i="5"/>
  <c r="AJ13" i="5"/>
  <c r="AG13" i="5"/>
  <c r="AF13" i="5"/>
  <c r="AH13" i="5" s="1"/>
  <c r="AA14" i="5"/>
  <c r="AF31" i="5"/>
  <c r="AH31" i="5" s="1"/>
  <c r="AL57" i="5"/>
  <c r="AK57" i="5"/>
  <c r="AJ57" i="5"/>
  <c r="AI57" i="5"/>
  <c r="Q60" i="5"/>
  <c r="N70" i="5"/>
  <c r="W70" i="5" s="1"/>
  <c r="X70" i="5" s="1"/>
  <c r="AL77" i="5"/>
  <c r="AK77" i="5"/>
  <c r="AI77" i="5"/>
  <c r="AF78" i="5"/>
  <c r="AH78" i="5" s="1"/>
  <c r="AJ81" i="5"/>
  <c r="AL81" i="5"/>
  <c r="O93" i="5"/>
  <c r="N93" i="5"/>
  <c r="W93" i="5" s="1"/>
  <c r="X93" i="5" s="1"/>
  <c r="AL94" i="5"/>
  <c r="AJ94" i="5"/>
  <c r="AI94" i="5"/>
  <c r="AK94" i="5"/>
  <c r="Y99" i="5"/>
  <c r="Z99" i="5" s="1"/>
  <c r="AF18" i="6"/>
  <c r="AH18" i="6" s="1"/>
  <c r="AL18" i="6"/>
  <c r="AK18" i="6"/>
  <c r="AI18" i="6"/>
  <c r="AJ18" i="6"/>
  <c r="Q30" i="6"/>
  <c r="Y30" i="6"/>
  <c r="Z30" i="6" s="1"/>
  <c r="L12" i="4"/>
  <c r="Q12" i="4" s="1"/>
  <c r="AF12" i="4"/>
  <c r="AH12" i="4" s="1"/>
  <c r="AG17" i="4"/>
  <c r="AL25" i="4"/>
  <c r="AG27" i="4"/>
  <c r="AL30" i="4"/>
  <c r="AG53" i="4"/>
  <c r="P55" i="4"/>
  <c r="AL74" i="4"/>
  <c r="AK81" i="4"/>
  <c r="P89" i="4"/>
  <c r="AI92" i="4"/>
  <c r="AF95" i="4"/>
  <c r="AH95" i="4" s="1"/>
  <c r="L97" i="4"/>
  <c r="Q97" i="4" s="1"/>
  <c r="AL97" i="4"/>
  <c r="Q4" i="5"/>
  <c r="AJ5" i="5"/>
  <c r="Q9" i="5"/>
  <c r="AI13" i="5"/>
  <c r="AG31" i="5"/>
  <c r="AL40" i="5"/>
  <c r="AG40" i="5"/>
  <c r="AK40" i="5"/>
  <c r="AI40" i="5"/>
  <c r="AG42" i="5"/>
  <c r="AF42" i="5"/>
  <c r="AH42" i="5" s="1"/>
  <c r="AJ42" i="5"/>
  <c r="AL42" i="5"/>
  <c r="AF57" i="5"/>
  <c r="AH57" i="5" s="1"/>
  <c r="AF77" i="5"/>
  <c r="AH77" i="5" s="1"/>
  <c r="AF81" i="5"/>
  <c r="AH81" i="5" s="1"/>
  <c r="AF94" i="5"/>
  <c r="AH94" i="5" s="1"/>
  <c r="AL16" i="6"/>
  <c r="AJ16" i="6"/>
  <c r="AG16" i="6"/>
  <c r="AF16" i="6"/>
  <c r="AH16" i="6" s="1"/>
  <c r="AG18" i="6"/>
  <c r="N31" i="6"/>
  <c r="W31" i="6" s="1"/>
  <c r="X31" i="6" s="1"/>
  <c r="AK39" i="6"/>
  <c r="AL39" i="6"/>
  <c r="AJ39" i="6"/>
  <c r="AI39" i="6"/>
  <c r="AF39" i="6"/>
  <c r="AH39" i="6" s="1"/>
  <c r="AG39" i="6"/>
  <c r="R50" i="6"/>
  <c r="Y63" i="4"/>
  <c r="Z63" i="4" s="1"/>
  <c r="AI79" i="4"/>
  <c r="AJ92" i="4"/>
  <c r="AG95" i="4"/>
  <c r="AK5" i="5"/>
  <c r="AK13" i="5"/>
  <c r="AG57" i="5"/>
  <c r="AJ67" i="5"/>
  <c r="AF67" i="5"/>
  <c r="AH67" i="5" s="1"/>
  <c r="AL67" i="5"/>
  <c r="AG77" i="5"/>
  <c r="AG81" i="5"/>
  <c r="AG82" i="5"/>
  <c r="AF82" i="5"/>
  <c r="AH82" i="5" s="1"/>
  <c r="AI82" i="5"/>
  <c r="AJ82" i="5"/>
  <c r="AG94" i="5"/>
  <c r="AB5" i="6"/>
  <c r="Y23" i="6"/>
  <c r="Z23" i="6" s="1"/>
  <c r="Q23" i="6"/>
  <c r="Q31" i="6"/>
  <c r="Y31" i="6"/>
  <c r="Z31" i="6" s="1"/>
  <c r="N54" i="6"/>
  <c r="O54" i="6"/>
  <c r="AC8" i="6"/>
  <c r="S8" i="6"/>
  <c r="R8" i="6"/>
  <c r="AB18" i="6"/>
  <c r="AA18" i="6"/>
  <c r="AB27" i="6"/>
  <c r="AA27" i="6"/>
  <c r="Q53" i="6"/>
  <c r="Y53" i="6"/>
  <c r="Z53" i="6" s="1"/>
  <c r="Y64" i="6"/>
  <c r="Z64" i="6" s="1"/>
  <c r="Q64" i="6"/>
  <c r="Q58" i="4"/>
  <c r="R72" i="8"/>
  <c r="S72" i="8"/>
  <c r="AC72" i="8"/>
  <c r="AI12" i="4"/>
  <c r="AI17" i="4"/>
  <c r="AI27" i="4"/>
  <c r="AI53" i="4"/>
  <c r="AJ79" i="4"/>
  <c r="AG84" i="4"/>
  <c r="AL13" i="5"/>
  <c r="Q29" i="5"/>
  <c r="Y29" i="5"/>
  <c r="Z29" i="5" s="1"/>
  <c r="AK41" i="5"/>
  <c r="AJ41" i="5"/>
  <c r="AI41" i="5"/>
  <c r="AG41" i="5"/>
  <c r="AF41" i="5"/>
  <c r="AH41" i="5" s="1"/>
  <c r="O42" i="5"/>
  <c r="N42" i="5"/>
  <c r="W42" i="5" s="1"/>
  <c r="X42" i="5" s="1"/>
  <c r="AI44" i="5"/>
  <c r="AJ44" i="5"/>
  <c r="AA49" i="5"/>
  <c r="AB49" i="5"/>
  <c r="Q54" i="5"/>
  <c r="Y54" i="5"/>
  <c r="Z54" i="5" s="1"/>
  <c r="Y61" i="5"/>
  <c r="Z61" i="5" s="1"/>
  <c r="Q61" i="5"/>
  <c r="AI64" i="5"/>
  <c r="AK64" i="5"/>
  <c r="AJ64" i="5"/>
  <c r="AG64" i="5"/>
  <c r="AF64" i="5"/>
  <c r="AH64" i="5" s="1"/>
  <c r="N65" i="5"/>
  <c r="O65" i="5"/>
  <c r="AG67" i="5"/>
  <c r="AI68" i="5"/>
  <c r="AF68" i="5"/>
  <c r="AH68" i="5" s="1"/>
  <c r="AL68" i="5"/>
  <c r="N74" i="5"/>
  <c r="W74" i="5" s="1"/>
  <c r="X74" i="5" s="1"/>
  <c r="AJ77" i="5"/>
  <c r="AI81" i="5"/>
  <c r="AK82" i="5"/>
  <c r="AA83" i="5"/>
  <c r="O97" i="5"/>
  <c r="N97" i="5"/>
  <c r="AA5" i="6"/>
  <c r="N9" i="6"/>
  <c r="O9" i="6"/>
  <c r="AL12" i="6"/>
  <c r="AK12" i="6"/>
  <c r="AI12" i="6"/>
  <c r="AG12" i="6"/>
  <c r="AF12" i="6"/>
  <c r="AH12" i="6" s="1"/>
  <c r="AJ12" i="6"/>
  <c r="AK16" i="6"/>
  <c r="Y42" i="6"/>
  <c r="Z42" i="6" s="1"/>
  <c r="Q42" i="6"/>
  <c r="AB44" i="6"/>
  <c r="AC51" i="6"/>
  <c r="S51" i="6"/>
  <c r="Q85" i="4"/>
  <c r="AL92" i="4"/>
  <c r="AG92" i="4"/>
  <c r="AF92" i="4"/>
  <c r="AH92" i="4" s="1"/>
  <c r="O27" i="5"/>
  <c r="N27" i="5"/>
  <c r="AJ31" i="5"/>
  <c r="AI31" i="5"/>
  <c r="AJ12" i="4"/>
  <c r="AJ17" i="4"/>
  <c r="AF24" i="4"/>
  <c r="AH24" i="4" s="1"/>
  <c r="AJ27" i="4"/>
  <c r="AG29" i="4"/>
  <c r="P41" i="4"/>
  <c r="AJ53" i="4"/>
  <c r="AI55" i="4"/>
  <c r="AG57" i="4"/>
  <c r="AF59" i="4"/>
  <c r="AH59" i="4" s="1"/>
  <c r="AJ75" i="4"/>
  <c r="AG75" i="4"/>
  <c r="AK79" i="4"/>
  <c r="AI95" i="4"/>
  <c r="Q12" i="5"/>
  <c r="AJ21" i="5"/>
  <c r="AG21" i="5"/>
  <c r="P26" i="5"/>
  <c r="Q28" i="5"/>
  <c r="AL31" i="5"/>
  <c r="AL41" i="5"/>
  <c r="AK42" i="5"/>
  <c r="AF44" i="5"/>
  <c r="AH44" i="5" s="1"/>
  <c r="R46" i="5"/>
  <c r="AL64" i="5"/>
  <c r="AK66" i="5"/>
  <c r="AJ66" i="5"/>
  <c r="AI66" i="5"/>
  <c r="AG66" i="5"/>
  <c r="AG68" i="5"/>
  <c r="AK81" i="5"/>
  <c r="AL82" i="5"/>
  <c r="AC83" i="5"/>
  <c r="AI85" i="5"/>
  <c r="AJ85" i="5"/>
  <c r="AL85" i="5"/>
  <c r="O96" i="5"/>
  <c r="N96" i="5"/>
  <c r="W96" i="5" s="1"/>
  <c r="X96" i="5" s="1"/>
  <c r="AF4" i="6"/>
  <c r="AH4" i="6" s="1"/>
  <c r="AK4" i="6"/>
  <c r="AJ4" i="6"/>
  <c r="AA8" i="6"/>
  <c r="Y22" i="6"/>
  <c r="Z22" i="6" s="1"/>
  <c r="N34" i="6"/>
  <c r="O34" i="6"/>
  <c r="AC50" i="6"/>
  <c r="AK53" i="6"/>
  <c r="AI53" i="6"/>
  <c r="AL53" i="6"/>
  <c r="AG53" i="6"/>
  <c r="AJ53" i="6"/>
  <c r="AF53" i="6"/>
  <c r="AH53" i="6" s="1"/>
  <c r="Q95" i="6"/>
  <c r="Y95" i="6"/>
  <c r="Z95" i="6" s="1"/>
  <c r="AJ103" i="4"/>
  <c r="AI103" i="4"/>
  <c r="AK103" i="4"/>
  <c r="AF103" i="4"/>
  <c r="AH103" i="4" s="1"/>
  <c r="AI48" i="5"/>
  <c r="AL48" i="5"/>
  <c r="AK48" i="5"/>
  <c r="AJ48" i="5"/>
  <c r="AG48" i="5"/>
  <c r="Q74" i="5"/>
  <c r="Y74" i="5"/>
  <c r="Z74" i="5" s="1"/>
  <c r="AB73" i="6"/>
  <c r="AA73" i="6"/>
  <c r="AF79" i="4"/>
  <c r="AH79" i="4" s="1"/>
  <c r="AG103" i="4"/>
  <c r="O56" i="5"/>
  <c r="N56" i="5"/>
  <c r="AI78" i="5"/>
  <c r="AG78" i="5"/>
  <c r="AJ78" i="5"/>
  <c r="AK78" i="5"/>
  <c r="Q84" i="5"/>
  <c r="Y84" i="5"/>
  <c r="Z84" i="5" s="1"/>
  <c r="AB96" i="5"/>
  <c r="AA96" i="5"/>
  <c r="Q8" i="6"/>
  <c r="AK12" i="4"/>
  <c r="AK17" i="4"/>
  <c r="AK27" i="4"/>
  <c r="AK53" i="4"/>
  <c r="AI84" i="4"/>
  <c r="AJ95" i="4"/>
  <c r="AK101" i="4"/>
  <c r="AF101" i="4"/>
  <c r="AH101" i="4" s="1"/>
  <c r="R12" i="5"/>
  <c r="S46" i="5"/>
  <c r="AI67" i="5"/>
  <c r="S102" i="5"/>
  <c r="R102" i="5"/>
  <c r="AC102" i="5"/>
  <c r="Q103" i="5"/>
  <c r="Y3" i="6"/>
  <c r="Z3" i="6" s="1"/>
  <c r="Q40" i="6"/>
  <c r="Y40" i="6"/>
  <c r="Z40" i="6" s="1"/>
  <c r="Y78" i="6"/>
  <c r="Z78" i="6" s="1"/>
  <c r="AJ16" i="7"/>
  <c r="AG16" i="7"/>
  <c r="AF16" i="7"/>
  <c r="AH16" i="7" s="1"/>
  <c r="AL16" i="7"/>
  <c r="AK16" i="7"/>
  <c r="AB30" i="5"/>
  <c r="AA30" i="5"/>
  <c r="AF55" i="5"/>
  <c r="AH55" i="5" s="1"/>
  <c r="AL55" i="5"/>
  <c r="AK55" i="5"/>
  <c r="AJ55" i="5"/>
  <c r="AI55" i="5"/>
  <c r="AB77" i="4"/>
  <c r="AG5" i="5"/>
  <c r="AF5" i="5"/>
  <c r="AH5" i="5" s="1"/>
  <c r="AG55" i="5"/>
  <c r="AK13" i="6"/>
  <c r="AI13" i="6"/>
  <c r="AL13" i="6"/>
  <c r="AJ13" i="6"/>
  <c r="AG13" i="6"/>
  <c r="AG9" i="4"/>
  <c r="AL12" i="4"/>
  <c r="P21" i="4"/>
  <c r="AI29" i="4"/>
  <c r="AF41" i="4"/>
  <c r="AH41" i="4" s="1"/>
  <c r="P61" i="4"/>
  <c r="AL61" i="4"/>
  <c r="AJ61" i="4"/>
  <c r="AJ84" i="4"/>
  <c r="AB85" i="4"/>
  <c r="AG101" i="4"/>
  <c r="Q103" i="4"/>
  <c r="AL15" i="5"/>
  <c r="AJ15" i="5"/>
  <c r="AI15" i="5"/>
  <c r="AA24" i="5"/>
  <c r="AB33" i="5"/>
  <c r="P51" i="5"/>
  <c r="AL66" i="5"/>
  <c r="AK67" i="5"/>
  <c r="AK68" i="5"/>
  <c r="Q75" i="5"/>
  <c r="AK84" i="5"/>
  <c r="AI84" i="5"/>
  <c r="AJ84" i="5"/>
  <c r="AG85" i="5"/>
  <c r="Y101" i="5"/>
  <c r="Z101" i="5" s="1"/>
  <c r="AA102" i="5"/>
  <c r="Y19" i="6"/>
  <c r="Z19" i="6" s="1"/>
  <c r="R32" i="6"/>
  <c r="S32" i="6"/>
  <c r="AF44" i="6"/>
  <c r="AH44" i="6" s="1"/>
  <c r="AL44" i="6"/>
  <c r="AJ44" i="6"/>
  <c r="AI44" i="6"/>
  <c r="AK44" i="6"/>
  <c r="AG44" i="6"/>
  <c r="AB48" i="6"/>
  <c r="AA48" i="6"/>
  <c r="AJ50" i="6"/>
  <c r="AL50" i="6"/>
  <c r="AK50" i="6"/>
  <c r="AI50" i="6"/>
  <c r="Y57" i="6"/>
  <c r="Z57" i="6" s="1"/>
  <c r="Q57" i="6"/>
  <c r="Y68" i="6"/>
  <c r="Z68" i="6" s="1"/>
  <c r="Q68" i="6"/>
  <c r="Q70" i="6"/>
  <c r="Y70" i="6"/>
  <c r="Z70" i="6" s="1"/>
  <c r="AI16" i="7"/>
  <c r="Q44" i="4"/>
  <c r="Y58" i="4"/>
  <c r="Z58" i="4" s="1"/>
  <c r="AL67" i="4"/>
  <c r="AK67" i="4"/>
  <c r="Q25" i="5"/>
  <c r="Y25" i="5"/>
  <c r="Z25" i="5" s="1"/>
  <c r="Y78" i="5"/>
  <c r="Z78" i="5" s="1"/>
  <c r="AB100" i="5"/>
  <c r="AA100" i="5"/>
  <c r="O4" i="6"/>
  <c r="N4" i="6"/>
  <c r="P10" i="6"/>
  <c r="Y49" i="6"/>
  <c r="Z49" i="6" s="1"/>
  <c r="Q62" i="6"/>
  <c r="Y62" i="6"/>
  <c r="Z62" i="6" s="1"/>
  <c r="AB79" i="6"/>
  <c r="AA79" i="6"/>
  <c r="Q3" i="4"/>
  <c r="Q7" i="4"/>
  <c r="AF16" i="4"/>
  <c r="AH16" i="4" s="1"/>
  <c r="AF21" i="4"/>
  <c r="AH21" i="4" s="1"/>
  <c r="AI52" i="4"/>
  <c r="AG52" i="4"/>
  <c r="AG63" i="4"/>
  <c r="AF67" i="4"/>
  <c r="AH67" i="4" s="1"/>
  <c r="Q79" i="4"/>
  <c r="Q27" i="5"/>
  <c r="Y27" i="5"/>
  <c r="Z27" i="5" s="1"/>
  <c r="AL33" i="5"/>
  <c r="AK33" i="5"/>
  <c r="P43" i="5"/>
  <c r="Q56" i="5"/>
  <c r="Y56" i="5"/>
  <c r="Z56" i="5" s="1"/>
  <c r="L58" i="5"/>
  <c r="Q58" i="5" s="1"/>
  <c r="AK70" i="5"/>
  <c r="AJ70" i="5"/>
  <c r="AG70" i="5"/>
  <c r="Q92" i="5"/>
  <c r="Y92" i="5"/>
  <c r="Z92" i="5" s="1"/>
  <c r="N5" i="6"/>
  <c r="O5" i="6"/>
  <c r="N58" i="6"/>
  <c r="W58" i="6" s="1"/>
  <c r="X58" i="6" s="1"/>
  <c r="Y74" i="6"/>
  <c r="Z74" i="6" s="1"/>
  <c r="Q74" i="6"/>
  <c r="AG16" i="4"/>
  <c r="AG21" i="4"/>
  <c r="Q24" i="4"/>
  <c r="AG67" i="4"/>
  <c r="AI80" i="4"/>
  <c r="AG80" i="4"/>
  <c r="AF80" i="4"/>
  <c r="AH80" i="4" s="1"/>
  <c r="P31" i="5"/>
  <c r="AF70" i="5"/>
  <c r="AH70" i="5" s="1"/>
  <c r="Q76" i="5"/>
  <c r="L78" i="5"/>
  <c r="Q78" i="5" s="1"/>
  <c r="L10" i="6"/>
  <c r="AK43" i="6"/>
  <c r="AI43" i="6"/>
  <c r="AG43" i="6"/>
  <c r="AL43" i="6"/>
  <c r="AJ43" i="6"/>
  <c r="AF43" i="6"/>
  <c r="AH43" i="6" s="1"/>
  <c r="S90" i="6"/>
  <c r="R90" i="6"/>
  <c r="AC90" i="6"/>
  <c r="AA101" i="6"/>
  <c r="AB101" i="6"/>
  <c r="Q45" i="7"/>
  <c r="Y45" i="7"/>
  <c r="Z45" i="7" s="1"/>
  <c r="AI63" i="4"/>
  <c r="AF7" i="5"/>
  <c r="AH7" i="5" s="1"/>
  <c r="AL7" i="5"/>
  <c r="AK7" i="5"/>
  <c r="AJ71" i="5"/>
  <c r="AI71" i="5"/>
  <c r="AL71" i="5"/>
  <c r="AK71" i="5"/>
  <c r="AG71" i="5"/>
  <c r="AF71" i="5"/>
  <c r="AH71" i="5" s="1"/>
  <c r="AF24" i="6"/>
  <c r="AH24" i="6" s="1"/>
  <c r="AK24" i="6"/>
  <c r="AJ24" i="6"/>
  <c r="AI24" i="6"/>
  <c r="AG24" i="6"/>
  <c r="Q55" i="6"/>
  <c r="Y55" i="6"/>
  <c r="Z55" i="6" s="1"/>
  <c r="AL80" i="6"/>
  <c r="AJ80" i="6"/>
  <c r="AF80" i="6"/>
  <c r="AH80" i="6" s="1"/>
  <c r="AK80" i="6"/>
  <c r="AI80" i="6"/>
  <c r="Y86" i="6"/>
  <c r="Z86" i="6" s="1"/>
  <c r="Q86" i="6"/>
  <c r="AI16" i="4"/>
  <c r="AI21" i="4"/>
  <c r="AF28" i="4"/>
  <c r="AH28" i="4" s="1"/>
  <c r="AF33" i="4"/>
  <c r="AH33" i="4" s="1"/>
  <c r="AF54" i="4"/>
  <c r="AH54" i="4" s="1"/>
  <c r="AF56" i="4"/>
  <c r="AH56" i="4" s="1"/>
  <c r="AA62" i="4"/>
  <c r="AJ63" i="4"/>
  <c r="AI67" i="4"/>
  <c r="AA72" i="4"/>
  <c r="Q77" i="4"/>
  <c r="Y86" i="4"/>
  <c r="Z86" i="4" s="1"/>
  <c r="Q87" i="4"/>
  <c r="AA94" i="4"/>
  <c r="AG7" i="5"/>
  <c r="O8" i="5"/>
  <c r="N8" i="5"/>
  <c r="Q17" i="5"/>
  <c r="Q30" i="5"/>
  <c r="AG38" i="5"/>
  <c r="AI38" i="5"/>
  <c r="AL38" i="5"/>
  <c r="AJ38" i="5"/>
  <c r="AA46" i="5"/>
  <c r="Q57" i="5"/>
  <c r="Y57" i="5"/>
  <c r="Z57" i="5" s="1"/>
  <c r="AL70" i="5"/>
  <c r="AA75" i="5"/>
  <c r="AB88" i="5"/>
  <c r="N102" i="5"/>
  <c r="O102" i="5"/>
  <c r="AL24" i="6"/>
  <c r="S61" i="6"/>
  <c r="AC61" i="6"/>
  <c r="R61" i="6"/>
  <c r="AG80" i="6"/>
  <c r="Q4" i="4"/>
  <c r="AI11" i="4"/>
  <c r="AJ16" i="4"/>
  <c r="AF18" i="4"/>
  <c r="AH18" i="4" s="1"/>
  <c r="AK21" i="4"/>
  <c r="AF23" i="4"/>
  <c r="AH23" i="4" s="1"/>
  <c r="AG28" i="4"/>
  <c r="AG33" i="4"/>
  <c r="AF45" i="4"/>
  <c r="AH45" i="4" s="1"/>
  <c r="AK52" i="4"/>
  <c r="AG54" i="4"/>
  <c r="AG56" i="4"/>
  <c r="AK63" i="4"/>
  <c r="AJ67" i="4"/>
  <c r="AB71" i="4"/>
  <c r="AB74" i="4"/>
  <c r="AF78" i="4"/>
  <c r="AH78" i="4" s="1"/>
  <c r="AK78" i="4"/>
  <c r="AJ78" i="4"/>
  <c r="AK80" i="4"/>
  <c r="AI96" i="4"/>
  <c r="AF99" i="4"/>
  <c r="AH99" i="4" s="1"/>
  <c r="AJ102" i="4"/>
  <c r="AG102" i="4"/>
  <c r="AF8" i="5"/>
  <c r="AH8" i="5" s="1"/>
  <c r="AK23" i="5"/>
  <c r="AI23" i="5"/>
  <c r="AI33" i="5"/>
  <c r="AF38" i="5"/>
  <c r="AH38" i="5" s="1"/>
  <c r="Q40" i="5"/>
  <c r="P44" i="5"/>
  <c r="Y45" i="5"/>
  <c r="Z45" i="5" s="1"/>
  <c r="Q45" i="5"/>
  <c r="Q65" i="5"/>
  <c r="L67" i="5"/>
  <c r="AL73" i="5"/>
  <c r="AG73" i="5"/>
  <c r="AK73" i="5"/>
  <c r="AJ73" i="5"/>
  <c r="AI73" i="5"/>
  <c r="P9" i="6"/>
  <c r="AB11" i="6"/>
  <c r="AA11" i="6"/>
  <c r="AB21" i="6"/>
  <c r="L46" i="6"/>
  <c r="Q59" i="6"/>
  <c r="Y59" i="6"/>
  <c r="Z59" i="6" s="1"/>
  <c r="AL62" i="6"/>
  <c r="AK62" i="6"/>
  <c r="AJ62" i="6"/>
  <c r="AI62" i="6"/>
  <c r="AG62" i="6"/>
  <c r="AF62" i="6"/>
  <c r="AH62" i="6" s="1"/>
  <c r="P66" i="6"/>
  <c r="AJ11" i="4"/>
  <c r="AK16" i="4"/>
  <c r="AG18" i="4"/>
  <c r="AL21" i="4"/>
  <c r="AG23" i="4"/>
  <c r="N38" i="4"/>
  <c r="W38" i="4" s="1"/>
  <c r="X38" i="4" s="1"/>
  <c r="AJ38" i="4"/>
  <c r="AI43" i="4"/>
  <c r="AG45" i="4"/>
  <c r="AL52" i="4"/>
  <c r="AK58" i="4"/>
  <c r="AI58" i="4"/>
  <c r="AL63" i="4"/>
  <c r="AL80" i="4"/>
  <c r="AI85" i="4"/>
  <c r="AJ96" i="4"/>
  <c r="AG99" i="4"/>
  <c r="AI7" i="5"/>
  <c r="AG8" i="5"/>
  <c r="AK38" i="5"/>
  <c r="AB41" i="5"/>
  <c r="AJ61" i="5"/>
  <c r="AG61" i="5"/>
  <c r="AF61" i="5"/>
  <c r="AH61" i="5" s="1"/>
  <c r="AJ88" i="5"/>
  <c r="AF88" i="5"/>
  <c r="AH88" i="5" s="1"/>
  <c r="AL88" i="5"/>
  <c r="W16" i="6"/>
  <c r="X16" i="6" s="1"/>
  <c r="Q34" i="6"/>
  <c r="Y34" i="6"/>
  <c r="Z34" i="6" s="1"/>
  <c r="AF48" i="6"/>
  <c r="AH48" i="6" s="1"/>
  <c r="AL48" i="6"/>
  <c r="AK48" i="6"/>
  <c r="AG48" i="6"/>
  <c r="AJ48" i="6"/>
  <c r="AI48" i="6"/>
  <c r="Y65" i="6"/>
  <c r="Z65" i="6" s="1"/>
  <c r="Q65" i="6"/>
  <c r="O79" i="6"/>
  <c r="N79" i="6"/>
  <c r="AG8" i="4"/>
  <c r="AK11" i="4"/>
  <c r="AG13" i="4"/>
  <c r="AI28" i="4"/>
  <c r="AI33" i="4"/>
  <c r="AK38" i="4"/>
  <c r="AF40" i="4"/>
  <c r="AH40" i="4" s="1"/>
  <c r="AJ43" i="4"/>
  <c r="AI54" i="4"/>
  <c r="AI56" i="4"/>
  <c r="AF58" i="4"/>
  <c r="AH58" i="4" s="1"/>
  <c r="AG76" i="4"/>
  <c r="AJ85" i="4"/>
  <c r="Y92" i="4"/>
  <c r="Z92" i="4" s="1"/>
  <c r="AK96" i="4"/>
  <c r="Q101" i="4"/>
  <c r="AI102" i="4"/>
  <c r="AA103" i="4"/>
  <c r="AJ7" i="5"/>
  <c r="AJ8" i="5"/>
  <c r="AG23" i="5"/>
  <c r="Q41" i="5"/>
  <c r="AI61" i="5"/>
  <c r="AG88" i="5"/>
  <c r="AI90" i="5"/>
  <c r="AJ90" i="5"/>
  <c r="AF90" i="5"/>
  <c r="AH90" i="5" s="1"/>
  <c r="AB93" i="5"/>
  <c r="P26" i="6"/>
  <c r="AB58" i="6"/>
  <c r="AA58" i="6"/>
  <c r="Y77" i="6"/>
  <c r="Z77" i="6" s="1"/>
  <c r="Q77" i="6"/>
  <c r="N18" i="4"/>
  <c r="W18" i="4" s="1"/>
  <c r="X18" i="4" s="1"/>
  <c r="AJ18" i="4"/>
  <c r="AI23" i="4"/>
  <c r="AF25" i="4"/>
  <c r="AH25" i="4" s="1"/>
  <c r="AJ28" i="4"/>
  <c r="AF30" i="4"/>
  <c r="AH30" i="4" s="1"/>
  <c r="AJ33" i="4"/>
  <c r="AF35" i="4"/>
  <c r="AH35" i="4" s="1"/>
  <c r="AL38" i="4"/>
  <c r="AK43" i="4"/>
  <c r="Y44" i="4"/>
  <c r="Z44" i="4" s="1"/>
  <c r="AI45" i="4"/>
  <c r="AJ54" i="4"/>
  <c r="AJ56" i="4"/>
  <c r="AG58" i="4"/>
  <c r="AI72" i="4"/>
  <c r="AG72" i="4"/>
  <c r="AF72" i="4"/>
  <c r="AH72" i="4" s="1"/>
  <c r="AF74" i="4"/>
  <c r="AH74" i="4" s="1"/>
  <c r="AI78" i="4"/>
  <c r="AK85" i="4"/>
  <c r="AL96" i="4"/>
  <c r="P99" i="4"/>
  <c r="AI99" i="4"/>
  <c r="AK102" i="4"/>
  <c r="AK8" i="5"/>
  <c r="AJ23" i="5"/>
  <c r="AL27" i="5"/>
  <c r="AK27" i="5"/>
  <c r="AA28" i="5"/>
  <c r="AL49" i="5"/>
  <c r="AK49" i="5"/>
  <c r="AK61" i="5"/>
  <c r="AB71" i="5"/>
  <c r="AB72" i="5"/>
  <c r="AA72" i="5"/>
  <c r="AF75" i="5"/>
  <c r="AH75" i="5" s="1"/>
  <c r="AJ75" i="5"/>
  <c r="AL75" i="5"/>
  <c r="AI75" i="5"/>
  <c r="S38" i="6"/>
  <c r="R38" i="6"/>
  <c r="N60" i="6"/>
  <c r="O60" i="6"/>
  <c r="AL10" i="7"/>
  <c r="AK10" i="7"/>
  <c r="AG10" i="7"/>
  <c r="AF10" i="7"/>
  <c r="AH10" i="7" s="1"/>
  <c r="AI10" i="7"/>
  <c r="AJ10" i="7"/>
  <c r="Q96" i="4"/>
  <c r="AL26" i="5"/>
  <c r="AK26" i="5"/>
  <c r="AJ26" i="5"/>
  <c r="AI26" i="5"/>
  <c r="AG26" i="5"/>
  <c r="AI28" i="5"/>
  <c r="AF28" i="5"/>
  <c r="AH28" i="5" s="1"/>
  <c r="AL28" i="5"/>
  <c r="AK28" i="5"/>
  <c r="AJ28" i="5"/>
  <c r="AK18" i="4"/>
  <c r="AK64" i="4"/>
  <c r="AJ64" i="4"/>
  <c r="AL78" i="4"/>
  <c r="Y87" i="4"/>
  <c r="Z87" i="4" s="1"/>
  <c r="AJ99" i="4"/>
  <c r="AL102" i="4"/>
  <c r="AL8" i="5"/>
  <c r="AL23" i="5"/>
  <c r="AF27" i="5"/>
  <c r="AH27" i="5" s="1"/>
  <c r="AB28" i="5"/>
  <c r="AL29" i="5"/>
  <c r="AK29" i="5"/>
  <c r="Y40" i="5"/>
  <c r="Z40" i="5" s="1"/>
  <c r="AJ47" i="5"/>
  <c r="AL47" i="5"/>
  <c r="AI47" i="5"/>
  <c r="AF49" i="5"/>
  <c r="AH49" i="5" s="1"/>
  <c r="AL61" i="5"/>
  <c r="AG75" i="5"/>
  <c r="AI88" i="5"/>
  <c r="AK90" i="5"/>
  <c r="Q33" i="6"/>
  <c r="Y33" i="6"/>
  <c r="Z33" i="6" s="1"/>
  <c r="Y45" i="6"/>
  <c r="Z45" i="6" s="1"/>
  <c r="Q45" i="6"/>
  <c r="AI47" i="6"/>
  <c r="AG47" i="6"/>
  <c r="AL47" i="6"/>
  <c r="AF47" i="6"/>
  <c r="AH47" i="6" s="1"/>
  <c r="AK47" i="6"/>
  <c r="AJ47" i="6"/>
  <c r="Y63" i="6"/>
  <c r="Z63" i="6" s="1"/>
  <c r="O67" i="6"/>
  <c r="N67" i="6"/>
  <c r="W67" i="6" s="1"/>
  <c r="X67" i="6" s="1"/>
  <c r="Q5" i="6"/>
  <c r="AI7" i="6"/>
  <c r="AG7" i="6"/>
  <c r="AL7" i="6"/>
  <c r="AJ7" i="6"/>
  <c r="AF7" i="6"/>
  <c r="AH7" i="6" s="1"/>
  <c r="O19" i="6"/>
  <c r="N19" i="6"/>
  <c r="W19" i="6" s="1"/>
  <c r="X19" i="6" s="1"/>
  <c r="AJ20" i="6"/>
  <c r="AG20" i="6"/>
  <c r="AK20" i="6"/>
  <c r="AI20" i="6"/>
  <c r="AK14" i="5"/>
  <c r="AJ14" i="5"/>
  <c r="AG62" i="5"/>
  <c r="AF62" i="5"/>
  <c r="AH62" i="5" s="1"/>
  <c r="AK7" i="6"/>
  <c r="AK9" i="6"/>
  <c r="AJ9" i="6"/>
  <c r="AL9" i="6"/>
  <c r="AF20" i="6"/>
  <c r="AH20" i="6" s="1"/>
  <c r="Y37" i="6"/>
  <c r="Z37" i="6" s="1"/>
  <c r="Q37" i="6"/>
  <c r="O72" i="6"/>
  <c r="W72" i="6" s="1"/>
  <c r="X72" i="6" s="1"/>
  <c r="N89" i="6"/>
  <c r="O89" i="6"/>
  <c r="S96" i="6"/>
  <c r="AC96" i="6"/>
  <c r="AF12" i="5"/>
  <c r="AH12" i="5" s="1"/>
  <c r="Q14" i="5"/>
  <c r="AF14" i="5"/>
  <c r="AH14" i="5" s="1"/>
  <c r="AF18" i="5"/>
  <c r="AH18" i="5" s="1"/>
  <c r="AG22" i="5"/>
  <c r="AF22" i="5"/>
  <c r="AH22" i="5" s="1"/>
  <c r="AL22" i="5"/>
  <c r="AF83" i="5"/>
  <c r="AH83" i="5" s="1"/>
  <c r="Q93" i="5"/>
  <c r="AB97" i="5"/>
  <c r="AA97" i="5"/>
  <c r="AF8" i="6"/>
  <c r="AH8" i="6" s="1"/>
  <c r="AI8" i="6"/>
  <c r="AG8" i="6"/>
  <c r="AF9" i="6"/>
  <c r="AH9" i="6" s="1"/>
  <c r="Q12" i="6"/>
  <c r="AL20" i="6"/>
  <c r="AI27" i="6"/>
  <c r="AG27" i="6"/>
  <c r="AL27" i="6"/>
  <c r="AJ27" i="6"/>
  <c r="AL42" i="6"/>
  <c r="AJ42" i="6"/>
  <c r="AI42" i="6"/>
  <c r="AG42" i="6"/>
  <c r="AF42" i="6"/>
  <c r="AH42" i="6" s="1"/>
  <c r="AA96" i="6"/>
  <c r="AG14" i="5"/>
  <c r="P20" i="5"/>
  <c r="AF20" i="5"/>
  <c r="AH20" i="5" s="1"/>
  <c r="L24" i="5"/>
  <c r="Q24" i="5" s="1"/>
  <c r="AL37" i="5"/>
  <c r="AK37" i="5"/>
  <c r="AF46" i="5"/>
  <c r="AH46" i="5" s="1"/>
  <c r="AJ51" i="5"/>
  <c r="AI51" i="5"/>
  <c r="AF53" i="5"/>
  <c r="AH53" i="5" s="1"/>
  <c r="AI62" i="5"/>
  <c r="Q82" i="5"/>
  <c r="Q89" i="5"/>
  <c r="Q91" i="5"/>
  <c r="Y91" i="5"/>
  <c r="Z91" i="5" s="1"/>
  <c r="AJ8" i="6"/>
  <c r="AG9" i="6"/>
  <c r="AL22" i="6"/>
  <c r="AK22" i="6"/>
  <c r="AJ22" i="6"/>
  <c r="AF27" i="6"/>
  <c r="AH27" i="6" s="1"/>
  <c r="AK42" i="6"/>
  <c r="Y54" i="6"/>
  <c r="Z54" i="6" s="1"/>
  <c r="O86" i="6"/>
  <c r="N86" i="6"/>
  <c r="AJ87" i="6"/>
  <c r="AK87" i="6"/>
  <c r="AI87" i="6"/>
  <c r="AG87" i="6"/>
  <c r="AF87" i="6"/>
  <c r="AH87" i="6" s="1"/>
  <c r="AL87" i="6"/>
  <c r="AK27" i="7"/>
  <c r="AJ27" i="7"/>
  <c r="AL27" i="7"/>
  <c r="AI27" i="7"/>
  <c r="AJ62" i="5"/>
  <c r="AK74" i="5"/>
  <c r="AJ74" i="5"/>
  <c r="AL80" i="5"/>
  <c r="AI80" i="5"/>
  <c r="Y95" i="5"/>
  <c r="Z95" i="5" s="1"/>
  <c r="Q95" i="5"/>
  <c r="AL97" i="5"/>
  <c r="AF97" i="5"/>
  <c r="AH97" i="5" s="1"/>
  <c r="P6" i="6"/>
  <c r="Q13" i="6"/>
  <c r="Y13" i="6"/>
  <c r="Z13" i="6" s="1"/>
  <c r="AJ30" i="6"/>
  <c r="AL30" i="6"/>
  <c r="AK30" i="6"/>
  <c r="P102" i="6"/>
  <c r="Y41" i="7"/>
  <c r="Z41" i="7" s="1"/>
  <c r="Q41" i="7"/>
  <c r="O97" i="6"/>
  <c r="N97" i="6"/>
  <c r="W97" i="6" s="1"/>
  <c r="X97" i="6" s="1"/>
  <c r="Y100" i="6"/>
  <c r="Z100" i="6" s="1"/>
  <c r="AK15" i="7"/>
  <c r="AJ15" i="7"/>
  <c r="AG15" i="7"/>
  <c r="AF15" i="7"/>
  <c r="AH15" i="7" s="1"/>
  <c r="AL15" i="7"/>
  <c r="AB19" i="7"/>
  <c r="AA19" i="7"/>
  <c r="AK29" i="6"/>
  <c r="AJ29" i="6"/>
  <c r="AI29" i="6"/>
  <c r="AL29" i="6"/>
  <c r="AG29" i="6"/>
  <c r="AF29" i="6"/>
  <c r="AH29" i="6" s="1"/>
  <c r="AA47" i="6"/>
  <c r="AB72" i="6"/>
  <c r="AK85" i="6"/>
  <c r="AL85" i="6"/>
  <c r="AJ85" i="6"/>
  <c r="AI85" i="6"/>
  <c r="AG85" i="6"/>
  <c r="AF85" i="6"/>
  <c r="AH85" i="6" s="1"/>
  <c r="AG94" i="6"/>
  <c r="AF94" i="6"/>
  <c r="AH94" i="6" s="1"/>
  <c r="AL94" i="6"/>
  <c r="AK94" i="6"/>
  <c r="AJ94" i="6"/>
  <c r="Q19" i="7"/>
  <c r="Y17" i="6"/>
  <c r="Z17" i="6" s="1"/>
  <c r="Q17" i="6"/>
  <c r="Q18" i="6"/>
  <c r="L19" i="6"/>
  <c r="Q19" i="6" s="1"/>
  <c r="Y43" i="6"/>
  <c r="Z43" i="6" s="1"/>
  <c r="Q43" i="6"/>
  <c r="AJ67" i="6"/>
  <c r="AK67" i="6"/>
  <c r="AL67" i="6"/>
  <c r="AG67" i="6"/>
  <c r="W68" i="6"/>
  <c r="X68" i="6" s="1"/>
  <c r="L100" i="6"/>
  <c r="Q100" i="6" s="1"/>
  <c r="AI15" i="7"/>
  <c r="P46" i="6"/>
  <c r="S69" i="6"/>
  <c r="R69" i="6"/>
  <c r="O94" i="6"/>
  <c r="N94" i="6"/>
  <c r="W94" i="6" s="1"/>
  <c r="X94" i="6" s="1"/>
  <c r="Q99" i="6"/>
  <c r="Y99" i="6"/>
  <c r="Z99" i="6" s="1"/>
  <c r="AB26" i="7"/>
  <c r="AB40" i="7"/>
  <c r="AA40" i="7"/>
  <c r="Q23" i="7"/>
  <c r="Y23" i="7"/>
  <c r="Z23" i="7" s="1"/>
  <c r="Q37" i="7"/>
  <c r="Y37" i="7"/>
  <c r="Z37" i="7" s="1"/>
  <c r="O93" i="6"/>
  <c r="N93" i="6"/>
  <c r="AB28" i="7"/>
  <c r="AA28" i="7"/>
  <c r="Y39" i="7"/>
  <c r="Z39" i="7" s="1"/>
  <c r="Q39" i="7"/>
  <c r="AB13" i="7"/>
  <c r="AA13" i="7"/>
  <c r="Q39" i="6"/>
  <c r="Y39" i="6"/>
  <c r="Z39" i="6" s="1"/>
  <c r="AK70" i="6"/>
  <c r="AJ70" i="6"/>
  <c r="AI70" i="6"/>
  <c r="Y80" i="6"/>
  <c r="Z80" i="6" s="1"/>
  <c r="Q80" i="6"/>
  <c r="AL14" i="7"/>
  <c r="AK14" i="7"/>
  <c r="AI14" i="7"/>
  <c r="AF14" i="7"/>
  <c r="AH14" i="7" s="1"/>
  <c r="AG14" i="7"/>
  <c r="O100" i="4"/>
  <c r="N100" i="4"/>
  <c r="AJ11" i="5"/>
  <c r="AI11" i="5"/>
  <c r="AL11" i="5"/>
  <c r="AL17" i="5"/>
  <c r="AK17" i="5"/>
  <c r="AA81" i="5"/>
  <c r="Q88" i="5"/>
  <c r="AL89" i="5"/>
  <c r="AJ89" i="5"/>
  <c r="AI89" i="5"/>
  <c r="O28" i="6"/>
  <c r="W28" i="6" s="1"/>
  <c r="X28" i="6" s="1"/>
  <c r="AL56" i="6"/>
  <c r="AJ56" i="6"/>
  <c r="AK56" i="6"/>
  <c r="AI56" i="6"/>
  <c r="AF70" i="6"/>
  <c r="AH70" i="6" s="1"/>
  <c r="AB9" i="7"/>
  <c r="AA9" i="7"/>
  <c r="AF100" i="4"/>
  <c r="AH100" i="4" s="1"/>
  <c r="P11" i="5"/>
  <c r="AF11" i="5"/>
  <c r="AH11" i="5" s="1"/>
  <c r="L13" i="5"/>
  <c r="Q13" i="5" s="1"/>
  <c r="AF17" i="5"/>
  <c r="AH17" i="5" s="1"/>
  <c r="AF89" i="5"/>
  <c r="AH89" i="5" s="1"/>
  <c r="Q96" i="5"/>
  <c r="Q102" i="5"/>
  <c r="AI17" i="6"/>
  <c r="AG17" i="6"/>
  <c r="AF17" i="6"/>
  <c r="AH17" i="6" s="1"/>
  <c r="AL17" i="6"/>
  <c r="Q28" i="6"/>
  <c r="AF56" i="6"/>
  <c r="AH56" i="6" s="1"/>
  <c r="AG70" i="6"/>
  <c r="AK91" i="6"/>
  <c r="AI91" i="6"/>
  <c r="AG91" i="6"/>
  <c r="AF91" i="6"/>
  <c r="AH91" i="6" s="1"/>
  <c r="AL91" i="6"/>
  <c r="Y98" i="6"/>
  <c r="Z98" i="6" s="1"/>
  <c r="Q9" i="7"/>
  <c r="AJ14" i="7"/>
  <c r="Q28" i="7"/>
  <c r="AG78" i="6"/>
  <c r="AJ78" i="6"/>
  <c r="AF78" i="6"/>
  <c r="AH78" i="6" s="1"/>
  <c r="S88" i="6"/>
  <c r="R88" i="6"/>
  <c r="AC88" i="6"/>
  <c r="O100" i="6"/>
  <c r="N100" i="6"/>
  <c r="W100" i="6" s="1"/>
  <c r="X100" i="6" s="1"/>
  <c r="AA6" i="7"/>
  <c r="AB6" i="7"/>
  <c r="AL18" i="7"/>
  <c r="AK18" i="7"/>
  <c r="AG18" i="7"/>
  <c r="AJ18" i="7"/>
  <c r="AI18" i="7"/>
  <c r="Y22" i="7"/>
  <c r="Z22" i="7" s="1"/>
  <c r="Q22" i="7"/>
  <c r="AK86" i="4"/>
  <c r="AJ86" i="4"/>
  <c r="AJ100" i="4"/>
  <c r="AK34" i="5"/>
  <c r="AJ34" i="5"/>
  <c r="AF34" i="5"/>
  <c r="AH34" i="5" s="1"/>
  <c r="AK50" i="5"/>
  <c r="AL50" i="5"/>
  <c r="L29" i="6"/>
  <c r="Q32" i="6"/>
  <c r="AL36" i="6"/>
  <c r="AJ36" i="6"/>
  <c r="AK36" i="6"/>
  <c r="AI36" i="6"/>
  <c r="AG36" i="6"/>
  <c r="AF36" i="6"/>
  <c r="AH36" i="6" s="1"/>
  <c r="AJ40" i="6"/>
  <c r="AG40" i="6"/>
  <c r="AF40" i="6"/>
  <c r="AH40" i="6" s="1"/>
  <c r="AI40" i="6"/>
  <c r="AI78" i="6"/>
  <c r="P83" i="6"/>
  <c r="Y94" i="6"/>
  <c r="Z94" i="6" s="1"/>
  <c r="Q94" i="6"/>
  <c r="AF18" i="7"/>
  <c r="AH18" i="7" s="1"/>
  <c r="AG23" i="7"/>
  <c r="AF23" i="7"/>
  <c r="AH23" i="7" s="1"/>
  <c r="AL23" i="7"/>
  <c r="AK23" i="7"/>
  <c r="AJ23" i="7"/>
  <c r="AI23" i="7"/>
  <c r="AF96" i="5"/>
  <c r="AH96" i="5" s="1"/>
  <c r="AK96" i="5"/>
  <c r="AK33" i="6"/>
  <c r="AI33" i="6"/>
  <c r="AL33" i="6"/>
  <c r="Q51" i="6"/>
  <c r="AK59" i="6"/>
  <c r="AL59" i="6"/>
  <c r="AJ59" i="6"/>
  <c r="AI59" i="6"/>
  <c r="Y81" i="6"/>
  <c r="Z81" i="6" s="1"/>
  <c r="Q81" i="6"/>
  <c r="AL83" i="6"/>
  <c r="AK83" i="6"/>
  <c r="AJ83" i="6"/>
  <c r="AL93" i="6"/>
  <c r="AK93" i="6"/>
  <c r="AG93" i="6"/>
  <c r="AF93" i="6"/>
  <c r="AH93" i="6" s="1"/>
  <c r="AG99" i="6"/>
  <c r="AF99" i="6"/>
  <c r="AH99" i="6" s="1"/>
  <c r="AK99" i="6"/>
  <c r="AJ99" i="6"/>
  <c r="AI99" i="6"/>
  <c r="AB33" i="7"/>
  <c r="AA33" i="7"/>
  <c r="Q56" i="7"/>
  <c r="Y56" i="7"/>
  <c r="Z56" i="7" s="1"/>
  <c r="Q57" i="7"/>
  <c r="Y57" i="7"/>
  <c r="Z57" i="7" s="1"/>
  <c r="Q62" i="8"/>
  <c r="Y62" i="8"/>
  <c r="Z62" i="8" s="1"/>
  <c r="AK54" i="7"/>
  <c r="AJ54" i="7"/>
  <c r="AG54" i="7"/>
  <c r="AF54" i="7"/>
  <c r="AH54" i="7" s="1"/>
  <c r="AL54" i="7"/>
  <c r="AI54" i="7"/>
  <c r="AK88" i="7"/>
  <c r="AJ88" i="7"/>
  <c r="AI88" i="7"/>
  <c r="AG88" i="7"/>
  <c r="AF88" i="7"/>
  <c r="AH88" i="7" s="1"/>
  <c r="AL88" i="7"/>
  <c r="Y102" i="7"/>
  <c r="Z102" i="7" s="1"/>
  <c r="AK101" i="5"/>
  <c r="AJ101" i="5"/>
  <c r="L22" i="6"/>
  <c r="Q22" i="6" s="1"/>
  <c r="AI83" i="6"/>
  <c r="AB16" i="7"/>
  <c r="AA16" i="7"/>
  <c r="AJ34" i="7"/>
  <c r="AI34" i="7"/>
  <c r="AL34" i="7"/>
  <c r="AK34" i="7"/>
  <c r="AG34" i="7"/>
  <c r="AF34" i="7"/>
  <c r="AH34" i="7" s="1"/>
  <c r="AI42" i="7"/>
  <c r="AL42" i="7"/>
  <c r="AK42" i="7"/>
  <c r="AJ42" i="7"/>
  <c r="Y59" i="7"/>
  <c r="Z59" i="7" s="1"/>
  <c r="Q59" i="7"/>
  <c r="AG42" i="7"/>
  <c r="AB36" i="7"/>
  <c r="AA36" i="7"/>
  <c r="AB4" i="7"/>
  <c r="AA4" i="7"/>
  <c r="Q36" i="7"/>
  <c r="Q10" i="7"/>
  <c r="Y10" i="7"/>
  <c r="Z10" i="7" s="1"/>
  <c r="Y93" i="6"/>
  <c r="Z93" i="6" s="1"/>
  <c r="AB51" i="7"/>
  <c r="Q58" i="7"/>
  <c r="Y58" i="7"/>
  <c r="Z58" i="7" s="1"/>
  <c r="N10" i="6"/>
  <c r="O10" i="6"/>
  <c r="Q35" i="6"/>
  <c r="AA50" i="6"/>
  <c r="O73" i="6"/>
  <c r="N73" i="6"/>
  <c r="W73" i="6" s="1"/>
  <c r="X73" i="6" s="1"/>
  <c r="Q82" i="6"/>
  <c r="Y82" i="6"/>
  <c r="Z82" i="6" s="1"/>
  <c r="N103" i="6"/>
  <c r="W103" i="6" s="1"/>
  <c r="X103" i="6" s="1"/>
  <c r="P83" i="4"/>
  <c r="AJ83" i="4"/>
  <c r="AI83" i="4"/>
  <c r="AG94" i="4"/>
  <c r="AF94" i="4"/>
  <c r="AH94" i="4" s="1"/>
  <c r="P34" i="5"/>
  <c r="L38" i="5"/>
  <c r="Q38" i="5" s="1"/>
  <c r="P67" i="5"/>
  <c r="P94" i="5"/>
  <c r="AF99" i="5"/>
  <c r="AH99" i="5" s="1"/>
  <c r="P14" i="6"/>
  <c r="Q61" i="6"/>
  <c r="L93" i="6"/>
  <c r="Q93" i="6" s="1"/>
  <c r="AF95" i="6"/>
  <c r="AH95" i="6" s="1"/>
  <c r="AL95" i="6"/>
  <c r="Q103" i="6"/>
  <c r="Y103" i="6"/>
  <c r="Z103" i="6" s="1"/>
  <c r="Y18" i="7"/>
  <c r="Z18" i="7" s="1"/>
  <c r="L27" i="6"/>
  <c r="Q27" i="6" s="1"/>
  <c r="P36" i="6"/>
  <c r="N57" i="6"/>
  <c r="W57" i="6" s="1"/>
  <c r="X57" i="6" s="1"/>
  <c r="L63" i="6"/>
  <c r="Q63" i="6" s="1"/>
  <c r="P67" i="6"/>
  <c r="AJ82" i="6"/>
  <c r="AI82" i="6"/>
  <c r="AG82" i="6"/>
  <c r="N90" i="6"/>
  <c r="W90" i="6" s="1"/>
  <c r="X90" i="6" s="1"/>
  <c r="P92" i="6"/>
  <c r="P5" i="7"/>
  <c r="AB49" i="7"/>
  <c r="Q9" i="8"/>
  <c r="Y9" i="8"/>
  <c r="Z9" i="8" s="1"/>
  <c r="Y53" i="8"/>
  <c r="Z53" i="8" s="1"/>
  <c r="Q53" i="8"/>
  <c r="AJ6" i="6"/>
  <c r="AI6" i="6"/>
  <c r="AB28" i="6"/>
  <c r="AK49" i="6"/>
  <c r="AJ49" i="6"/>
  <c r="AI49" i="6"/>
  <c r="AL81" i="6"/>
  <c r="AJ81" i="6"/>
  <c r="AI81" i="6"/>
  <c r="AG81" i="6"/>
  <c r="AK88" i="6"/>
  <c r="AI88" i="6"/>
  <c r="AG88" i="6"/>
  <c r="O9" i="7"/>
  <c r="N9" i="7"/>
  <c r="W9" i="7" s="1"/>
  <c r="X9" i="7" s="1"/>
  <c r="AB29" i="7"/>
  <c r="AA29" i="7"/>
  <c r="AI53" i="7"/>
  <c r="AF53" i="7"/>
  <c r="AH53" i="7" s="1"/>
  <c r="AK53" i="7"/>
  <c r="AJ53" i="7"/>
  <c r="AG53" i="7"/>
  <c r="N87" i="7"/>
  <c r="O87" i="7"/>
  <c r="AB96" i="7"/>
  <c r="AA96" i="7"/>
  <c r="AL46" i="8"/>
  <c r="AI46" i="8"/>
  <c r="AF46" i="8"/>
  <c r="AH46" i="8" s="1"/>
  <c r="AK46" i="8"/>
  <c r="AJ46" i="8"/>
  <c r="AG46" i="8"/>
  <c r="U103" i="5"/>
  <c r="AF6" i="6"/>
  <c r="AH6" i="6" s="1"/>
  <c r="P16" i="6"/>
  <c r="AA28" i="6"/>
  <c r="AL46" i="6"/>
  <c r="AJ46" i="6"/>
  <c r="AI46" i="6"/>
  <c r="AF49" i="6"/>
  <c r="AH49" i="6" s="1"/>
  <c r="AL52" i="6"/>
  <c r="AK52" i="6"/>
  <c r="AJ52" i="6"/>
  <c r="AF58" i="6"/>
  <c r="AH58" i="6" s="1"/>
  <c r="AL58" i="6"/>
  <c r="L67" i="6"/>
  <c r="AK71" i="6"/>
  <c r="AJ71" i="6"/>
  <c r="AI71" i="6"/>
  <c r="AF81" i="6"/>
  <c r="AH81" i="6" s="1"/>
  <c r="AF88" i="6"/>
  <c r="AH88" i="6" s="1"/>
  <c r="L98" i="6"/>
  <c r="Q98" i="6" s="1"/>
  <c r="AL53" i="7"/>
  <c r="O51" i="7"/>
  <c r="N51" i="7"/>
  <c r="AA52" i="7"/>
  <c r="AB52" i="7"/>
  <c r="AK96" i="7"/>
  <c r="AJ96" i="7"/>
  <c r="AF96" i="7"/>
  <c r="AH96" i="7" s="1"/>
  <c r="AL96" i="7"/>
  <c r="AG96" i="7"/>
  <c r="AI96" i="7"/>
  <c r="Y95" i="7"/>
  <c r="Z95" i="7" s="1"/>
  <c r="Q95" i="7"/>
  <c r="Q26" i="8"/>
  <c r="Y26" i="8"/>
  <c r="Z26" i="8" s="1"/>
  <c r="Y27" i="8"/>
  <c r="Z27" i="8" s="1"/>
  <c r="Q26" i="7"/>
  <c r="AK35" i="7"/>
  <c r="AJ35" i="7"/>
  <c r="AG35" i="7"/>
  <c r="AF35" i="7"/>
  <c r="AH35" i="7" s="1"/>
  <c r="AL35" i="7"/>
  <c r="AI35" i="7"/>
  <c r="Q40" i="7"/>
  <c r="AC77" i="7"/>
  <c r="R77" i="7"/>
  <c r="AB90" i="7"/>
  <c r="AA90" i="7"/>
  <c r="Y6" i="8"/>
  <c r="Z6" i="8" s="1"/>
  <c r="AK19" i="7"/>
  <c r="AJ19" i="7"/>
  <c r="AI19" i="7"/>
  <c r="AG19" i="7"/>
  <c r="AL19" i="7"/>
  <c r="AF19" i="7"/>
  <c r="AH19" i="7" s="1"/>
  <c r="Q25" i="7"/>
  <c r="Y25" i="7"/>
  <c r="Z25" i="7" s="1"/>
  <c r="AJ59" i="7"/>
  <c r="AI59" i="7"/>
  <c r="AL59" i="7"/>
  <c r="AK59" i="7"/>
  <c r="AG59" i="7"/>
  <c r="AF59" i="7"/>
  <c r="AH59" i="7" s="1"/>
  <c r="R79" i="7"/>
  <c r="S79" i="7"/>
  <c r="AC79" i="7"/>
  <c r="Y47" i="7"/>
  <c r="Z47" i="7" s="1"/>
  <c r="Q47" i="7"/>
  <c r="AB38" i="7"/>
  <c r="AA38" i="7"/>
  <c r="Y43" i="7"/>
  <c r="Z43" i="7" s="1"/>
  <c r="Q43" i="7"/>
  <c r="AJ55" i="7"/>
  <c r="AI55" i="7"/>
  <c r="AJ22" i="7"/>
  <c r="AB30" i="7"/>
  <c r="AA30" i="7"/>
  <c r="AI39" i="7"/>
  <c r="AG39" i="7"/>
  <c r="AB72" i="7"/>
  <c r="AA72" i="7"/>
  <c r="Q75" i="7"/>
  <c r="Y75" i="7"/>
  <c r="Z75" i="7" s="1"/>
  <c r="AL26" i="6"/>
  <c r="AJ26" i="6"/>
  <c r="AI26" i="6"/>
  <c r="AL32" i="6"/>
  <c r="AK32" i="6"/>
  <c r="AJ32" i="6"/>
  <c r="AF38" i="6"/>
  <c r="AH38" i="6" s="1"/>
  <c r="AL38" i="6"/>
  <c r="AB56" i="6"/>
  <c r="AF69" i="6"/>
  <c r="AH69" i="6" s="1"/>
  <c r="AL69" i="6"/>
  <c r="AB84" i="6"/>
  <c r="AK22" i="7"/>
  <c r="AF39" i="7"/>
  <c r="AH39" i="7" s="1"/>
  <c r="AG55" i="7"/>
  <c r="Y16" i="8"/>
  <c r="Z16" i="8" s="1"/>
  <c r="L7" i="6"/>
  <c r="Q7" i="6" s="1"/>
  <c r="P20" i="6"/>
  <c r="AK23" i="6"/>
  <c r="AI23" i="6"/>
  <c r="AG23" i="6"/>
  <c r="AF26" i="6"/>
  <c r="AH26" i="6" s="1"/>
  <c r="AF32" i="6"/>
  <c r="AH32" i="6" s="1"/>
  <c r="AG38" i="6"/>
  <c r="AG69" i="6"/>
  <c r="Q88" i="6"/>
  <c r="AK90" i="6"/>
  <c r="AL90" i="6"/>
  <c r="AJ90" i="6"/>
  <c r="AG90" i="6"/>
  <c r="AF90" i="6"/>
  <c r="AH90" i="6" s="1"/>
  <c r="AK102" i="6"/>
  <c r="AL102" i="6"/>
  <c r="AJ102" i="6"/>
  <c r="AI102" i="6"/>
  <c r="AL13" i="7"/>
  <c r="AK13" i="7"/>
  <c r="AL21" i="7"/>
  <c r="AI21" i="7"/>
  <c r="AK21" i="7"/>
  <c r="AJ21" i="7"/>
  <c r="AG21" i="7"/>
  <c r="AF21" i="7"/>
  <c r="AH21" i="7" s="1"/>
  <c r="AL22" i="7"/>
  <c r="AJ39" i="7"/>
  <c r="Y44" i="7"/>
  <c r="Z44" i="7" s="1"/>
  <c r="P50" i="7"/>
  <c r="Y53" i="7"/>
  <c r="Z53" i="7" s="1"/>
  <c r="Q53" i="7"/>
  <c r="AK55" i="7"/>
  <c r="Q61" i="7"/>
  <c r="Y61" i="7"/>
  <c r="Z61" i="7" s="1"/>
  <c r="AL66" i="6"/>
  <c r="AJ66" i="6"/>
  <c r="AI66" i="6"/>
  <c r="AI4" i="7"/>
  <c r="AL4" i="7"/>
  <c r="AK4" i="7"/>
  <c r="AJ4" i="7"/>
  <c r="AL30" i="7"/>
  <c r="AK30" i="7"/>
  <c r="AJ30" i="7"/>
  <c r="AK39" i="7"/>
  <c r="Y46" i="7"/>
  <c r="Z46" i="7" s="1"/>
  <c r="Q46" i="7"/>
  <c r="Y54" i="7"/>
  <c r="Z54" i="7" s="1"/>
  <c r="AL55" i="7"/>
  <c r="AJ98" i="5"/>
  <c r="AI98" i="5"/>
  <c r="L20" i="6"/>
  <c r="P29" i="6"/>
  <c r="AJ60" i="6"/>
  <c r="AG60" i="6"/>
  <c r="AF60" i="6"/>
  <c r="AH60" i="6" s="1"/>
  <c r="AK63" i="6"/>
  <c r="AI63" i="6"/>
  <c r="AG63" i="6"/>
  <c r="AF66" i="6"/>
  <c r="AH66" i="6" s="1"/>
  <c r="AI76" i="6"/>
  <c r="AG76" i="6"/>
  <c r="P85" i="6"/>
  <c r="Q96" i="6"/>
  <c r="AF98" i="6"/>
  <c r="AH98" i="6" s="1"/>
  <c r="AF4" i="7"/>
  <c r="AH4" i="7" s="1"/>
  <c r="AL5" i="7"/>
  <c r="AK5" i="7"/>
  <c r="AJ5" i="7"/>
  <c r="AF5" i="7"/>
  <c r="AH5" i="7" s="1"/>
  <c r="AF6" i="7"/>
  <c r="AH6" i="7" s="1"/>
  <c r="AK7" i="7"/>
  <c r="AJ7" i="7"/>
  <c r="AL7" i="7"/>
  <c r="AF30" i="7"/>
  <c r="AH30" i="7" s="1"/>
  <c r="AB31" i="7"/>
  <c r="AA31" i="7"/>
  <c r="AL39" i="7"/>
  <c r="Y67" i="7"/>
  <c r="Z67" i="7" s="1"/>
  <c r="Q67" i="7"/>
  <c r="Q90" i="6"/>
  <c r="AL97" i="6"/>
  <c r="AK97" i="6"/>
  <c r="AJ97" i="6"/>
  <c r="AL28" i="7"/>
  <c r="AK28" i="7"/>
  <c r="AJ28" i="7"/>
  <c r="AI28" i="7"/>
  <c r="P32" i="7"/>
  <c r="AL46" i="7"/>
  <c r="AK46" i="7"/>
  <c r="AG46" i="7"/>
  <c r="AA77" i="7"/>
  <c r="AA79" i="7"/>
  <c r="O86" i="7"/>
  <c r="N86" i="7"/>
  <c r="W86" i="7" s="1"/>
  <c r="X86" i="7" s="1"/>
  <c r="L6" i="8"/>
  <c r="Q6" i="8" s="1"/>
  <c r="AF37" i="6"/>
  <c r="AH37" i="6" s="1"/>
  <c r="AF57" i="6"/>
  <c r="AH57" i="6" s="1"/>
  <c r="AF68" i="6"/>
  <c r="AH68" i="6" s="1"/>
  <c r="AI77" i="6"/>
  <c r="AF77" i="6"/>
  <c r="AH77" i="6" s="1"/>
  <c r="AF97" i="6"/>
  <c r="AH97" i="6" s="1"/>
  <c r="Q15" i="7"/>
  <c r="Y15" i="7"/>
  <c r="Z15" i="7" s="1"/>
  <c r="Q27" i="7"/>
  <c r="Y27" i="7"/>
  <c r="Z27" i="7" s="1"/>
  <c r="AF28" i="7"/>
  <c r="AH28" i="7" s="1"/>
  <c r="Q31" i="7"/>
  <c r="AF47" i="7"/>
  <c r="AH47" i="7" s="1"/>
  <c r="AL47" i="7"/>
  <c r="AI47" i="7"/>
  <c r="Q101" i="7"/>
  <c r="Y101" i="7"/>
  <c r="Z101" i="7" s="1"/>
  <c r="Y33" i="8"/>
  <c r="Z33" i="8" s="1"/>
  <c r="Q33" i="8"/>
  <c r="AG37" i="6"/>
  <c r="AG57" i="6"/>
  <c r="AG68" i="6"/>
  <c r="AF73" i="6"/>
  <c r="AH73" i="6" s="1"/>
  <c r="AF75" i="6"/>
  <c r="AH75" i="6" s="1"/>
  <c r="AJ75" i="6"/>
  <c r="AG77" i="6"/>
  <c r="AG97" i="6"/>
  <c r="AF100" i="6"/>
  <c r="AH100" i="6" s="1"/>
  <c r="L18" i="7"/>
  <c r="Q18" i="7" s="1"/>
  <c r="AG28" i="7"/>
  <c r="O29" i="7"/>
  <c r="N29" i="7"/>
  <c r="AI46" i="7"/>
  <c r="AG47" i="7"/>
  <c r="Q51" i="7"/>
  <c r="AJ77" i="6"/>
  <c r="AL41" i="7"/>
  <c r="AI41" i="7"/>
  <c r="AJ47" i="7"/>
  <c r="Q63" i="7"/>
  <c r="Y63" i="7"/>
  <c r="Z63" i="7" s="1"/>
  <c r="AL79" i="7"/>
  <c r="AG79" i="7"/>
  <c r="AF79" i="7"/>
  <c r="AH79" i="7" s="1"/>
  <c r="AJ79" i="7"/>
  <c r="Y84" i="8"/>
  <c r="Z84" i="8" s="1"/>
  <c r="Q84" i="8"/>
  <c r="P55" i="7"/>
  <c r="N64" i="7"/>
  <c r="W64" i="7" s="1"/>
  <c r="X64" i="7" s="1"/>
  <c r="O64" i="7"/>
  <c r="AA71" i="7"/>
  <c r="AB71" i="7"/>
  <c r="AK76" i="7"/>
  <c r="AL76" i="7"/>
  <c r="AJ76" i="7"/>
  <c r="AG76" i="7"/>
  <c r="AF76" i="7"/>
  <c r="AH76" i="7" s="1"/>
  <c r="AB92" i="7"/>
  <c r="AA92" i="7"/>
  <c r="AB93" i="7"/>
  <c r="Y74" i="7"/>
  <c r="Z74" i="7" s="1"/>
  <c r="Q74" i="7"/>
  <c r="N78" i="7"/>
  <c r="O78" i="7"/>
  <c r="AL82" i="7"/>
  <c r="AK82" i="7"/>
  <c r="AJ82" i="7"/>
  <c r="AI82" i="7"/>
  <c r="AG82" i="7"/>
  <c r="AF82" i="7"/>
  <c r="AH82" i="7" s="1"/>
  <c r="AI95" i="7"/>
  <c r="AG95" i="7"/>
  <c r="AF95" i="7"/>
  <c r="AH95" i="7" s="1"/>
  <c r="AL95" i="7"/>
  <c r="AJ95" i="7"/>
  <c r="AK95" i="7"/>
  <c r="AF34" i="8"/>
  <c r="AH34" i="8" s="1"/>
  <c r="AJ34" i="8"/>
  <c r="AI34" i="8"/>
  <c r="AL34" i="8"/>
  <c r="Q5" i="8"/>
  <c r="Y5" i="8"/>
  <c r="Z5" i="8" s="1"/>
  <c r="AG34" i="8"/>
  <c r="AA43" i="8"/>
  <c r="AB43" i="8"/>
  <c r="Q55" i="8"/>
  <c r="Y55" i="8"/>
  <c r="Z55" i="8" s="1"/>
  <c r="O70" i="7"/>
  <c r="N70" i="7"/>
  <c r="W70" i="7" s="1"/>
  <c r="X70" i="7" s="1"/>
  <c r="AC88" i="7"/>
  <c r="S88" i="7"/>
  <c r="N102" i="7"/>
  <c r="W102" i="7" s="1"/>
  <c r="X102" i="7" s="1"/>
  <c r="O102" i="7"/>
  <c r="AK34" i="8"/>
  <c r="Q88" i="7"/>
  <c r="AB100" i="7"/>
  <c r="AA100" i="7"/>
  <c r="Y32" i="8"/>
  <c r="Z32" i="8" s="1"/>
  <c r="Q32" i="8"/>
  <c r="Y14" i="8"/>
  <c r="Z14" i="8" s="1"/>
  <c r="Q14" i="8"/>
  <c r="AC25" i="8"/>
  <c r="S25" i="8"/>
  <c r="R25" i="8"/>
  <c r="AK69" i="7"/>
  <c r="AJ69" i="7"/>
  <c r="AI69" i="7"/>
  <c r="AG69" i="7"/>
  <c r="AF69" i="7"/>
  <c r="AH69" i="7" s="1"/>
  <c r="AL69" i="7"/>
  <c r="AL74" i="7"/>
  <c r="AK74" i="7"/>
  <c r="AG74" i="7"/>
  <c r="AJ74" i="7"/>
  <c r="AI74" i="7"/>
  <c r="AF74" i="7"/>
  <c r="AH74" i="7" s="1"/>
  <c r="Y83" i="7"/>
  <c r="Z83" i="7" s="1"/>
  <c r="Q83" i="7"/>
  <c r="AL25" i="8"/>
  <c r="AK25" i="8"/>
  <c r="AJ25" i="8"/>
  <c r="AI25" i="8"/>
  <c r="AG25" i="8"/>
  <c r="AF25" i="8"/>
  <c r="AH25" i="8" s="1"/>
  <c r="Y31" i="8"/>
  <c r="Z31" i="8" s="1"/>
  <c r="Q31" i="8"/>
  <c r="L78" i="6"/>
  <c r="Q78" i="6" s="1"/>
  <c r="L6" i="7"/>
  <c r="Q6" i="7" s="1"/>
  <c r="P42" i="7"/>
  <c r="N61" i="7"/>
  <c r="W61" i="7" s="1"/>
  <c r="X61" i="7" s="1"/>
  <c r="N89" i="7"/>
  <c r="O89" i="7"/>
  <c r="AL90" i="7"/>
  <c r="AK90" i="7"/>
  <c r="AI90" i="7"/>
  <c r="AJ90" i="7"/>
  <c r="AF90" i="7"/>
  <c r="AH90" i="7" s="1"/>
  <c r="AG90" i="7"/>
  <c r="AC98" i="7"/>
  <c r="S98" i="7"/>
  <c r="R98" i="7"/>
  <c r="O99" i="7"/>
  <c r="N99" i="7"/>
  <c r="W99" i="7" s="1"/>
  <c r="X99" i="7" s="1"/>
  <c r="Y8" i="8"/>
  <c r="Z8" i="8" s="1"/>
  <c r="Q8" i="8"/>
  <c r="P48" i="8"/>
  <c r="AG50" i="7"/>
  <c r="AI50" i="7"/>
  <c r="Q65" i="7"/>
  <c r="Y65" i="7"/>
  <c r="Z65" i="7" s="1"/>
  <c r="AA88" i="7"/>
  <c r="P87" i="6"/>
  <c r="P7" i="7"/>
  <c r="AF50" i="7"/>
  <c r="AH50" i="7" s="1"/>
  <c r="Y60" i="7"/>
  <c r="Z60" i="7" s="1"/>
  <c r="O68" i="7"/>
  <c r="N68" i="7"/>
  <c r="W68" i="7" s="1"/>
  <c r="X68" i="7" s="1"/>
  <c r="O5" i="8"/>
  <c r="N5" i="8"/>
  <c r="W5" i="8" s="1"/>
  <c r="X5" i="8" s="1"/>
  <c r="Y17" i="8"/>
  <c r="Z17" i="8" s="1"/>
  <c r="AL80" i="8"/>
  <c r="AK80" i="8"/>
  <c r="AJ80" i="8"/>
  <c r="AI80" i="8"/>
  <c r="AG80" i="8"/>
  <c r="AF80" i="8"/>
  <c r="AH80" i="8" s="1"/>
  <c r="Y97" i="8"/>
  <c r="Z97" i="8" s="1"/>
  <c r="Q97" i="8"/>
  <c r="P35" i="7"/>
  <c r="L55" i="7"/>
  <c r="Q64" i="7"/>
  <c r="Y64" i="7"/>
  <c r="Z64" i="7" s="1"/>
  <c r="P87" i="7"/>
  <c r="L16" i="8"/>
  <c r="Q16" i="8" s="1"/>
  <c r="Y37" i="8"/>
  <c r="Z37" i="8" s="1"/>
  <c r="Q37" i="8"/>
  <c r="AL22" i="8"/>
  <c r="AK22" i="8"/>
  <c r="AJ22" i="8"/>
  <c r="AI22" i="8"/>
  <c r="AF22" i="8"/>
  <c r="AH22" i="8" s="1"/>
  <c r="Y38" i="8"/>
  <c r="Z38" i="8" s="1"/>
  <c r="AA72" i="8"/>
  <c r="AF26" i="7"/>
  <c r="AH26" i="7" s="1"/>
  <c r="AB68" i="7"/>
  <c r="AA68" i="7"/>
  <c r="Q70" i="7"/>
  <c r="Y70" i="7"/>
  <c r="Z70" i="7" s="1"/>
  <c r="AG22" i="8"/>
  <c r="Q45" i="8"/>
  <c r="Y45" i="8"/>
  <c r="Z45" i="8" s="1"/>
  <c r="S54" i="8"/>
  <c r="R54" i="8"/>
  <c r="Q60" i="8"/>
  <c r="Y60" i="8"/>
  <c r="Z60" i="8" s="1"/>
  <c r="AK93" i="8"/>
  <c r="AJ93" i="8"/>
  <c r="AL93" i="8"/>
  <c r="AI93" i="8"/>
  <c r="AG93" i="8"/>
  <c r="AF84" i="6"/>
  <c r="AH84" i="6" s="1"/>
  <c r="AJ24" i="7"/>
  <c r="AI24" i="7"/>
  <c r="AI26" i="7"/>
  <c r="AG52" i="7"/>
  <c r="AJ52" i="7"/>
  <c r="AI52" i="7"/>
  <c r="Q68" i="7"/>
  <c r="Q41" i="8"/>
  <c r="Y41" i="8"/>
  <c r="Z41" i="8" s="1"/>
  <c r="Y61" i="8"/>
  <c r="Z61" i="8" s="1"/>
  <c r="Q61" i="8"/>
  <c r="Q75" i="8"/>
  <c r="Y75" i="8"/>
  <c r="Z75" i="8" s="1"/>
  <c r="P81" i="8"/>
  <c r="O101" i="6"/>
  <c r="N101" i="6"/>
  <c r="W101" i="6" s="1"/>
  <c r="X101" i="6" s="1"/>
  <c r="P24" i="7"/>
  <c r="L26" i="7"/>
  <c r="AJ26" i="7"/>
  <c r="Q77" i="7"/>
  <c r="P85" i="7"/>
  <c r="AL5" i="8"/>
  <c r="AK5" i="8"/>
  <c r="AJ5" i="8"/>
  <c r="AG5" i="8"/>
  <c r="AF5" i="8"/>
  <c r="AH5" i="8" s="1"/>
  <c r="L25" i="8"/>
  <c r="Q25" i="8" s="1"/>
  <c r="AL38" i="7"/>
  <c r="AK38" i="7"/>
  <c r="AG38" i="7"/>
  <c r="AK62" i="7"/>
  <c r="AJ62" i="7"/>
  <c r="AL62" i="7"/>
  <c r="P76" i="7"/>
  <c r="AL32" i="8"/>
  <c r="AJ32" i="8"/>
  <c r="AI32" i="8"/>
  <c r="AG32" i="8"/>
  <c r="AF32" i="8"/>
  <c r="AH32" i="8" s="1"/>
  <c r="AK32" i="8"/>
  <c r="AB42" i="8"/>
  <c r="AA42" i="8"/>
  <c r="Y8" i="9"/>
  <c r="Z8" i="9" s="1"/>
  <c r="AF45" i="8"/>
  <c r="AH45" i="8" s="1"/>
  <c r="AK45" i="8"/>
  <c r="AJ45" i="8"/>
  <c r="AI45" i="8"/>
  <c r="AG45" i="8"/>
  <c r="AL45" i="8"/>
  <c r="AB100" i="8"/>
  <c r="AA100" i="8"/>
  <c r="AB35" i="8"/>
  <c r="AA35" i="8"/>
  <c r="AA67" i="8"/>
  <c r="AB67" i="8"/>
  <c r="AA39" i="8"/>
  <c r="AB39" i="8"/>
  <c r="AI54" i="8"/>
  <c r="AF54" i="8"/>
  <c r="AH54" i="8" s="1"/>
  <c r="AL54" i="8"/>
  <c r="AJ54" i="8"/>
  <c r="AG54" i="8"/>
  <c r="Y22" i="8"/>
  <c r="Z22" i="8" s="1"/>
  <c r="Q22" i="8"/>
  <c r="AK54" i="8"/>
  <c r="Q81" i="7"/>
  <c r="Y81" i="7"/>
  <c r="Z81" i="7" s="1"/>
  <c r="Q18" i="8"/>
  <c r="Y18" i="8"/>
  <c r="Z18" i="8" s="1"/>
  <c r="AG57" i="7"/>
  <c r="AF57" i="7"/>
  <c r="AH57" i="7" s="1"/>
  <c r="AK68" i="7"/>
  <c r="AK70" i="7"/>
  <c r="AG70" i="7"/>
  <c r="AF86" i="7"/>
  <c r="AH86" i="7" s="1"/>
  <c r="AL86" i="7"/>
  <c r="AK4" i="8"/>
  <c r="AJ4" i="8"/>
  <c r="AF4" i="8"/>
  <c r="AH4" i="8" s="1"/>
  <c r="AI4" i="8"/>
  <c r="AL7" i="8"/>
  <c r="AK7" i="8"/>
  <c r="AG7" i="8"/>
  <c r="AL27" i="8"/>
  <c r="AK27" i="8"/>
  <c r="AI27" i="8"/>
  <c r="AG27" i="8"/>
  <c r="AF27" i="8"/>
  <c r="AH27" i="8" s="1"/>
  <c r="AB40" i="8"/>
  <c r="AA40" i="8"/>
  <c r="AL56" i="8"/>
  <c r="AJ56" i="8"/>
  <c r="AI56" i="8"/>
  <c r="AK56" i="8"/>
  <c r="AG56" i="8"/>
  <c r="AC92" i="8"/>
  <c r="S92" i="8"/>
  <c r="R92" i="8"/>
  <c r="AF32" i="7"/>
  <c r="AH32" i="7" s="1"/>
  <c r="AF48" i="7"/>
  <c r="AH48" i="7" s="1"/>
  <c r="P66" i="7"/>
  <c r="AF70" i="7"/>
  <c r="AH70" i="7" s="1"/>
  <c r="AI75" i="7"/>
  <c r="AG75" i="7"/>
  <c r="AF75" i="7"/>
  <c r="AH75" i="7" s="1"/>
  <c r="AL75" i="7"/>
  <c r="AK75" i="7"/>
  <c r="AJ75" i="7"/>
  <c r="AL85" i="7"/>
  <c r="AK85" i="7"/>
  <c r="AJ85" i="7"/>
  <c r="AI85" i="7"/>
  <c r="AG86" i="7"/>
  <c r="AG4" i="8"/>
  <c r="AF7" i="8"/>
  <c r="AH7" i="8" s="1"/>
  <c r="AJ27" i="8"/>
  <c r="AK33" i="8"/>
  <c r="AJ33" i="8"/>
  <c r="AI33" i="8"/>
  <c r="AF33" i="8"/>
  <c r="AH33" i="8" s="1"/>
  <c r="Y46" i="8"/>
  <c r="Z46" i="8" s="1"/>
  <c r="Q46" i="8"/>
  <c r="AF56" i="8"/>
  <c r="AH56" i="8" s="1"/>
  <c r="AB89" i="8"/>
  <c r="AA89" i="8"/>
  <c r="AA92" i="8"/>
  <c r="AB27" i="9"/>
  <c r="AA27" i="9"/>
  <c r="AI12" i="7"/>
  <c r="AI32" i="7"/>
  <c r="AI48" i="7"/>
  <c r="L50" i="7"/>
  <c r="AK57" i="7"/>
  <c r="AL61" i="7"/>
  <c r="AK61" i="7"/>
  <c r="AJ61" i="7"/>
  <c r="P69" i="7"/>
  <c r="AL70" i="7"/>
  <c r="AL84" i="7"/>
  <c r="AJ84" i="7"/>
  <c r="AI84" i="7"/>
  <c r="AG84" i="7"/>
  <c r="AF84" i="7"/>
  <c r="AH84" i="7" s="1"/>
  <c r="AK84" i="7"/>
  <c r="AJ86" i="7"/>
  <c r="Y91" i="7"/>
  <c r="Z91" i="7" s="1"/>
  <c r="Q91" i="7"/>
  <c r="L102" i="7"/>
  <c r="Q102" i="7" s="1"/>
  <c r="L30" i="8"/>
  <c r="Q30" i="8" s="1"/>
  <c r="AL47" i="8"/>
  <c r="AJ47" i="8"/>
  <c r="AI47" i="8"/>
  <c r="AG47" i="8"/>
  <c r="AF47" i="8"/>
  <c r="AH47" i="8" s="1"/>
  <c r="AK47" i="8"/>
  <c r="L52" i="7"/>
  <c r="Q52" i="7" s="1"/>
  <c r="AL57" i="7"/>
  <c r="AK58" i="7"/>
  <c r="AJ58" i="7"/>
  <c r="AI58" i="7"/>
  <c r="O77" i="7"/>
  <c r="N77" i="7"/>
  <c r="W77" i="7" s="1"/>
  <c r="X77" i="7" s="1"/>
  <c r="P82" i="7"/>
  <c r="AK86" i="7"/>
  <c r="Q4" i="8"/>
  <c r="Y4" i="8"/>
  <c r="Z4" i="8" s="1"/>
  <c r="AF14" i="8"/>
  <c r="AH14" i="8" s="1"/>
  <c r="AL14" i="8"/>
  <c r="AK14" i="8"/>
  <c r="AJ14" i="8"/>
  <c r="AI14" i="8"/>
  <c r="AG14" i="8"/>
  <c r="AA25" i="8"/>
  <c r="Y28" i="8"/>
  <c r="Z28" i="8" s="1"/>
  <c r="Q28" i="8"/>
  <c r="AG65" i="8"/>
  <c r="AF65" i="8"/>
  <c r="AH65" i="8" s="1"/>
  <c r="AL65" i="8"/>
  <c r="AK65" i="8"/>
  <c r="AJ65" i="8"/>
  <c r="AI65" i="8"/>
  <c r="U103" i="8"/>
  <c r="Q103" i="8"/>
  <c r="O56" i="7"/>
  <c r="N56" i="7"/>
  <c r="P62" i="7"/>
  <c r="AL65" i="7"/>
  <c r="AK65" i="7"/>
  <c r="AB80" i="7"/>
  <c r="AA80" i="7"/>
  <c r="AA86" i="7"/>
  <c r="AB86" i="7"/>
  <c r="AB94" i="7"/>
  <c r="AL36" i="8"/>
  <c r="AK36" i="8"/>
  <c r="AJ36" i="8"/>
  <c r="AI36" i="8"/>
  <c r="AG36" i="8"/>
  <c r="AK50" i="8"/>
  <c r="AJ50" i="8"/>
  <c r="AI50" i="8"/>
  <c r="AL50" i="8"/>
  <c r="AL58" i="8"/>
  <c r="AK58" i="8"/>
  <c r="AI58" i="8"/>
  <c r="AG58" i="8"/>
  <c r="AJ58" i="8"/>
  <c r="L76" i="8"/>
  <c r="Q76" i="8" s="1"/>
  <c r="Y102" i="8"/>
  <c r="Z102" i="8" s="1"/>
  <c r="Q102" i="8"/>
  <c r="AB4" i="9"/>
  <c r="AA4" i="9"/>
  <c r="AG56" i="7"/>
  <c r="AG65" i="7"/>
  <c r="Q79" i="7"/>
  <c r="P99" i="7"/>
  <c r="L39" i="8"/>
  <c r="Q39" i="8" s="1"/>
  <c r="AG50" i="8"/>
  <c r="AA76" i="8"/>
  <c r="AB76" i="8"/>
  <c r="AB78" i="8"/>
  <c r="AA78" i="8"/>
  <c r="Y83" i="8"/>
  <c r="Z83" i="8" s="1"/>
  <c r="AB11" i="8"/>
  <c r="AA11" i="8"/>
  <c r="Y13" i="8"/>
  <c r="Z13" i="8" s="1"/>
  <c r="Q13" i="8"/>
  <c r="AI19" i="8"/>
  <c r="AL24" i="8"/>
  <c r="AK24" i="8"/>
  <c r="AJ24" i="8"/>
  <c r="AG24" i="8"/>
  <c r="AF24" i="8"/>
  <c r="AH24" i="8" s="1"/>
  <c r="AL30" i="8"/>
  <c r="AJ30" i="8"/>
  <c r="AI30" i="8"/>
  <c r="W51" i="8"/>
  <c r="X51" i="8" s="1"/>
  <c r="AK66" i="8"/>
  <c r="Q80" i="8"/>
  <c r="Y80" i="8"/>
  <c r="Z80" i="8" s="1"/>
  <c r="O81" i="8"/>
  <c r="N81" i="8"/>
  <c r="AL67" i="7"/>
  <c r="AL73" i="7"/>
  <c r="AJ73" i="7"/>
  <c r="AK77" i="7"/>
  <c r="AL8" i="8"/>
  <c r="Q11" i="8"/>
  <c r="AI24" i="8"/>
  <c r="AF30" i="8"/>
  <c r="AH30" i="8" s="1"/>
  <c r="P64" i="8"/>
  <c r="AL66" i="8"/>
  <c r="Q78" i="8"/>
  <c r="AF81" i="8"/>
  <c r="AH81" i="8" s="1"/>
  <c r="L83" i="8"/>
  <c r="Q83" i="8" s="1"/>
  <c r="N86" i="8"/>
  <c r="O86" i="8"/>
  <c r="AF73" i="7"/>
  <c r="AH73" i="7" s="1"/>
  <c r="AF97" i="7"/>
  <c r="AH97" i="7" s="1"/>
  <c r="AG30" i="8"/>
  <c r="Q35" i="8"/>
  <c r="N55" i="8"/>
  <c r="W55" i="8" s="1"/>
  <c r="X55" i="8" s="1"/>
  <c r="AL72" i="8"/>
  <c r="AK72" i="8"/>
  <c r="AJ72" i="8"/>
  <c r="AG72" i="8"/>
  <c r="AF72" i="8"/>
  <c r="AH72" i="8" s="1"/>
  <c r="AG81" i="8"/>
  <c r="Y101" i="8"/>
  <c r="Z101" i="8" s="1"/>
  <c r="Q101" i="8"/>
  <c r="Y11" i="9"/>
  <c r="Z11" i="9" s="1"/>
  <c r="Q11" i="9"/>
  <c r="AK12" i="9"/>
  <c r="AJ12" i="9"/>
  <c r="AG12" i="9"/>
  <c r="P73" i="7"/>
  <c r="AG73" i="7"/>
  <c r="AG80" i="7"/>
  <c r="AF91" i="7"/>
  <c r="AH91" i="7" s="1"/>
  <c r="AF94" i="7"/>
  <c r="AH94" i="7" s="1"/>
  <c r="AG97" i="7"/>
  <c r="AG100" i="7"/>
  <c r="AK30" i="8"/>
  <c r="P36" i="8"/>
  <c r="P50" i="8"/>
  <c r="AJ52" i="8"/>
  <c r="AK52" i="8"/>
  <c r="AI52" i="8"/>
  <c r="P58" i="8"/>
  <c r="P66" i="8"/>
  <c r="AI72" i="8"/>
  <c r="AB79" i="8"/>
  <c r="AA79" i="8"/>
  <c r="Q96" i="8"/>
  <c r="Y96" i="8"/>
  <c r="Z96" i="8" s="1"/>
  <c r="AF12" i="9"/>
  <c r="AH12" i="9" s="1"/>
  <c r="Q14" i="9"/>
  <c r="Y14" i="9"/>
  <c r="Z14" i="9" s="1"/>
  <c r="N23" i="8"/>
  <c r="W23" i="8" s="1"/>
  <c r="X23" i="8" s="1"/>
  <c r="AJ81" i="8"/>
  <c r="N12" i="9"/>
  <c r="O12" i="9"/>
  <c r="AL10" i="8"/>
  <c r="AI10" i="8"/>
  <c r="AL16" i="8"/>
  <c r="AK16" i="8"/>
  <c r="AJ16" i="8"/>
  <c r="AA23" i="8"/>
  <c r="AL38" i="8"/>
  <c r="AK38" i="8"/>
  <c r="AJ38" i="8"/>
  <c r="AG38" i="8"/>
  <c r="AF38" i="8"/>
  <c r="AH38" i="8" s="1"/>
  <c r="Q43" i="8"/>
  <c r="Y69" i="8"/>
  <c r="Z69" i="8" s="1"/>
  <c r="AK81" i="8"/>
  <c r="AL12" i="9"/>
  <c r="AL34" i="9"/>
  <c r="AK34" i="9"/>
  <c r="AJ34" i="9"/>
  <c r="AI34" i="9"/>
  <c r="AG34" i="9"/>
  <c r="AF34" i="9"/>
  <c r="AH34" i="9" s="1"/>
  <c r="L78" i="9"/>
  <c r="P78" i="7"/>
  <c r="AI91" i="7"/>
  <c r="AI94" i="7"/>
  <c r="AF10" i="8"/>
  <c r="AH10" i="8" s="1"/>
  <c r="AF16" i="8"/>
  <c r="AH16" i="8" s="1"/>
  <c r="Q23" i="8"/>
  <c r="AI38" i="8"/>
  <c r="Q42" i="8"/>
  <c r="AL52" i="8"/>
  <c r="AK60" i="8"/>
  <c r="AF60" i="8"/>
  <c r="AH60" i="8" s="1"/>
  <c r="AJ60" i="8"/>
  <c r="AI60" i="8"/>
  <c r="AG60" i="8"/>
  <c r="AL81" i="8"/>
  <c r="AB82" i="8"/>
  <c r="AA82" i="8"/>
  <c r="Y73" i="9"/>
  <c r="Z73" i="9" s="1"/>
  <c r="Q73" i="9"/>
  <c r="AL6" i="10"/>
  <c r="AI6" i="10"/>
  <c r="AJ6" i="10"/>
  <c r="AG6" i="10"/>
  <c r="AK6" i="10"/>
  <c r="AF6" i="10"/>
  <c r="AH6" i="10" s="1"/>
  <c r="L67" i="8"/>
  <c r="Q67" i="8" s="1"/>
  <c r="L69" i="8"/>
  <c r="Q69" i="8" s="1"/>
  <c r="P90" i="8"/>
  <c r="Y5" i="9"/>
  <c r="Z5" i="9" s="1"/>
  <c r="Q5" i="9"/>
  <c r="P22" i="9"/>
  <c r="Y19" i="8"/>
  <c r="Z19" i="8" s="1"/>
  <c r="Q19" i="8"/>
  <c r="P52" i="8"/>
  <c r="Y74" i="8"/>
  <c r="Z74" i="8" s="1"/>
  <c r="Q74" i="8"/>
  <c r="N77" i="8"/>
  <c r="O77" i="8"/>
  <c r="Q86" i="8"/>
  <c r="Y86" i="8"/>
  <c r="Z86" i="8" s="1"/>
  <c r="AK58" i="9"/>
  <c r="AL58" i="9"/>
  <c r="AJ58" i="9"/>
  <c r="AI58" i="9"/>
  <c r="AG58" i="9"/>
  <c r="AF58" i="9"/>
  <c r="AH58" i="9" s="1"/>
  <c r="P21" i="8"/>
  <c r="AL41" i="8"/>
  <c r="AK41" i="8"/>
  <c r="AJ41" i="8"/>
  <c r="AG48" i="8"/>
  <c r="AL48" i="8"/>
  <c r="AA59" i="8"/>
  <c r="AB59" i="8"/>
  <c r="AB71" i="8"/>
  <c r="AA71" i="8"/>
  <c r="AB23" i="8"/>
  <c r="Y24" i="8"/>
  <c r="Z24" i="8" s="1"/>
  <c r="AI48" i="8"/>
  <c r="AB73" i="8"/>
  <c r="AA73" i="8"/>
  <c r="Q77" i="8"/>
  <c r="Y77" i="8"/>
  <c r="Z77" i="8" s="1"/>
  <c r="P84" i="7"/>
  <c r="AK87" i="7"/>
  <c r="AJ87" i="7"/>
  <c r="AG87" i="7"/>
  <c r="AL99" i="7"/>
  <c r="AK99" i="7"/>
  <c r="AG99" i="7"/>
  <c r="AF102" i="7"/>
  <c r="AH102" i="7" s="1"/>
  <c r="L7" i="8"/>
  <c r="Q7" i="8" s="1"/>
  <c r="AL12" i="8"/>
  <c r="AJ12" i="8"/>
  <c r="AI12" i="8"/>
  <c r="AG12" i="8"/>
  <c r="AF12" i="8"/>
  <c r="AH12" i="8" s="1"/>
  <c r="AK13" i="8"/>
  <c r="AJ13" i="8"/>
  <c r="AI13" i="8"/>
  <c r="N16" i="8"/>
  <c r="W16" i="8" s="1"/>
  <c r="X16" i="8" s="1"/>
  <c r="L17" i="8"/>
  <c r="Q17" i="8" s="1"/>
  <c r="AI28" i="8"/>
  <c r="Y29" i="8"/>
  <c r="Z29" i="8" s="1"/>
  <c r="AI41" i="8"/>
  <c r="AJ48" i="8"/>
  <c r="AF64" i="8"/>
  <c r="AH64" i="8" s="1"/>
  <c r="AK69" i="8"/>
  <c r="AJ69" i="8"/>
  <c r="AI69" i="8"/>
  <c r="Q73" i="8"/>
  <c r="O91" i="8"/>
  <c r="N91" i="8"/>
  <c r="W91" i="8" s="1"/>
  <c r="X91" i="8" s="1"/>
  <c r="AB29" i="9"/>
  <c r="AA29" i="9"/>
  <c r="AL19" i="8"/>
  <c r="AK19" i="8"/>
  <c r="L27" i="8"/>
  <c r="Q27" i="8" s="1"/>
  <c r="Q40" i="8"/>
  <c r="AK48" i="8"/>
  <c r="Q54" i="8"/>
  <c r="AL67" i="8"/>
  <c r="AK67" i="8"/>
  <c r="AI67" i="8"/>
  <c r="AG67" i="8"/>
  <c r="Y20" i="9"/>
  <c r="Z20" i="9" s="1"/>
  <c r="Q20" i="9"/>
  <c r="AJ90" i="8"/>
  <c r="AI90" i="8"/>
  <c r="AL90" i="8"/>
  <c r="AG90" i="8"/>
  <c r="Y10" i="9"/>
  <c r="Z10" i="9" s="1"/>
  <c r="Q10" i="9"/>
  <c r="AI13" i="9"/>
  <c r="AG13" i="9"/>
  <c r="AL13" i="9"/>
  <c r="Q34" i="9"/>
  <c r="Y34" i="9"/>
  <c r="Z34" i="9" s="1"/>
  <c r="AL36" i="9"/>
  <c r="AK36" i="9"/>
  <c r="AF36" i="9"/>
  <c r="AH36" i="9" s="1"/>
  <c r="AJ36" i="9"/>
  <c r="AI36" i="9"/>
  <c r="AG36" i="9"/>
  <c r="AB15" i="9"/>
  <c r="AA15" i="9"/>
  <c r="Y51" i="9"/>
  <c r="Z51" i="9" s="1"/>
  <c r="Q51" i="9"/>
  <c r="Y68" i="9"/>
  <c r="Z68" i="9" s="1"/>
  <c r="Q68" i="9"/>
  <c r="AB91" i="8"/>
  <c r="AA91" i="8"/>
  <c r="AB95" i="8"/>
  <c r="AA95" i="8"/>
  <c r="Y45" i="9"/>
  <c r="Z45" i="9" s="1"/>
  <c r="Y40" i="10"/>
  <c r="Z40" i="10" s="1"/>
  <c r="Q40" i="10"/>
  <c r="Y88" i="8"/>
  <c r="Z88" i="8" s="1"/>
  <c r="Q88" i="8"/>
  <c r="AB99" i="8"/>
  <c r="AA99" i="8"/>
  <c r="Y18" i="9"/>
  <c r="Z18" i="9" s="1"/>
  <c r="Q18" i="9"/>
  <c r="Y43" i="9"/>
  <c r="Z43" i="9" s="1"/>
  <c r="Q43" i="9"/>
  <c r="S69" i="9"/>
  <c r="R69" i="9"/>
  <c r="AC69" i="9"/>
  <c r="AL86" i="8"/>
  <c r="AA103" i="8"/>
  <c r="AB103" i="8"/>
  <c r="AA28" i="9"/>
  <c r="AK40" i="9"/>
  <c r="AJ40" i="9"/>
  <c r="AI40" i="9"/>
  <c r="AG40" i="9"/>
  <c r="AL40" i="9"/>
  <c r="AB50" i="9"/>
  <c r="AA50" i="9"/>
  <c r="AB98" i="9"/>
  <c r="AA98" i="9"/>
  <c r="Q72" i="8"/>
  <c r="AL75" i="8"/>
  <c r="AK75" i="8"/>
  <c r="P48" i="9"/>
  <c r="AF75" i="8"/>
  <c r="AH75" i="8" s="1"/>
  <c r="AF78" i="8"/>
  <c r="AH78" i="8" s="1"/>
  <c r="AL88" i="8"/>
  <c r="AI88" i="8"/>
  <c r="N97" i="8"/>
  <c r="W97" i="8" s="1"/>
  <c r="X97" i="8" s="1"/>
  <c r="Y16" i="9"/>
  <c r="Z16" i="9" s="1"/>
  <c r="Q16" i="9"/>
  <c r="Y13" i="9"/>
  <c r="Z13" i="9" s="1"/>
  <c r="Y17" i="9"/>
  <c r="Z17" i="9" s="1"/>
  <c r="Q17" i="9"/>
  <c r="AG22" i="9"/>
  <c r="AF22" i="9"/>
  <c r="AH22" i="9" s="1"/>
  <c r="AL22" i="9"/>
  <c r="AI93" i="7"/>
  <c r="AG15" i="8"/>
  <c r="AI21" i="8"/>
  <c r="AG35" i="8"/>
  <c r="AI43" i="8"/>
  <c r="AI70" i="8"/>
  <c r="AI78" i="8"/>
  <c r="AG88" i="8"/>
  <c r="AG10" i="9"/>
  <c r="AF10" i="9"/>
  <c r="AH10" i="9" s="1"/>
  <c r="AL10" i="9"/>
  <c r="AK10" i="9"/>
  <c r="AJ10" i="9"/>
  <c r="AI10" i="9"/>
  <c r="AI22" i="9"/>
  <c r="AL28" i="9"/>
  <c r="AG28" i="9"/>
  <c r="AF28" i="9"/>
  <c r="AH28" i="9" s="1"/>
  <c r="AJ28" i="9"/>
  <c r="Q62" i="9"/>
  <c r="Y62" i="9"/>
  <c r="Z62" i="9" s="1"/>
  <c r="Y81" i="9"/>
  <c r="Z81" i="9" s="1"/>
  <c r="Q81" i="9"/>
  <c r="AF81" i="7"/>
  <c r="AH81" i="7" s="1"/>
  <c r="AJ93" i="7"/>
  <c r="AF101" i="7"/>
  <c r="AH101" i="7" s="1"/>
  <c r="AF9" i="8"/>
  <c r="AH9" i="8" s="1"/>
  <c r="AI18" i="8"/>
  <c r="AJ21" i="8"/>
  <c r="AF29" i="8"/>
  <c r="AH29" i="8" s="1"/>
  <c r="AF40" i="8"/>
  <c r="AH40" i="8" s="1"/>
  <c r="AJ43" i="8"/>
  <c r="AL63" i="8"/>
  <c r="AI63" i="8"/>
  <c r="AG63" i="8"/>
  <c r="AJ70" i="8"/>
  <c r="AF73" i="8"/>
  <c r="AH73" i="8" s="1"/>
  <c r="AI75" i="8"/>
  <c r="AJ78" i="8"/>
  <c r="AF84" i="8"/>
  <c r="AH84" i="8" s="1"/>
  <c r="P93" i="8"/>
  <c r="AJ22" i="9"/>
  <c r="AI28" i="9"/>
  <c r="AI15" i="8"/>
  <c r="AI35" i="8"/>
  <c r="AL83" i="8"/>
  <c r="AK83" i="8"/>
  <c r="AJ83" i="8"/>
  <c r="AI83" i="8"/>
  <c r="AG83" i="8"/>
  <c r="AF83" i="8"/>
  <c r="AH83" i="8" s="1"/>
  <c r="AJ88" i="8"/>
  <c r="AL9" i="9"/>
  <c r="AJ9" i="9"/>
  <c r="AI9" i="9"/>
  <c r="AG9" i="9"/>
  <c r="AF9" i="9"/>
  <c r="AH9" i="9" s="1"/>
  <c r="AK9" i="9"/>
  <c r="AK22" i="9"/>
  <c r="Y35" i="9"/>
  <c r="Z35" i="9" s="1"/>
  <c r="Q35" i="9"/>
  <c r="AG98" i="7"/>
  <c r="AG6" i="8"/>
  <c r="AJ15" i="8"/>
  <c r="AK18" i="8"/>
  <c r="AF23" i="8"/>
  <c r="AH23" i="8" s="1"/>
  <c r="AG26" i="8"/>
  <c r="AJ35" i="8"/>
  <c r="AG49" i="8"/>
  <c r="AG61" i="8"/>
  <c r="AJ84" i="8"/>
  <c r="AK88" i="8"/>
  <c r="P94" i="8"/>
  <c r="AL101" i="8"/>
  <c r="AG101" i="8"/>
  <c r="AF101" i="8"/>
  <c r="AH101" i="8" s="1"/>
  <c r="AB47" i="9"/>
  <c r="AA47" i="9"/>
  <c r="AL55" i="9"/>
  <c r="AJ55" i="9"/>
  <c r="AI55" i="9"/>
  <c r="AG55" i="9"/>
  <c r="AK55" i="9"/>
  <c r="AF55" i="9"/>
  <c r="AH55" i="9" s="1"/>
  <c r="AI81" i="7"/>
  <c r="AI101" i="7"/>
  <c r="AI9" i="8"/>
  <c r="AG23" i="8"/>
  <c r="AI29" i="8"/>
  <c r="AI40" i="8"/>
  <c r="P57" i="8"/>
  <c r="AJ63" i="8"/>
  <c r="AI73" i="8"/>
  <c r="AK84" i="8"/>
  <c r="AF102" i="8"/>
  <c r="AH102" i="8" s="1"/>
  <c r="AL102" i="8"/>
  <c r="AK102" i="8"/>
  <c r="AJ102" i="8"/>
  <c r="AI102" i="8"/>
  <c r="AG102" i="8"/>
  <c r="Y19" i="9"/>
  <c r="Z19" i="9" s="1"/>
  <c r="Q19" i="9"/>
  <c r="Q52" i="9"/>
  <c r="Y52" i="9"/>
  <c r="Z52" i="9" s="1"/>
  <c r="L69" i="9"/>
  <c r="Y70" i="9"/>
  <c r="Z70" i="9" s="1"/>
  <c r="AG37" i="8"/>
  <c r="AL40" i="8"/>
  <c r="AK49" i="8"/>
  <c r="AG55" i="8"/>
  <c r="AJ101" i="8"/>
  <c r="Y3" i="9"/>
  <c r="Z3" i="9" s="1"/>
  <c r="Q3" i="9"/>
  <c r="AB39" i="9"/>
  <c r="AA39" i="9"/>
  <c r="AB54" i="9"/>
  <c r="AA54" i="9"/>
  <c r="P89" i="9"/>
  <c r="P12" i="9"/>
  <c r="O35" i="9"/>
  <c r="N35" i="9"/>
  <c r="W35" i="9" s="1"/>
  <c r="X35" i="9" s="1"/>
  <c r="AL39" i="9"/>
  <c r="AI39" i="9"/>
  <c r="AG39" i="9"/>
  <c r="AK39" i="9"/>
  <c r="AJ39" i="9"/>
  <c r="Q44" i="9"/>
  <c r="Y44" i="9"/>
  <c r="Z44" i="9" s="1"/>
  <c r="L13" i="9"/>
  <c r="Q13" i="9" s="1"/>
  <c r="AG50" i="9"/>
  <c r="AL50" i="9"/>
  <c r="AI50" i="9"/>
  <c r="AF50" i="9"/>
  <c r="AH50" i="9" s="1"/>
  <c r="AK53" i="9"/>
  <c r="AG53" i="9"/>
  <c r="AL53" i="9"/>
  <c r="AJ53" i="9"/>
  <c r="AB9" i="10"/>
  <c r="AA9" i="10"/>
  <c r="AK33" i="9"/>
  <c r="AJ33" i="9"/>
  <c r="AG33" i="9"/>
  <c r="AL33" i="9"/>
  <c r="AI33" i="9"/>
  <c r="Q41" i="9"/>
  <c r="Y41" i="9"/>
  <c r="Z41" i="9" s="1"/>
  <c r="AL4" i="9"/>
  <c r="AK4" i="9"/>
  <c r="AF33" i="9"/>
  <c r="AH33" i="9" s="1"/>
  <c r="AG49" i="9"/>
  <c r="AK49" i="9"/>
  <c r="AJ49" i="9"/>
  <c r="AI49" i="9"/>
  <c r="AB63" i="9"/>
  <c r="AA63" i="9"/>
  <c r="AB67" i="9"/>
  <c r="AA67" i="9"/>
  <c r="AA69" i="9"/>
  <c r="AB76" i="9"/>
  <c r="AA76" i="9"/>
  <c r="Q80" i="9"/>
  <c r="Y80" i="9"/>
  <c r="Z80" i="9" s="1"/>
  <c r="AF4" i="9"/>
  <c r="AH4" i="9" s="1"/>
  <c r="AA9" i="9"/>
  <c r="Q27" i="9"/>
  <c r="AF49" i="9"/>
  <c r="AH49" i="9" s="1"/>
  <c r="AK50" i="9"/>
  <c r="Q63" i="9"/>
  <c r="AI92" i="8"/>
  <c r="AI94" i="8"/>
  <c r="AL96" i="8"/>
  <c r="AK96" i="8"/>
  <c r="AG4" i="9"/>
  <c r="AK45" i="9"/>
  <c r="AI45" i="9"/>
  <c r="AF45" i="9"/>
  <c r="AH45" i="9" s="1"/>
  <c r="AL45" i="9"/>
  <c r="AJ45" i="9"/>
  <c r="AL49" i="9"/>
  <c r="AJ92" i="8"/>
  <c r="AJ94" i="8"/>
  <c r="Y30" i="9"/>
  <c r="Z30" i="9" s="1"/>
  <c r="Q30" i="9"/>
  <c r="AB60" i="9"/>
  <c r="AA60" i="9"/>
  <c r="AB68" i="10"/>
  <c r="AA68" i="10"/>
  <c r="AF74" i="8"/>
  <c r="AH74" i="8" s="1"/>
  <c r="O87" i="8"/>
  <c r="N87" i="8"/>
  <c r="W87" i="8" s="1"/>
  <c r="X87" i="8" s="1"/>
  <c r="AK92" i="8"/>
  <c r="AK94" i="8"/>
  <c r="AI4" i="9"/>
  <c r="Q36" i="9"/>
  <c r="Y36" i="9"/>
  <c r="Z36" i="9" s="1"/>
  <c r="AJ4" i="9"/>
  <c r="Y21" i="9"/>
  <c r="Z21" i="9" s="1"/>
  <c r="AG103" i="8"/>
  <c r="Q9" i="9"/>
  <c r="AG11" i="9"/>
  <c r="Q15" i="9"/>
  <c r="AF16" i="9"/>
  <c r="AH16" i="9" s="1"/>
  <c r="AL16" i="9"/>
  <c r="AK16" i="9"/>
  <c r="AL19" i="9"/>
  <c r="AJ19" i="9"/>
  <c r="AI19" i="9"/>
  <c r="AG19" i="9"/>
  <c r="AF19" i="9"/>
  <c r="AH19" i="9" s="1"/>
  <c r="Q33" i="9"/>
  <c r="Y33" i="9"/>
  <c r="Z33" i="9" s="1"/>
  <c r="AI74" i="8"/>
  <c r="AJ87" i="8"/>
  <c r="AF91" i="8"/>
  <c r="AH91" i="8" s="1"/>
  <c r="N96" i="8"/>
  <c r="W96" i="8" s="1"/>
  <c r="X96" i="8" s="1"/>
  <c r="AJ96" i="8"/>
  <c r="AG16" i="9"/>
  <c r="AK17" i="9"/>
  <c r="AJ17" i="9"/>
  <c r="AG17" i="9"/>
  <c r="AJ18" i="9"/>
  <c r="AF18" i="9"/>
  <c r="AH18" i="9" s="1"/>
  <c r="AL18" i="9"/>
  <c r="AK18" i="9"/>
  <c r="AI18" i="9"/>
  <c r="AI20" i="9"/>
  <c r="AG20" i="9"/>
  <c r="P24" i="9"/>
  <c r="AJ42" i="9"/>
  <c r="AL42" i="9"/>
  <c r="AK42" i="9"/>
  <c r="AI42" i="9"/>
  <c r="AL91" i="9"/>
  <c r="AK91" i="9"/>
  <c r="AJ91" i="9"/>
  <c r="AI91" i="9"/>
  <c r="AG91" i="9"/>
  <c r="AI103" i="8"/>
  <c r="AI11" i="9"/>
  <c r="AK19" i="9"/>
  <c r="Q39" i="9"/>
  <c r="S53" i="9"/>
  <c r="R53" i="9"/>
  <c r="AC53" i="9"/>
  <c r="AB55" i="9"/>
  <c r="AA55" i="9"/>
  <c r="AL93" i="9"/>
  <c r="AK93" i="9"/>
  <c r="AJ93" i="9"/>
  <c r="AI93" i="9"/>
  <c r="N7" i="10"/>
  <c r="O7" i="10"/>
  <c r="AA23" i="10"/>
  <c r="AB23" i="10"/>
  <c r="AB74" i="10"/>
  <c r="AA74" i="10"/>
  <c r="Y21" i="10"/>
  <c r="Z21" i="10" s="1"/>
  <c r="Q21" i="10"/>
  <c r="Y37" i="10"/>
  <c r="Z37" i="10" s="1"/>
  <c r="AJ43" i="10"/>
  <c r="AI43" i="10"/>
  <c r="AG43" i="10"/>
  <c r="AK43" i="10"/>
  <c r="AF43" i="10"/>
  <c r="AH43" i="10" s="1"/>
  <c r="AB59" i="9"/>
  <c r="AA59" i="9"/>
  <c r="Y61" i="9"/>
  <c r="Z61" i="9" s="1"/>
  <c r="Q61" i="9"/>
  <c r="AL43" i="10"/>
  <c r="P42" i="9"/>
  <c r="AF31" i="9"/>
  <c r="AH31" i="9" s="1"/>
  <c r="AL65" i="9"/>
  <c r="AK65" i="9"/>
  <c r="AG65" i="9"/>
  <c r="AF65" i="9"/>
  <c r="AH65" i="9" s="1"/>
  <c r="AB78" i="9"/>
  <c r="AA78" i="9"/>
  <c r="P86" i="9"/>
  <c r="Y96" i="9"/>
  <c r="Z96" i="9" s="1"/>
  <c r="Q96" i="9"/>
  <c r="AL99" i="9"/>
  <c r="AK99" i="9"/>
  <c r="AJ99" i="9"/>
  <c r="AI99" i="9"/>
  <c r="AG99" i="9"/>
  <c r="AF99" i="9"/>
  <c r="AH99" i="9" s="1"/>
  <c r="AK15" i="9"/>
  <c r="AK24" i="9"/>
  <c r="AK26" i="9"/>
  <c r="AG29" i="9"/>
  <c r="AF29" i="9"/>
  <c r="AH29" i="9" s="1"/>
  <c r="AK31" i="9"/>
  <c r="AJ37" i="9"/>
  <c r="Q53" i="9"/>
  <c r="L59" i="9"/>
  <c r="Q59" i="9" s="1"/>
  <c r="Q78" i="9"/>
  <c r="AL15" i="9"/>
  <c r="AL26" i="9"/>
  <c r="O54" i="9"/>
  <c r="W54" i="9" s="1"/>
  <c r="X54" i="9" s="1"/>
  <c r="Y7" i="10"/>
  <c r="Z7" i="10" s="1"/>
  <c r="AK21" i="9"/>
  <c r="AG21" i="9"/>
  <c r="AG56" i="10"/>
  <c r="AJ56" i="10"/>
  <c r="AI56" i="10"/>
  <c r="AF56" i="10"/>
  <c r="AH56" i="10" s="1"/>
  <c r="AL56" i="10"/>
  <c r="AF21" i="9"/>
  <c r="AH21" i="9" s="1"/>
  <c r="Q54" i="9"/>
  <c r="Q67" i="9"/>
  <c r="AG70" i="9"/>
  <c r="AI70" i="9"/>
  <c r="AK56" i="10"/>
  <c r="AB63" i="10"/>
  <c r="AA63" i="10"/>
  <c r="L21" i="9"/>
  <c r="Q21" i="9" s="1"/>
  <c r="O27" i="9"/>
  <c r="N27" i="9"/>
  <c r="W27" i="9" s="1"/>
  <c r="X27" i="9" s="1"/>
  <c r="L29" i="9"/>
  <c r="Q29" i="9" s="1"/>
  <c r="L60" i="9"/>
  <c r="Q60" i="9" s="1"/>
  <c r="AJ63" i="9"/>
  <c r="AI63" i="9"/>
  <c r="AJ73" i="9"/>
  <c r="AI73" i="9"/>
  <c r="AG78" i="9"/>
  <c r="AF78" i="9"/>
  <c r="AH78" i="9" s="1"/>
  <c r="AB8" i="10"/>
  <c r="AA8" i="10"/>
  <c r="Y18" i="10"/>
  <c r="Z18" i="10" s="1"/>
  <c r="Q18" i="10"/>
  <c r="Y22" i="10"/>
  <c r="Z22" i="10" s="1"/>
  <c r="Q22" i="10"/>
  <c r="AJ21" i="9"/>
  <c r="AG27" i="9"/>
  <c r="P38" i="9"/>
  <c r="AK41" i="9"/>
  <c r="AJ41" i="9"/>
  <c r="AG41" i="9"/>
  <c r="AF41" i="9"/>
  <c r="AH41" i="9" s="1"/>
  <c r="AL44" i="9"/>
  <c r="AK44" i="9"/>
  <c r="AG44" i="9"/>
  <c r="AL48" i="9"/>
  <c r="AJ48" i="9"/>
  <c r="AG48" i="9"/>
  <c r="AF63" i="9"/>
  <c r="AH63" i="9" s="1"/>
  <c r="Y65" i="9"/>
  <c r="Z65" i="9" s="1"/>
  <c r="Q65" i="9"/>
  <c r="AK70" i="9"/>
  <c r="AF73" i="9"/>
  <c r="AH73" i="9" s="1"/>
  <c r="O76" i="9"/>
  <c r="N76" i="9"/>
  <c r="W76" i="9" s="1"/>
  <c r="X76" i="9" s="1"/>
  <c r="AB77" i="9"/>
  <c r="Y79" i="9"/>
  <c r="Z79" i="9" s="1"/>
  <c r="AB45" i="10"/>
  <c r="Q55" i="9"/>
  <c r="AG63" i="9"/>
  <c r="Q69" i="9"/>
  <c r="AG73" i="9"/>
  <c r="AI78" i="9"/>
  <c r="Q97" i="9"/>
  <c r="Y97" i="9"/>
  <c r="Z97" i="9" s="1"/>
  <c r="Q98" i="9"/>
  <c r="AJ101" i="9"/>
  <c r="AF101" i="9"/>
  <c r="AH101" i="9" s="1"/>
  <c r="AL101" i="9"/>
  <c r="AK101" i="9"/>
  <c r="AI101" i="9"/>
  <c r="Y34" i="10"/>
  <c r="Z34" i="10" s="1"/>
  <c r="Q34" i="10"/>
  <c r="AJ30" i="9"/>
  <c r="AI30" i="9"/>
  <c r="AF30" i="9"/>
  <c r="AH30" i="9" s="1"/>
  <c r="AK73" i="9"/>
  <c r="AJ78" i="9"/>
  <c r="AK81" i="9"/>
  <c r="AJ81" i="9"/>
  <c r="Q55" i="10"/>
  <c r="Y55" i="10"/>
  <c r="Z55" i="10" s="1"/>
  <c r="AI60" i="10"/>
  <c r="AF60" i="10"/>
  <c r="AH60" i="10" s="1"/>
  <c r="AG60" i="10"/>
  <c r="AL60" i="10"/>
  <c r="AK60" i="10"/>
  <c r="AJ60" i="10"/>
  <c r="R18" i="11"/>
  <c r="S18" i="11"/>
  <c r="AC18" i="11"/>
  <c r="Y3" i="10"/>
  <c r="Z3" i="10" s="1"/>
  <c r="Q3" i="10"/>
  <c r="AB5" i="10"/>
  <c r="Y28" i="10"/>
  <c r="Z28" i="10" s="1"/>
  <c r="Q28" i="10"/>
  <c r="L43" i="10"/>
  <c r="Q43" i="10" s="1"/>
  <c r="Y96" i="10"/>
  <c r="Z96" i="10" s="1"/>
  <c r="Q96" i="10"/>
  <c r="AB3" i="11"/>
  <c r="AA3" i="11"/>
  <c r="AI17" i="10"/>
  <c r="AF17" i="10"/>
  <c r="AH17" i="10" s="1"/>
  <c r="AL17" i="10"/>
  <c r="AK17" i="10"/>
  <c r="AJ17" i="10"/>
  <c r="AB103" i="9"/>
  <c r="AA103" i="9"/>
  <c r="AL4" i="10"/>
  <c r="AK4" i="10"/>
  <c r="AJ4" i="10"/>
  <c r="AG17" i="10"/>
  <c r="Q27" i="10"/>
  <c r="AK35" i="10"/>
  <c r="AI35" i="10"/>
  <c r="AL35" i="10"/>
  <c r="AJ35" i="10"/>
  <c r="AB38" i="10"/>
  <c r="AA38" i="10"/>
  <c r="AL49" i="10"/>
  <c r="AK49" i="10"/>
  <c r="AI49" i="10"/>
  <c r="AJ49" i="10"/>
  <c r="AG49" i="10"/>
  <c r="AL78" i="10"/>
  <c r="AK78" i="10"/>
  <c r="AJ78" i="10"/>
  <c r="AI78" i="10"/>
  <c r="AG78" i="10"/>
  <c r="Q95" i="10"/>
  <c r="Y95" i="10"/>
  <c r="Z95" i="10" s="1"/>
  <c r="Y26" i="11"/>
  <c r="Z26" i="11" s="1"/>
  <c r="Q26" i="11"/>
  <c r="AJ90" i="9"/>
  <c r="AI90" i="9"/>
  <c r="AG90" i="9"/>
  <c r="AF90" i="9"/>
  <c r="AH90" i="9" s="1"/>
  <c r="Y93" i="9"/>
  <c r="Z93" i="9" s="1"/>
  <c r="Q93" i="9"/>
  <c r="Q100" i="9"/>
  <c r="Q103" i="9"/>
  <c r="AF4" i="10"/>
  <c r="AH4" i="10" s="1"/>
  <c r="AB33" i="10"/>
  <c r="AF34" i="10"/>
  <c r="AH34" i="10" s="1"/>
  <c r="AI34" i="10"/>
  <c r="AJ34" i="10"/>
  <c r="AF35" i="10"/>
  <c r="AH35" i="10" s="1"/>
  <c r="AL47" i="10"/>
  <c r="AK47" i="10"/>
  <c r="AJ47" i="10"/>
  <c r="AG47" i="10"/>
  <c r="AF47" i="10"/>
  <c r="AH47" i="10" s="1"/>
  <c r="AF49" i="10"/>
  <c r="AH49" i="10" s="1"/>
  <c r="AA56" i="10"/>
  <c r="AF78" i="10"/>
  <c r="AH78" i="10" s="1"/>
  <c r="Y90" i="10"/>
  <c r="Z90" i="10" s="1"/>
  <c r="Q90" i="10"/>
  <c r="Y82" i="9"/>
  <c r="Z82" i="9" s="1"/>
  <c r="AK90" i="9"/>
  <c r="AB99" i="9"/>
  <c r="AG4" i="10"/>
  <c r="AL13" i="10"/>
  <c r="AK13" i="10"/>
  <c r="AG34" i="10"/>
  <c r="AG35" i="10"/>
  <c r="AI47" i="10"/>
  <c r="AB56" i="10"/>
  <c r="AG67" i="9"/>
  <c r="P71" i="9"/>
  <c r="AJ71" i="9"/>
  <c r="AI71" i="9"/>
  <c r="P90" i="9"/>
  <c r="AL90" i="9"/>
  <c r="AF94" i="9"/>
  <c r="AH94" i="9" s="1"/>
  <c r="AI4" i="10"/>
  <c r="Q8" i="10"/>
  <c r="AF13" i="10"/>
  <c r="AH13" i="10" s="1"/>
  <c r="Y7" i="11"/>
  <c r="Z7" i="11" s="1"/>
  <c r="Q7" i="11"/>
  <c r="L50" i="9"/>
  <c r="Q50" i="9" s="1"/>
  <c r="AJ67" i="9"/>
  <c r="AK71" i="9"/>
  <c r="AK74" i="9"/>
  <c r="AJ74" i="9"/>
  <c r="AI74" i="9"/>
  <c r="AJ94" i="9"/>
  <c r="AK95" i="9"/>
  <c r="AL95" i="9"/>
  <c r="AF95" i="9"/>
  <c r="AH95" i="9" s="1"/>
  <c r="AI13" i="10"/>
  <c r="AL15" i="10"/>
  <c r="AK15" i="10"/>
  <c r="AJ15" i="10"/>
  <c r="AI15" i="10"/>
  <c r="AG15" i="10"/>
  <c r="AF15" i="10"/>
  <c r="AH15" i="10" s="1"/>
  <c r="Q23" i="10"/>
  <c r="P36" i="10"/>
  <c r="AK45" i="10"/>
  <c r="AL45" i="10"/>
  <c r="AI45" i="10"/>
  <c r="AJ45" i="10"/>
  <c r="AF45" i="10"/>
  <c r="AH45" i="10" s="1"/>
  <c r="AG45" i="10"/>
  <c r="Y75" i="10"/>
  <c r="Z75" i="10" s="1"/>
  <c r="AG103" i="9"/>
  <c r="AI103" i="9"/>
  <c r="AL26" i="10"/>
  <c r="AI26" i="10"/>
  <c r="AK26" i="10"/>
  <c r="AF26" i="10"/>
  <c r="AH26" i="10" s="1"/>
  <c r="P53" i="10"/>
  <c r="Q54" i="10"/>
  <c r="Q60" i="10"/>
  <c r="Y60" i="10"/>
  <c r="Z60" i="10" s="1"/>
  <c r="Q62" i="10"/>
  <c r="Q74" i="10"/>
  <c r="AK62" i="9"/>
  <c r="AG62" i="9"/>
  <c r="AL67" i="9"/>
  <c r="AG74" i="9"/>
  <c r="AL94" i="9"/>
  <c r="AI95" i="9"/>
  <c r="Y100" i="9"/>
  <c r="Z100" i="9" s="1"/>
  <c r="AF103" i="9"/>
  <c r="AH103" i="9" s="1"/>
  <c r="Q9" i="10"/>
  <c r="Q10" i="10"/>
  <c r="AG26" i="10"/>
  <c r="Q32" i="10"/>
  <c r="Q63" i="10"/>
  <c r="AA64" i="10"/>
  <c r="AB64" i="10"/>
  <c r="P74" i="9"/>
  <c r="AL77" i="9"/>
  <c r="AK77" i="9"/>
  <c r="AJ77" i="9"/>
  <c r="AI77" i="9"/>
  <c r="AL88" i="9"/>
  <c r="AK88" i="9"/>
  <c r="Y13" i="10"/>
  <c r="Z13" i="10" s="1"/>
  <c r="Q13" i="10"/>
  <c r="AL42" i="10"/>
  <c r="AK42" i="10"/>
  <c r="AF42" i="10"/>
  <c r="AH42" i="10" s="1"/>
  <c r="AI85" i="9"/>
  <c r="AG85" i="9"/>
  <c r="AF85" i="9"/>
  <c r="AH85" i="9" s="1"/>
  <c r="AJ103" i="9"/>
  <c r="AB16" i="10"/>
  <c r="AA16" i="10"/>
  <c r="AJ26" i="10"/>
  <c r="AB61" i="10"/>
  <c r="AK7" i="11"/>
  <c r="AJ7" i="11"/>
  <c r="AI7" i="11"/>
  <c r="AG7" i="11"/>
  <c r="AL7" i="11"/>
  <c r="AG52" i="9"/>
  <c r="AI62" i="9"/>
  <c r="AF66" i="9"/>
  <c r="AH66" i="9" s="1"/>
  <c r="AF72" i="9"/>
  <c r="AH72" i="9" s="1"/>
  <c r="Q77" i="9"/>
  <c r="AG77" i="9"/>
  <c r="AL80" i="9"/>
  <c r="AK80" i="9"/>
  <c r="AJ80" i="9"/>
  <c r="AJ85" i="9"/>
  <c r="AG88" i="9"/>
  <c r="R101" i="9"/>
  <c r="AK103" i="9"/>
  <c r="Y10" i="10"/>
  <c r="Z10" i="10" s="1"/>
  <c r="AI42" i="10"/>
  <c r="AB48" i="10"/>
  <c r="AA48" i="10"/>
  <c r="Y62" i="10"/>
  <c r="Z62" i="10" s="1"/>
  <c r="AL69" i="10"/>
  <c r="AK69" i="10"/>
  <c r="AI69" i="10"/>
  <c r="AG69" i="10"/>
  <c r="AF69" i="10"/>
  <c r="AH69" i="10" s="1"/>
  <c r="AJ69" i="10"/>
  <c r="AL89" i="10"/>
  <c r="AK89" i="10"/>
  <c r="AI89" i="10"/>
  <c r="AG89" i="10"/>
  <c r="AF89" i="10"/>
  <c r="AH89" i="10" s="1"/>
  <c r="AJ89" i="10"/>
  <c r="AF7" i="11"/>
  <c r="AH7" i="11" s="1"/>
  <c r="AF38" i="9"/>
  <c r="AH38" i="9" s="1"/>
  <c r="AI47" i="9"/>
  <c r="AI57" i="9"/>
  <c r="AJ62" i="9"/>
  <c r="AG66" i="9"/>
  <c r="AG72" i="9"/>
  <c r="AF75" i="9"/>
  <c r="AH75" i="9" s="1"/>
  <c r="AF80" i="9"/>
  <c r="AH80" i="9" s="1"/>
  <c r="AK85" i="9"/>
  <c r="P95" i="9"/>
  <c r="AL103" i="9"/>
  <c r="L7" i="10"/>
  <c r="Q7" i="10" s="1"/>
  <c r="AJ42" i="10"/>
  <c r="Q48" i="10"/>
  <c r="Q50" i="10"/>
  <c r="P88" i="9"/>
  <c r="P83" i="10"/>
  <c r="AL83" i="9"/>
  <c r="AK83" i="9"/>
  <c r="AI89" i="9"/>
  <c r="AF89" i="9"/>
  <c r="AH89" i="9" s="1"/>
  <c r="Q12" i="10"/>
  <c r="Y12" i="10"/>
  <c r="Z12" i="10" s="1"/>
  <c r="AK52" i="9"/>
  <c r="AJ66" i="9"/>
  <c r="AJ72" i="9"/>
  <c r="AF83" i="9"/>
  <c r="AH83" i="9" s="1"/>
  <c r="AG89" i="9"/>
  <c r="Q99" i="9"/>
  <c r="AA101" i="9"/>
  <c r="Q38" i="10"/>
  <c r="AI59" i="9"/>
  <c r="AJ68" i="9"/>
  <c r="L70" i="9"/>
  <c r="Q70" i="9" s="1"/>
  <c r="AG83" i="9"/>
  <c r="AC101" i="9"/>
  <c r="Y4" i="10"/>
  <c r="Z4" i="10" s="1"/>
  <c r="L15" i="10"/>
  <c r="AJ19" i="10"/>
  <c r="AI19" i="10"/>
  <c r="AG19" i="10"/>
  <c r="AK19" i="10"/>
  <c r="AJ20" i="10"/>
  <c r="AG20" i="10"/>
  <c r="AI20" i="10"/>
  <c r="AL20" i="10"/>
  <c r="AK20" i="10"/>
  <c r="Y32" i="10"/>
  <c r="Z32" i="10" s="1"/>
  <c r="Y35" i="10"/>
  <c r="Z35" i="10" s="1"/>
  <c r="Y33" i="11"/>
  <c r="Z33" i="11" s="1"/>
  <c r="Q33" i="11"/>
  <c r="Y43" i="10"/>
  <c r="Z43" i="10" s="1"/>
  <c r="Y79" i="10"/>
  <c r="Z79" i="10" s="1"/>
  <c r="Q79" i="10"/>
  <c r="AL92" i="10"/>
  <c r="AJ92" i="10"/>
  <c r="AI92" i="10"/>
  <c r="AG92" i="10"/>
  <c r="AK92" i="10"/>
  <c r="Y73" i="11"/>
  <c r="Z73" i="11" s="1"/>
  <c r="Q41" i="10"/>
  <c r="AK75" i="10"/>
  <c r="AL75" i="10"/>
  <c r="AJ75" i="10"/>
  <c r="AI75" i="10"/>
  <c r="AG75" i="10"/>
  <c r="AF75" i="10"/>
  <c r="AH75" i="10" s="1"/>
  <c r="Q81" i="10"/>
  <c r="Y81" i="10"/>
  <c r="Z81" i="10" s="1"/>
  <c r="Q8" i="11"/>
  <c r="Y8" i="11"/>
  <c r="Z8" i="11" s="1"/>
  <c r="Q12" i="11"/>
  <c r="Y12" i="11"/>
  <c r="Z12" i="11" s="1"/>
  <c r="S23" i="11"/>
  <c r="R23" i="11"/>
  <c r="AC23" i="11"/>
  <c r="Y42" i="11"/>
  <c r="Z42" i="11" s="1"/>
  <c r="Q42" i="11"/>
  <c r="Y22" i="11"/>
  <c r="Z22" i="11" s="1"/>
  <c r="Q22" i="11"/>
  <c r="Y30" i="11"/>
  <c r="Z30" i="11" s="1"/>
  <c r="Q30" i="11"/>
  <c r="AA39" i="11"/>
  <c r="AB39" i="11"/>
  <c r="Y26" i="10"/>
  <c r="Z26" i="10" s="1"/>
  <c r="Q26" i="10"/>
  <c r="Y41" i="10"/>
  <c r="Z41" i="10" s="1"/>
  <c r="AL58" i="10"/>
  <c r="AF58" i="10"/>
  <c r="AH58" i="10" s="1"/>
  <c r="AJ58" i="10"/>
  <c r="AK58" i="10"/>
  <c r="AJ63" i="10"/>
  <c r="AI63" i="10"/>
  <c r="AG63" i="10"/>
  <c r="AL63" i="10"/>
  <c r="AK63" i="10"/>
  <c r="AF63" i="10"/>
  <c r="AH63" i="10" s="1"/>
  <c r="Q69" i="10"/>
  <c r="Y69" i="10"/>
  <c r="Z69" i="10" s="1"/>
  <c r="AL33" i="10"/>
  <c r="AI33" i="10"/>
  <c r="AG33" i="10"/>
  <c r="AF33" i="10"/>
  <c r="AH33" i="10" s="1"/>
  <c r="Y44" i="10"/>
  <c r="Z44" i="10" s="1"/>
  <c r="Q44" i="10"/>
  <c r="Q46" i="10"/>
  <c r="Y46" i="10"/>
  <c r="Z46" i="10" s="1"/>
  <c r="AG58" i="10"/>
  <c r="AL59" i="10"/>
  <c r="AK59" i="10"/>
  <c r="AI59" i="10"/>
  <c r="AJ59" i="10"/>
  <c r="AF59" i="10"/>
  <c r="AH59" i="10" s="1"/>
  <c r="Y78" i="10"/>
  <c r="Z78" i="10" s="1"/>
  <c r="Q78" i="10"/>
  <c r="AJ83" i="10"/>
  <c r="AI83" i="10"/>
  <c r="AG83" i="10"/>
  <c r="AL83" i="10"/>
  <c r="AK83" i="10"/>
  <c r="AJ33" i="10"/>
  <c r="AG50" i="10"/>
  <c r="AL50" i="10"/>
  <c r="AK50" i="10"/>
  <c r="AI50" i="10"/>
  <c r="AJ50" i="10"/>
  <c r="AG59" i="10"/>
  <c r="AK70" i="10"/>
  <c r="AL70" i="10"/>
  <c r="AI70" i="10"/>
  <c r="AJ73" i="10"/>
  <c r="AL73" i="10"/>
  <c r="AK73" i="10"/>
  <c r="AF83" i="10"/>
  <c r="AH83" i="10" s="1"/>
  <c r="AI21" i="10"/>
  <c r="AG21" i="10"/>
  <c r="AF21" i="10"/>
  <c r="AH21" i="10" s="1"/>
  <c r="AK33" i="10"/>
  <c r="AJ39" i="10"/>
  <c r="AL39" i="10"/>
  <c r="AG39" i="10"/>
  <c r="AI40" i="10"/>
  <c r="AF40" i="10"/>
  <c r="AH40" i="10" s="1"/>
  <c r="AI58" i="10"/>
  <c r="AF82" i="9"/>
  <c r="AH82" i="9" s="1"/>
  <c r="AF96" i="9"/>
  <c r="AH96" i="9" s="1"/>
  <c r="AJ9" i="10"/>
  <c r="AG9" i="10"/>
  <c r="AG16" i="10"/>
  <c r="AJ21" i="10"/>
  <c r="Y31" i="10"/>
  <c r="Z31" i="10" s="1"/>
  <c r="AF39" i="10"/>
  <c r="AH39" i="10" s="1"/>
  <c r="AG40" i="10"/>
  <c r="Q56" i="10"/>
  <c r="Q64" i="10"/>
  <c r="AG70" i="10"/>
  <c r="AG73" i="10"/>
  <c r="AB77" i="10"/>
  <c r="AA77" i="10"/>
  <c r="P98" i="10"/>
  <c r="AB21" i="11"/>
  <c r="AA21" i="11"/>
  <c r="AF79" i="9"/>
  <c r="AH79" i="9" s="1"/>
  <c r="AG82" i="9"/>
  <c r="AF87" i="9"/>
  <c r="AH87" i="9" s="1"/>
  <c r="AF92" i="9"/>
  <c r="AH92" i="9" s="1"/>
  <c r="AG96" i="9"/>
  <c r="AL98" i="9"/>
  <c r="AI98" i="9"/>
  <c r="AG98" i="9"/>
  <c r="AF9" i="10"/>
  <c r="AH9" i="10" s="1"/>
  <c r="P15" i="10"/>
  <c r="AI16" i="10"/>
  <c r="AK21" i="10"/>
  <c r="AI24" i="10"/>
  <c r="AJ40" i="10"/>
  <c r="P66" i="10"/>
  <c r="AJ70" i="10"/>
  <c r="AL72" i="10"/>
  <c r="AJ72" i="10"/>
  <c r="AI72" i="10"/>
  <c r="AF72" i="10"/>
  <c r="AH72" i="10" s="1"/>
  <c r="AI73" i="10"/>
  <c r="Q77" i="10"/>
  <c r="AJ81" i="10"/>
  <c r="AI81" i="10"/>
  <c r="AL81" i="10"/>
  <c r="L87" i="10"/>
  <c r="Q87" i="10" s="1"/>
  <c r="AI13" i="11"/>
  <c r="AG13" i="11"/>
  <c r="AF13" i="11"/>
  <c r="AH13" i="11" s="1"/>
  <c r="AJ13" i="11"/>
  <c r="Q21" i="11"/>
  <c r="Y44" i="11"/>
  <c r="Z44" i="11" s="1"/>
  <c r="Q44" i="11"/>
  <c r="Y41" i="11"/>
  <c r="Z41" i="11" s="1"/>
  <c r="Q41" i="11"/>
  <c r="AK92" i="9"/>
  <c r="AK98" i="9"/>
  <c r="AL9" i="10"/>
  <c r="AJ18" i="10"/>
  <c r="AF18" i="10"/>
  <c r="AH18" i="10" s="1"/>
  <c r="P39" i="10"/>
  <c r="L59" i="10"/>
  <c r="Q3" i="11"/>
  <c r="AK21" i="11"/>
  <c r="AJ21" i="11"/>
  <c r="AI21" i="11"/>
  <c r="AF21" i="11"/>
  <c r="AH21" i="11" s="1"/>
  <c r="AG21" i="11"/>
  <c r="Y24" i="11"/>
  <c r="Z24" i="11" s="1"/>
  <c r="Q24" i="11"/>
  <c r="Y40" i="11"/>
  <c r="Z40" i="11" s="1"/>
  <c r="Q40" i="11"/>
  <c r="AL41" i="11"/>
  <c r="AJ41" i="11"/>
  <c r="AI41" i="11"/>
  <c r="AG41" i="11"/>
  <c r="AK41" i="11"/>
  <c r="AF41" i="11"/>
  <c r="AH41" i="11" s="1"/>
  <c r="AJ44" i="11"/>
  <c r="AK44" i="11"/>
  <c r="AI44" i="11"/>
  <c r="AG44" i="11"/>
  <c r="AF44" i="11"/>
  <c r="AH44" i="11" s="1"/>
  <c r="AL44" i="11"/>
  <c r="Q99" i="10"/>
  <c r="Y19" i="11"/>
  <c r="Z19" i="11" s="1"/>
  <c r="Q19" i="11"/>
  <c r="P15" i="11"/>
  <c r="P29" i="11"/>
  <c r="AB66" i="11"/>
  <c r="AA66" i="11"/>
  <c r="AL17" i="11"/>
  <c r="AK17" i="11"/>
  <c r="AJ17" i="11"/>
  <c r="AI17" i="11"/>
  <c r="AB46" i="11"/>
  <c r="AL38" i="10"/>
  <c r="AF38" i="10"/>
  <c r="AH38" i="10" s="1"/>
  <c r="AK84" i="10"/>
  <c r="AL84" i="10"/>
  <c r="AG84" i="10"/>
  <c r="AF84" i="10"/>
  <c r="AH84" i="10" s="1"/>
  <c r="AF17" i="11"/>
  <c r="AH17" i="11" s="1"/>
  <c r="AA23" i="11"/>
  <c r="Q32" i="11"/>
  <c r="AB90" i="11"/>
  <c r="AA90" i="11"/>
  <c r="AG8" i="10"/>
  <c r="AF10" i="10"/>
  <c r="AH10" i="10" s="1"/>
  <c r="AG38" i="10"/>
  <c r="AG74" i="10"/>
  <c r="AF74" i="10"/>
  <c r="AH74" i="10" s="1"/>
  <c r="AK74" i="10"/>
  <c r="AJ74" i="10"/>
  <c r="AI74" i="10"/>
  <c r="AI84" i="10"/>
  <c r="AK101" i="10"/>
  <c r="AL101" i="10"/>
  <c r="AJ101" i="10"/>
  <c r="AF101" i="10"/>
  <c r="AH101" i="10" s="1"/>
  <c r="AG17" i="11"/>
  <c r="AB36" i="11"/>
  <c r="AA36" i="11"/>
  <c r="AK29" i="10"/>
  <c r="AI29" i="10"/>
  <c r="AI64" i="10"/>
  <c r="AF64" i="10"/>
  <c r="AH64" i="10" s="1"/>
  <c r="AL64" i="10"/>
  <c r="AJ64" i="10"/>
  <c r="AG64" i="10"/>
  <c r="P73" i="10"/>
  <c r="AJ84" i="10"/>
  <c r="AK99" i="10"/>
  <c r="AJ99" i="10"/>
  <c r="AL99" i="10"/>
  <c r="AI99" i="10"/>
  <c r="AB34" i="11"/>
  <c r="AA34" i="11"/>
  <c r="Q86" i="11"/>
  <c r="Y86" i="11"/>
  <c r="Z86" i="11" s="1"/>
  <c r="AI38" i="10"/>
  <c r="AK76" i="10"/>
  <c r="AJ76" i="10"/>
  <c r="AF76" i="10"/>
  <c r="AH76" i="10" s="1"/>
  <c r="AB92" i="10"/>
  <c r="AA92" i="10"/>
  <c r="AK38" i="11"/>
  <c r="AL38" i="11"/>
  <c r="AJ38" i="11"/>
  <c r="AI38" i="11"/>
  <c r="AG38" i="11"/>
  <c r="AK86" i="10"/>
  <c r="AJ86" i="10"/>
  <c r="L89" i="10"/>
  <c r="Q89" i="10" s="1"/>
  <c r="P4" i="11"/>
  <c r="AL23" i="11"/>
  <c r="AK23" i="11"/>
  <c r="AJ23" i="11"/>
  <c r="AI23" i="11"/>
  <c r="AG23" i="11"/>
  <c r="AJ30" i="11"/>
  <c r="AI30" i="11"/>
  <c r="AG30" i="11"/>
  <c r="AL30" i="11"/>
  <c r="AA37" i="11"/>
  <c r="AB37" i="11"/>
  <c r="AF38" i="11"/>
  <c r="AH38" i="11" s="1"/>
  <c r="Y69" i="11"/>
  <c r="Z69" i="11" s="1"/>
  <c r="Q69" i="11"/>
  <c r="AG37" i="11"/>
  <c r="AL37" i="11"/>
  <c r="AK37" i="11"/>
  <c r="AJ37" i="11"/>
  <c r="AL42" i="11"/>
  <c r="AG42" i="11"/>
  <c r="AF42" i="11"/>
  <c r="AH42" i="11" s="1"/>
  <c r="AJ42" i="11"/>
  <c r="AB47" i="11"/>
  <c r="AA47" i="11"/>
  <c r="AB54" i="11"/>
  <c r="Y85" i="11"/>
  <c r="Z85" i="11" s="1"/>
  <c r="Q85" i="11"/>
  <c r="AJ12" i="10"/>
  <c r="Q33" i="10"/>
  <c r="P76" i="10"/>
  <c r="AL86" i="10"/>
  <c r="AI8" i="11"/>
  <c r="AG8" i="11"/>
  <c r="AF8" i="11"/>
  <c r="AH8" i="11" s="1"/>
  <c r="AL8" i="11"/>
  <c r="AK8" i="11"/>
  <c r="AJ8" i="11"/>
  <c r="AJ11" i="11"/>
  <c r="AI11" i="11"/>
  <c r="AG11" i="11"/>
  <c r="AL11" i="11"/>
  <c r="AB13" i="11"/>
  <c r="AA13" i="11"/>
  <c r="AI42" i="11"/>
  <c r="AB99" i="10"/>
  <c r="AA99" i="10"/>
  <c r="AI37" i="11"/>
  <c r="AK42" i="11"/>
  <c r="AB59" i="11"/>
  <c r="AA59" i="11"/>
  <c r="Q56" i="11"/>
  <c r="Y56" i="11"/>
  <c r="Z56" i="11" s="1"/>
  <c r="Y68" i="11"/>
  <c r="Z68" i="11" s="1"/>
  <c r="AK46" i="10"/>
  <c r="AJ46" i="10"/>
  <c r="AK14" i="11"/>
  <c r="AJ14" i="11"/>
  <c r="AI14" i="11"/>
  <c r="AG14" i="11"/>
  <c r="AL14" i="11"/>
  <c r="AL59" i="11"/>
  <c r="AK59" i="11"/>
  <c r="AJ59" i="11"/>
  <c r="AI59" i="11"/>
  <c r="AF59" i="11"/>
  <c r="AH59" i="11" s="1"/>
  <c r="AL32" i="10"/>
  <c r="AJ32" i="10"/>
  <c r="L45" i="10"/>
  <c r="Q45" i="10" s="1"/>
  <c r="AF46" i="10"/>
  <c r="AH46" i="10" s="1"/>
  <c r="P52" i="10"/>
  <c r="AK61" i="10"/>
  <c r="AF61" i="10"/>
  <c r="AH61" i="10" s="1"/>
  <c r="P70" i="10"/>
  <c r="AI80" i="10"/>
  <c r="AF80" i="10"/>
  <c r="AH80" i="10" s="1"/>
  <c r="AK80" i="10"/>
  <c r="P86" i="10"/>
  <c r="Q92" i="10"/>
  <c r="AF14" i="11"/>
  <c r="AH14" i="11" s="1"/>
  <c r="AB25" i="11"/>
  <c r="Y48" i="11"/>
  <c r="Z48" i="11" s="1"/>
  <c r="Q48" i="11"/>
  <c r="AG59" i="11"/>
  <c r="Q47" i="11"/>
  <c r="AL50" i="11"/>
  <c r="AI50" i="11"/>
  <c r="Q61" i="11"/>
  <c r="Y61" i="11"/>
  <c r="Z61" i="11" s="1"/>
  <c r="AL76" i="11"/>
  <c r="AK76" i="11"/>
  <c r="AJ76" i="11"/>
  <c r="AG76" i="11"/>
  <c r="AI76" i="11"/>
  <c r="AF76" i="11"/>
  <c r="AH76" i="11" s="1"/>
  <c r="N97" i="11"/>
  <c r="W97" i="11" s="1"/>
  <c r="X97" i="11" s="1"/>
  <c r="AG94" i="10"/>
  <c r="AF94" i="10"/>
  <c r="AH94" i="10" s="1"/>
  <c r="AJ103" i="10"/>
  <c r="AI103" i="10"/>
  <c r="AG103" i="10"/>
  <c r="AL20" i="11"/>
  <c r="AK20" i="11"/>
  <c r="AJ20" i="11"/>
  <c r="Y45" i="11"/>
  <c r="Z45" i="11" s="1"/>
  <c r="Q60" i="11"/>
  <c r="AB64" i="11"/>
  <c r="P84" i="10"/>
  <c r="L86" i="10"/>
  <c r="AI100" i="10"/>
  <c r="AG100" i="10"/>
  <c r="AF100" i="10"/>
  <c r="AH100" i="10" s="1"/>
  <c r="AF103" i="10"/>
  <c r="AH103" i="10" s="1"/>
  <c r="P11" i="11"/>
  <c r="P17" i="11"/>
  <c r="AF20" i="11"/>
  <c r="AH20" i="11" s="1"/>
  <c r="Q36" i="11"/>
  <c r="L55" i="11"/>
  <c r="Q64" i="11"/>
  <c r="AL87" i="11"/>
  <c r="AK87" i="11"/>
  <c r="AJ87" i="11"/>
  <c r="AI87" i="11"/>
  <c r="AG87" i="11"/>
  <c r="AF87" i="11"/>
  <c r="AH87" i="11" s="1"/>
  <c r="AA4" i="12"/>
  <c r="AB4" i="12"/>
  <c r="AI94" i="10"/>
  <c r="AK103" i="10"/>
  <c r="AG20" i="11"/>
  <c r="AB35" i="12"/>
  <c r="AA35" i="12"/>
  <c r="AG87" i="10"/>
  <c r="AJ94" i="10"/>
  <c r="P103" i="10"/>
  <c r="AL103" i="10"/>
  <c r="L11" i="11"/>
  <c r="AI12" i="11"/>
  <c r="AF12" i="11"/>
  <c r="AH12" i="11" s="1"/>
  <c r="P20" i="11"/>
  <c r="Q54" i="11"/>
  <c r="AB71" i="11"/>
  <c r="AA71" i="11"/>
  <c r="AB79" i="11"/>
  <c r="Y41" i="12"/>
  <c r="Z41" i="12" s="1"/>
  <c r="Q41" i="12"/>
  <c r="L37" i="11"/>
  <c r="Q37" i="11" s="1"/>
  <c r="P38" i="11"/>
  <c r="AL39" i="11"/>
  <c r="AK39" i="11"/>
  <c r="AJ39" i="11"/>
  <c r="AI39" i="11"/>
  <c r="AG39" i="11"/>
  <c r="AK45" i="11"/>
  <c r="AJ45" i="11"/>
  <c r="AI45" i="11"/>
  <c r="AJ46" i="11"/>
  <c r="AG46" i="11"/>
  <c r="P50" i="11"/>
  <c r="AF65" i="11"/>
  <c r="AH65" i="11" s="1"/>
  <c r="AK65" i="11"/>
  <c r="AG65" i="11"/>
  <c r="Y84" i="11"/>
  <c r="Z84" i="11" s="1"/>
  <c r="Q84" i="11"/>
  <c r="AA57" i="11"/>
  <c r="AB57" i="11"/>
  <c r="AJ69" i="11"/>
  <c r="AG69" i="11"/>
  <c r="AI69" i="11"/>
  <c r="AL69" i="11"/>
  <c r="AK69" i="11"/>
  <c r="AJ87" i="10"/>
  <c r="AK12" i="11"/>
  <c r="P27" i="11"/>
  <c r="AG45" i="11"/>
  <c r="Y51" i="11"/>
  <c r="Z51" i="11" s="1"/>
  <c r="Q57" i="11"/>
  <c r="AL61" i="11"/>
  <c r="AK61" i="11"/>
  <c r="AA64" i="11"/>
  <c r="AJ65" i="11"/>
  <c r="AF69" i="11"/>
  <c r="AH69" i="11" s="1"/>
  <c r="AJ53" i="11"/>
  <c r="AK53" i="11"/>
  <c r="Q58" i="11"/>
  <c r="Y58" i="11"/>
  <c r="Z58" i="11" s="1"/>
  <c r="AJ79" i="10"/>
  <c r="AG82" i="10"/>
  <c r="AL87" i="10"/>
  <c r="AG90" i="10"/>
  <c r="AJ9" i="11"/>
  <c r="P35" i="11"/>
  <c r="AK35" i="11"/>
  <c r="AK46" i="11"/>
  <c r="AF53" i="11"/>
  <c r="AH53" i="11" s="1"/>
  <c r="Y60" i="11"/>
  <c r="Z60" i="11" s="1"/>
  <c r="AK47" i="11"/>
  <c r="AL47" i="11"/>
  <c r="AJ47" i="11"/>
  <c r="AI47" i="11"/>
  <c r="AG47" i="11"/>
  <c r="AG53" i="11"/>
  <c r="AB83" i="11"/>
  <c r="AA83" i="11"/>
  <c r="AI82" i="10"/>
  <c r="AI90" i="10"/>
  <c r="AG6" i="11"/>
  <c r="L39" i="11"/>
  <c r="Q39" i="11" s="1"/>
  <c r="AF47" i="11"/>
  <c r="AH47" i="11" s="1"/>
  <c r="AA54" i="11"/>
  <c r="AG78" i="11"/>
  <c r="AF78" i="11"/>
  <c r="AH78" i="11" s="1"/>
  <c r="AK78" i="11"/>
  <c r="AJ78" i="11"/>
  <c r="L82" i="10"/>
  <c r="AK82" i="10"/>
  <c r="Y49" i="11"/>
  <c r="Z49" i="11" s="1"/>
  <c r="AI53" i="11"/>
  <c r="P53" i="11"/>
  <c r="AJ55" i="11"/>
  <c r="AG55" i="11"/>
  <c r="AL55" i="11"/>
  <c r="AK55" i="11"/>
  <c r="Q81" i="11"/>
  <c r="Y81" i="11"/>
  <c r="Z81" i="11" s="1"/>
  <c r="Q90" i="11"/>
  <c r="N54" i="12"/>
  <c r="W54" i="12" s="1"/>
  <c r="X54" i="12" s="1"/>
  <c r="O54" i="12"/>
  <c r="Y82" i="11"/>
  <c r="Z82" i="11" s="1"/>
  <c r="Q82" i="11"/>
  <c r="Y21" i="12"/>
  <c r="Z21" i="12" s="1"/>
  <c r="Q21" i="12"/>
  <c r="AL99" i="11"/>
  <c r="AK99" i="11"/>
  <c r="AJ99" i="11"/>
  <c r="Y65" i="11"/>
  <c r="Z65" i="11" s="1"/>
  <c r="Q65" i="11"/>
  <c r="AB98" i="11"/>
  <c r="AA98" i="11"/>
  <c r="AF99" i="11"/>
  <c r="AH99" i="11" s="1"/>
  <c r="AG99" i="11"/>
  <c r="AK66" i="10"/>
  <c r="AJ66" i="10"/>
  <c r="P72" i="10"/>
  <c r="P14" i="11"/>
  <c r="AJ28" i="11"/>
  <c r="AI28" i="11"/>
  <c r="AG28" i="11"/>
  <c r="L46" i="11"/>
  <c r="Q46" i="11" s="1"/>
  <c r="AB97" i="11"/>
  <c r="Y78" i="11"/>
  <c r="Z78" i="11" s="1"/>
  <c r="Q78" i="11"/>
  <c r="AI99" i="11"/>
  <c r="Q103" i="11"/>
  <c r="Y103" i="11"/>
  <c r="Z103" i="11" s="1"/>
  <c r="Y55" i="11"/>
  <c r="Z55" i="11" s="1"/>
  <c r="Q55" i="11"/>
  <c r="Q59" i="11"/>
  <c r="Y74" i="11"/>
  <c r="Z74" i="11" s="1"/>
  <c r="AA79" i="11"/>
  <c r="AB93" i="11"/>
  <c r="AA93" i="11"/>
  <c r="AL52" i="10"/>
  <c r="AJ52" i="10"/>
  <c r="AG54" i="10"/>
  <c r="AF54" i="10"/>
  <c r="AH54" i="10" s="1"/>
  <c r="AI66" i="10"/>
  <c r="AL95" i="10"/>
  <c r="AK95" i="10"/>
  <c r="AL28" i="11"/>
  <c r="AI43" i="11"/>
  <c r="AF43" i="11"/>
  <c r="AH43" i="11" s="1"/>
  <c r="AK43" i="11"/>
  <c r="AJ43" i="11"/>
  <c r="AG43" i="11"/>
  <c r="P63" i="11"/>
  <c r="AB94" i="11"/>
  <c r="AA94" i="11"/>
  <c r="AB9" i="12"/>
  <c r="AA9" i="12"/>
  <c r="AL79" i="11"/>
  <c r="AI79" i="11"/>
  <c r="AG79" i="11"/>
  <c r="Y102" i="11"/>
  <c r="Z102" i="11" s="1"/>
  <c r="Q102" i="11"/>
  <c r="AF79" i="11"/>
  <c r="AH79" i="11" s="1"/>
  <c r="AB22" i="12"/>
  <c r="AA22" i="12"/>
  <c r="Y31" i="12"/>
  <c r="Z31" i="12" s="1"/>
  <c r="Q31" i="12"/>
  <c r="AL67" i="11"/>
  <c r="AJ67" i="11"/>
  <c r="AG67" i="11"/>
  <c r="AF67" i="11"/>
  <c r="AH67" i="11" s="1"/>
  <c r="AK71" i="11"/>
  <c r="AI71" i="11"/>
  <c r="AJ71" i="11"/>
  <c r="AK79" i="11"/>
  <c r="Y99" i="11"/>
  <c r="Z99" i="11" s="1"/>
  <c r="Q99" i="11"/>
  <c r="Q100" i="11"/>
  <c r="AK36" i="12"/>
  <c r="AG36" i="12"/>
  <c r="AL36" i="12"/>
  <c r="AJ36" i="12"/>
  <c r="AI36" i="12"/>
  <c r="AF36" i="12"/>
  <c r="AH36" i="12" s="1"/>
  <c r="Q48" i="12"/>
  <c r="Y48" i="12"/>
  <c r="Z48" i="12" s="1"/>
  <c r="AL81" i="11"/>
  <c r="AK81" i="11"/>
  <c r="AJ81" i="11"/>
  <c r="AI81" i="11"/>
  <c r="AG81" i="11"/>
  <c r="AI84" i="11"/>
  <c r="AK84" i="11"/>
  <c r="AJ84" i="11"/>
  <c r="AG84" i="11"/>
  <c r="R8" i="12"/>
  <c r="AC8" i="12"/>
  <c r="AI9" i="12"/>
  <c r="AG9" i="12"/>
  <c r="AF9" i="12"/>
  <c r="AH9" i="12" s="1"/>
  <c r="AL9" i="12"/>
  <c r="AK9" i="12"/>
  <c r="AJ9" i="12"/>
  <c r="AL63" i="11"/>
  <c r="AJ63" i="11"/>
  <c r="AI63" i="11"/>
  <c r="AI73" i="11"/>
  <c r="AF81" i="11"/>
  <c r="AH81" i="11" s="1"/>
  <c r="AF84" i="11"/>
  <c r="AH84" i="11" s="1"/>
  <c r="AJ89" i="11"/>
  <c r="AK89" i="11"/>
  <c r="Q98" i="11"/>
  <c r="AA8" i="12"/>
  <c r="AG54" i="11"/>
  <c r="AJ56" i="11"/>
  <c r="AF63" i="11"/>
  <c r="AH63" i="11" s="1"/>
  <c r="AJ73" i="11"/>
  <c r="L79" i="11"/>
  <c r="AF89" i="11"/>
  <c r="AH89" i="11" s="1"/>
  <c r="Y100" i="11"/>
  <c r="Z100" i="11" s="1"/>
  <c r="Q17" i="12"/>
  <c r="Y17" i="12"/>
  <c r="Z17" i="12" s="1"/>
  <c r="AL32" i="11"/>
  <c r="AI32" i="11"/>
  <c r="AL56" i="11"/>
  <c r="AG63" i="11"/>
  <c r="AJ64" i="11"/>
  <c r="AI64" i="11"/>
  <c r="AF64" i="11"/>
  <c r="AH64" i="11" s="1"/>
  <c r="AK73" i="11"/>
  <c r="Y76" i="11"/>
  <c r="Z76" i="11" s="1"/>
  <c r="Q76" i="11"/>
  <c r="AL84" i="11"/>
  <c r="AG89" i="11"/>
  <c r="AL103" i="11"/>
  <c r="AJ103" i="11"/>
  <c r="AI103" i="11"/>
  <c r="AK103" i="11"/>
  <c r="AG103" i="11"/>
  <c r="AF103" i="11"/>
  <c r="AH103" i="11" s="1"/>
  <c r="AF22" i="11"/>
  <c r="AH22" i="11" s="1"/>
  <c r="AF32" i="11"/>
  <c r="AH32" i="11" s="1"/>
  <c r="AI54" i="11"/>
  <c r="AK63" i="11"/>
  <c r="AG64" i="11"/>
  <c r="Q72" i="11"/>
  <c r="Y72" i="11"/>
  <c r="Z72" i="11" s="1"/>
  <c r="AL73" i="11"/>
  <c r="Y77" i="11"/>
  <c r="Z77" i="11" s="1"/>
  <c r="Q77" i="11"/>
  <c r="AI89" i="11"/>
  <c r="Y16" i="12"/>
  <c r="Z16" i="12" s="1"/>
  <c r="Q16" i="12"/>
  <c r="AG32" i="11"/>
  <c r="AL52" i="11"/>
  <c r="AI52" i="11"/>
  <c r="AF52" i="11"/>
  <c r="AH52" i="11" s="1"/>
  <c r="AJ54" i="11"/>
  <c r="Q79" i="11"/>
  <c r="AL89" i="11"/>
  <c r="AK100" i="11"/>
  <c r="AJ100" i="11"/>
  <c r="AL100" i="11"/>
  <c r="AI100" i="11"/>
  <c r="AG100" i="11"/>
  <c r="AB39" i="12"/>
  <c r="AA39" i="12"/>
  <c r="P10" i="12"/>
  <c r="AI46" i="12"/>
  <c r="AL46" i="12"/>
  <c r="AG46" i="12"/>
  <c r="AK46" i="12"/>
  <c r="AC52" i="12"/>
  <c r="S52" i="12"/>
  <c r="R52" i="12"/>
  <c r="AL26" i="12"/>
  <c r="AK26" i="12"/>
  <c r="Y49" i="12"/>
  <c r="Z49" i="12" s="1"/>
  <c r="P5" i="12"/>
  <c r="Q9" i="12"/>
  <c r="AB13" i="12"/>
  <c r="AA13" i="12"/>
  <c r="AL24" i="12"/>
  <c r="AK24" i="12"/>
  <c r="AJ24" i="12"/>
  <c r="AI24" i="12"/>
  <c r="AF26" i="12"/>
  <c r="AH26" i="12" s="1"/>
  <c r="AB27" i="12"/>
  <c r="AA27" i="12"/>
  <c r="AJ46" i="12"/>
  <c r="P89" i="11"/>
  <c r="AL7" i="12"/>
  <c r="AJ7" i="12"/>
  <c r="AI7" i="12"/>
  <c r="AB20" i="12"/>
  <c r="AA20" i="12"/>
  <c r="AI26" i="12"/>
  <c r="Q37" i="12"/>
  <c r="AJ97" i="11"/>
  <c r="AF97" i="11"/>
  <c r="AH97" i="11" s="1"/>
  <c r="AL97" i="11"/>
  <c r="AF7" i="12"/>
  <c r="AH7" i="12" s="1"/>
  <c r="AJ26" i="12"/>
  <c r="AJ90" i="11"/>
  <c r="AI90" i="11"/>
  <c r="Q97" i="11"/>
  <c r="AG97" i="11"/>
  <c r="AG7" i="12"/>
  <c r="Q22" i="12"/>
  <c r="AF90" i="11"/>
  <c r="AH90" i="11" s="1"/>
  <c r="AL101" i="11"/>
  <c r="AF101" i="11"/>
  <c r="AH101" i="11" s="1"/>
  <c r="AK8" i="12"/>
  <c r="AJ8" i="12"/>
  <c r="AG8" i="12"/>
  <c r="AF8" i="12"/>
  <c r="AH8" i="12" s="1"/>
  <c r="AB25" i="12"/>
  <c r="L30" i="12"/>
  <c r="Q30" i="12" s="1"/>
  <c r="AL50" i="12"/>
  <c r="AI50" i="12"/>
  <c r="AF50" i="12"/>
  <c r="AH50" i="12" s="1"/>
  <c r="AJ50" i="12"/>
  <c r="AK50" i="12"/>
  <c r="AG50" i="12"/>
  <c r="Y92" i="11"/>
  <c r="Z92" i="11" s="1"/>
  <c r="AL95" i="11"/>
  <c r="AJ95" i="11"/>
  <c r="AF95" i="11"/>
  <c r="AH95" i="11" s="1"/>
  <c r="AK97" i="11"/>
  <c r="O8" i="12"/>
  <c r="N8" i="12"/>
  <c r="W8" i="12" s="1"/>
  <c r="X8" i="12" s="1"/>
  <c r="AK12" i="12"/>
  <c r="AJ12" i="12"/>
  <c r="AL12" i="12"/>
  <c r="AI12" i="12"/>
  <c r="AG12" i="12"/>
  <c r="Y30" i="12"/>
  <c r="Z30" i="12" s="1"/>
  <c r="AB36" i="12"/>
  <c r="AA36" i="12"/>
  <c r="AG42" i="12"/>
  <c r="AF42" i="12"/>
  <c r="AH42" i="12" s="1"/>
  <c r="AJ42" i="12"/>
  <c r="AI42" i="12"/>
  <c r="AL42" i="12"/>
  <c r="AK60" i="11"/>
  <c r="AI60" i="11"/>
  <c r="Q71" i="11"/>
  <c r="AK72" i="11"/>
  <c r="AL72" i="11"/>
  <c r="AF77" i="11"/>
  <c r="AH77" i="11" s="1"/>
  <c r="AL77" i="11"/>
  <c r="AL90" i="11"/>
  <c r="AG95" i="11"/>
  <c r="Y101" i="11"/>
  <c r="Z101" i="11" s="1"/>
  <c r="Q101" i="11"/>
  <c r="AI101" i="11"/>
  <c r="Y7" i="12"/>
  <c r="Z7" i="12" s="1"/>
  <c r="Q7" i="12"/>
  <c r="AL8" i="12"/>
  <c r="AF12" i="12"/>
  <c r="AH12" i="12" s="1"/>
  <c r="AI14" i="12"/>
  <c r="AG14" i="12"/>
  <c r="AF14" i="12"/>
  <c r="AH14" i="12" s="1"/>
  <c r="AL14" i="12"/>
  <c r="Q34" i="12"/>
  <c r="Y34" i="12"/>
  <c r="Z34" i="12" s="1"/>
  <c r="AK42" i="12"/>
  <c r="Y46" i="12"/>
  <c r="Z46" i="12" s="1"/>
  <c r="AK15" i="12"/>
  <c r="AJ15" i="12"/>
  <c r="AI15" i="12"/>
  <c r="AG15" i="12"/>
  <c r="Q26" i="12"/>
  <c r="Y26" i="12"/>
  <c r="Z26" i="12" s="1"/>
  <c r="AI95" i="11"/>
  <c r="Q8" i="12"/>
  <c r="AF15" i="12"/>
  <c r="AH15" i="12" s="1"/>
  <c r="AI77" i="11"/>
  <c r="AK82" i="11"/>
  <c r="AK95" i="11"/>
  <c r="AJ21" i="12"/>
  <c r="AG21" i="12"/>
  <c r="AL15" i="12"/>
  <c r="Q24" i="12"/>
  <c r="Q25" i="12"/>
  <c r="Y37" i="12"/>
  <c r="Z37" i="12" s="1"/>
  <c r="AJ5" i="12"/>
  <c r="AL5" i="12"/>
  <c r="AB32" i="12"/>
  <c r="AA32" i="12"/>
  <c r="AF66" i="11"/>
  <c r="AH66" i="11" s="1"/>
  <c r="AF75" i="11"/>
  <c r="AH75" i="11" s="1"/>
  <c r="L80" i="11"/>
  <c r="Q80" i="11" s="1"/>
  <c r="AI83" i="11"/>
  <c r="AG83" i="11"/>
  <c r="AF83" i="11"/>
  <c r="AH83" i="11" s="1"/>
  <c r="AJ88" i="11"/>
  <c r="AI88" i="11"/>
  <c r="O93" i="11"/>
  <c r="W93" i="11" s="1"/>
  <c r="X93" i="11" s="1"/>
  <c r="AL93" i="11"/>
  <c r="AF5" i="12"/>
  <c r="AH5" i="12" s="1"/>
  <c r="AF29" i="12"/>
  <c r="AH29" i="12" s="1"/>
  <c r="AJ29" i="12"/>
  <c r="AG66" i="11"/>
  <c r="L68" i="11"/>
  <c r="Q68" i="11" s="1"/>
  <c r="AG75" i="11"/>
  <c r="AG5" i="12"/>
  <c r="P14" i="12"/>
  <c r="AJ20" i="12"/>
  <c r="AL20" i="12"/>
  <c r="AK20" i="12"/>
  <c r="AI20" i="12"/>
  <c r="AG20" i="12"/>
  <c r="Y24" i="12"/>
  <c r="Z24" i="12" s="1"/>
  <c r="AG29" i="12"/>
  <c r="AL31" i="12"/>
  <c r="AF31" i="12"/>
  <c r="AH31" i="12" s="1"/>
  <c r="AJ31" i="12"/>
  <c r="AK31" i="12"/>
  <c r="AJ33" i="12"/>
  <c r="AF33" i="12"/>
  <c r="AH33" i="12" s="1"/>
  <c r="AL33" i="12"/>
  <c r="Q79" i="12"/>
  <c r="Y79" i="12"/>
  <c r="Z79" i="12" s="1"/>
  <c r="Y94" i="12"/>
  <c r="Z94" i="12" s="1"/>
  <c r="AI30" i="12"/>
  <c r="AJ30" i="12"/>
  <c r="AF30" i="12"/>
  <c r="AH30" i="12" s="1"/>
  <c r="AK45" i="12"/>
  <c r="AL45" i="12"/>
  <c r="AF45" i="12"/>
  <c r="AH45" i="12" s="1"/>
  <c r="AI45" i="12"/>
  <c r="P12" i="12"/>
  <c r="AK19" i="12"/>
  <c r="AI19" i="12"/>
  <c r="AG19" i="12"/>
  <c r="AG30" i="12"/>
  <c r="AF41" i="12"/>
  <c r="AH41" i="12" s="1"/>
  <c r="AL41" i="12"/>
  <c r="AK41" i="12"/>
  <c r="AJ41" i="12"/>
  <c r="AG41" i="12"/>
  <c r="AG45" i="12"/>
  <c r="AJ45" i="12"/>
  <c r="Y75" i="12"/>
  <c r="Z75" i="12" s="1"/>
  <c r="Q75" i="12"/>
  <c r="AJ19" i="12"/>
  <c r="AG22" i="12"/>
  <c r="AF27" i="12"/>
  <c r="AH27" i="12" s="1"/>
  <c r="AK30" i="12"/>
  <c r="AI41" i="12"/>
  <c r="AG44" i="12"/>
  <c r="AK44" i="12"/>
  <c r="AL44" i="12"/>
  <c r="AJ44" i="12"/>
  <c r="AI44" i="12"/>
  <c r="AF44" i="12"/>
  <c r="AH44" i="12" s="1"/>
  <c r="AB59" i="12"/>
  <c r="AK17" i="12"/>
  <c r="AJ17" i="12"/>
  <c r="AL19" i="12"/>
  <c r="AG27" i="12"/>
  <c r="AL30" i="12"/>
  <c r="Q43" i="12"/>
  <c r="Y43" i="12"/>
  <c r="Z43" i="12" s="1"/>
  <c r="Q47" i="12"/>
  <c r="Q56" i="12"/>
  <c r="Y56" i="12"/>
  <c r="Z56" i="12" s="1"/>
  <c r="Q53" i="12"/>
  <c r="Y53" i="12"/>
  <c r="Z53" i="12" s="1"/>
  <c r="Q54" i="12"/>
  <c r="Y54" i="12"/>
  <c r="Z54" i="12" s="1"/>
  <c r="AA55" i="12"/>
  <c r="AB55" i="12"/>
  <c r="Q50" i="12"/>
  <c r="Y50" i="12"/>
  <c r="Z50" i="12" s="1"/>
  <c r="Q55" i="12"/>
  <c r="N22" i="12"/>
  <c r="W22" i="12" s="1"/>
  <c r="X22" i="12" s="1"/>
  <c r="AL22" i="12"/>
  <c r="AL27" i="12"/>
  <c r="Y63" i="12"/>
  <c r="Z63" i="12" s="1"/>
  <c r="Q63" i="12"/>
  <c r="AL86" i="11"/>
  <c r="AK92" i="11"/>
  <c r="AI92" i="11"/>
  <c r="L4" i="12"/>
  <c r="Q4" i="12" s="1"/>
  <c r="AL17" i="12"/>
  <c r="AG28" i="12"/>
  <c r="AF37" i="12"/>
  <c r="AH37" i="12" s="1"/>
  <c r="AG37" i="12"/>
  <c r="AK37" i="12"/>
  <c r="Q39" i="12"/>
  <c r="AI13" i="12"/>
  <c r="AI28" i="12"/>
  <c r="Y57" i="12"/>
  <c r="Z57" i="12" s="1"/>
  <c r="Q57" i="12"/>
  <c r="AL59" i="12"/>
  <c r="AI59" i="12"/>
  <c r="AG59" i="12"/>
  <c r="AF59" i="12"/>
  <c r="AH59" i="12" s="1"/>
  <c r="AJ59" i="12"/>
  <c r="AK59" i="12"/>
  <c r="AJ13" i="12"/>
  <c r="Q27" i="12"/>
  <c r="P28" i="12"/>
  <c r="AI37" i="12"/>
  <c r="Y47" i="12"/>
  <c r="Z47" i="12" s="1"/>
  <c r="Q36" i="12"/>
  <c r="AL84" i="12"/>
  <c r="AJ84" i="12"/>
  <c r="AG84" i="12"/>
  <c r="AK84" i="12"/>
  <c r="AI84" i="12"/>
  <c r="Q23" i="12"/>
  <c r="P45" i="12"/>
  <c r="AK60" i="12"/>
  <c r="AI60" i="12"/>
  <c r="AG60" i="12"/>
  <c r="AF84" i="12"/>
  <c r="AH84" i="12" s="1"/>
  <c r="Y40" i="12"/>
  <c r="Z40" i="12" s="1"/>
  <c r="Q40" i="12"/>
  <c r="AJ60" i="12"/>
  <c r="AB66" i="12"/>
  <c r="AA66" i="12"/>
  <c r="Q67" i="12"/>
  <c r="Y67" i="12"/>
  <c r="Z67" i="12" s="1"/>
  <c r="AL54" i="12"/>
  <c r="AK54" i="12"/>
  <c r="AF54" i="12"/>
  <c r="AH54" i="12" s="1"/>
  <c r="AG54" i="12"/>
  <c r="AB70" i="12"/>
  <c r="AA70" i="12"/>
  <c r="Q86" i="12"/>
  <c r="Y86" i="12"/>
  <c r="Z86" i="12" s="1"/>
  <c r="Q74" i="12"/>
  <c r="Y74" i="12"/>
  <c r="Z74" i="12" s="1"/>
  <c r="L46" i="12"/>
  <c r="Q46" i="12" s="1"/>
  <c r="AJ54" i="12"/>
  <c r="AB58" i="12"/>
  <c r="AA58" i="12"/>
  <c r="Y60" i="12"/>
  <c r="Z60" i="12" s="1"/>
  <c r="Y73" i="12"/>
  <c r="Z73" i="12" s="1"/>
  <c r="Y77" i="12"/>
  <c r="Z77" i="12" s="1"/>
  <c r="Q77" i="12"/>
  <c r="AC92" i="12"/>
  <c r="S92" i="12"/>
  <c r="R92" i="12"/>
  <c r="AA59" i="12"/>
  <c r="Y95" i="12"/>
  <c r="Z95" i="12" s="1"/>
  <c r="Q32" i="12"/>
  <c r="AL48" i="12"/>
  <c r="AI48" i="12"/>
  <c r="P51" i="12"/>
  <c r="AJ51" i="12"/>
  <c r="AA52" i="12"/>
  <c r="Q58" i="12"/>
  <c r="Y71" i="12"/>
  <c r="Z71" i="12" s="1"/>
  <c r="Q71" i="12"/>
  <c r="AL51" i="12"/>
  <c r="AB64" i="12"/>
  <c r="AA64" i="12"/>
  <c r="AK65" i="12"/>
  <c r="AJ65" i="12"/>
  <c r="AI65" i="12"/>
  <c r="AL65" i="12"/>
  <c r="AG65" i="12"/>
  <c r="AF65" i="12"/>
  <c r="AH65" i="12" s="1"/>
  <c r="AB72" i="12"/>
  <c r="AA72" i="12"/>
  <c r="AB82" i="12"/>
  <c r="AA82" i="12"/>
  <c r="AG39" i="12"/>
  <c r="AG48" i="12"/>
  <c r="Q72" i="12"/>
  <c r="Y76" i="12"/>
  <c r="Z76" i="12" s="1"/>
  <c r="AA97" i="12"/>
  <c r="AB97" i="12"/>
  <c r="AG23" i="12"/>
  <c r="P33" i="12"/>
  <c r="Q59" i="12"/>
  <c r="AL64" i="12"/>
  <c r="AJ64" i="12"/>
  <c r="AG64" i="12"/>
  <c r="AK64" i="12"/>
  <c r="P68" i="12"/>
  <c r="Y80" i="12"/>
  <c r="Z80" i="12" s="1"/>
  <c r="Q80" i="12"/>
  <c r="L82" i="12"/>
  <c r="Q82" i="12" s="1"/>
  <c r="AJ82" i="12"/>
  <c r="AI82" i="12"/>
  <c r="AG82" i="12"/>
  <c r="AL102" i="12"/>
  <c r="AK102" i="12"/>
  <c r="AJ102" i="12"/>
  <c r="AI102" i="12"/>
  <c r="AG102" i="12"/>
  <c r="AL94" i="12"/>
  <c r="AK94" i="12"/>
  <c r="AG94" i="12"/>
  <c r="AF94" i="12"/>
  <c r="AH94" i="12" s="1"/>
  <c r="AB69" i="12"/>
  <c r="AB98" i="12"/>
  <c r="AA98" i="12"/>
  <c r="AL74" i="12"/>
  <c r="AK74" i="12"/>
  <c r="AG74" i="12"/>
  <c r="AJ77" i="12"/>
  <c r="P88" i="12"/>
  <c r="Q87" i="12"/>
  <c r="Q99" i="12"/>
  <c r="Y99" i="12"/>
  <c r="Z99" i="12" s="1"/>
  <c r="L94" i="12"/>
  <c r="Q94" i="12" s="1"/>
  <c r="AL79" i="12"/>
  <c r="AI79" i="12"/>
  <c r="AG79" i="12"/>
  <c r="AF79" i="12"/>
  <c r="AH79" i="12" s="1"/>
  <c r="AK85" i="12"/>
  <c r="AJ85" i="12"/>
  <c r="AI85" i="12"/>
  <c r="P78" i="12"/>
  <c r="AJ79" i="12"/>
  <c r="AF85" i="12"/>
  <c r="AH85" i="12" s="1"/>
  <c r="R100" i="12"/>
  <c r="AK79" i="12"/>
  <c r="AG85" i="12"/>
  <c r="AA92" i="12"/>
  <c r="Q101" i="12"/>
  <c r="Q103" i="12"/>
  <c r="AL85" i="12"/>
  <c r="AL91" i="12"/>
  <c r="AK91" i="12"/>
  <c r="AJ91" i="12"/>
  <c r="AF91" i="12"/>
  <c r="AH91" i="12" s="1"/>
  <c r="AF86" i="12"/>
  <c r="AH86" i="12" s="1"/>
  <c r="AK86" i="12"/>
  <c r="Y87" i="12"/>
  <c r="Z87" i="12" s="1"/>
  <c r="AG91" i="12"/>
  <c r="Y93" i="12"/>
  <c r="Z93" i="12" s="1"/>
  <c r="AK61" i="12"/>
  <c r="AI61" i="12"/>
  <c r="AG61" i="12"/>
  <c r="AF61" i="12"/>
  <c r="AH61" i="12" s="1"/>
  <c r="L64" i="12"/>
  <c r="Q64" i="12" s="1"/>
  <c r="P65" i="12"/>
  <c r="Y85" i="12"/>
  <c r="Z85" i="12" s="1"/>
  <c r="Q85" i="12"/>
  <c r="AF92" i="12"/>
  <c r="AH92" i="12" s="1"/>
  <c r="AJ92" i="12"/>
  <c r="AA100" i="12"/>
  <c r="AL71" i="12"/>
  <c r="AK71" i="12"/>
  <c r="AJ71" i="12"/>
  <c r="AF71" i="12"/>
  <c r="AH71" i="12" s="1"/>
  <c r="AC100" i="12"/>
  <c r="Y102" i="12"/>
  <c r="Z102" i="12" s="1"/>
  <c r="AG71" i="12"/>
  <c r="AI92" i="12"/>
  <c r="AB103" i="12"/>
  <c r="AJ40" i="12"/>
  <c r="AL61" i="12"/>
  <c r="AJ62" i="12"/>
  <c r="AI62" i="12"/>
  <c r="AG62" i="12"/>
  <c r="AI66" i="12"/>
  <c r="Q69" i="12"/>
  <c r="AK80" i="12"/>
  <c r="AK81" i="12"/>
  <c r="AI81" i="12"/>
  <c r="AG81" i="12"/>
  <c r="AF81" i="12"/>
  <c r="AH81" i="12" s="1"/>
  <c r="AK92" i="12"/>
  <c r="AI100" i="12"/>
  <c r="AF100" i="12"/>
  <c r="AH100" i="12" s="1"/>
  <c r="AF62" i="12"/>
  <c r="AH62" i="12" s="1"/>
  <c r="AJ66" i="12"/>
  <c r="AI71" i="12"/>
  <c r="P91" i="12"/>
  <c r="AL92" i="12"/>
  <c r="AL99" i="12"/>
  <c r="AK99" i="12"/>
  <c r="AJ99" i="12"/>
  <c r="AI99" i="12"/>
  <c r="AG99" i="12"/>
  <c r="AF99" i="12"/>
  <c r="AH99" i="12" s="1"/>
  <c r="AG100" i="12"/>
  <c r="Y101" i="12"/>
  <c r="Z101" i="12" s="1"/>
  <c r="AI68" i="12"/>
  <c r="AI88" i="12"/>
  <c r="AF56" i="12"/>
  <c r="AH56" i="12" s="1"/>
  <c r="AJ68" i="12"/>
  <c r="AJ88" i="12"/>
  <c r="AK68" i="12"/>
  <c r="AK88" i="12"/>
  <c r="AF93" i="12"/>
  <c r="AH93" i="12" s="1"/>
  <c r="AG96" i="12"/>
  <c r="AG53" i="12"/>
  <c r="AF70" i="12"/>
  <c r="AH70" i="12" s="1"/>
  <c r="AJ53" i="12"/>
  <c r="AK56" i="12"/>
  <c r="AI70" i="12"/>
  <c r="AJ73" i="12"/>
  <c r="AK76" i="12"/>
  <c r="AI90" i="12"/>
  <c r="AJ93" i="12"/>
  <c r="AK96" i="12"/>
  <c r="AF101" i="12"/>
  <c r="AH101" i="12" s="1"/>
  <c r="AI67" i="12"/>
  <c r="AJ70" i="12"/>
  <c r="AI87" i="12"/>
  <c r="AJ90" i="12"/>
  <c r="AG101" i="12"/>
  <c r="AI101" i="12"/>
  <c r="Q90" i="12" l="1"/>
  <c r="Y90" i="12"/>
  <c r="Z90" i="12" s="1"/>
  <c r="N103" i="12"/>
  <c r="O103" i="12"/>
  <c r="O98" i="12"/>
  <c r="N98" i="12"/>
  <c r="W98" i="12" s="1"/>
  <c r="X98" i="12" s="1"/>
  <c r="O97" i="12"/>
  <c r="N97" i="12"/>
  <c r="O96" i="12"/>
  <c r="N96" i="12"/>
  <c r="W96" i="12" s="1"/>
  <c r="X96" i="12" s="1"/>
  <c r="N95" i="12"/>
  <c r="O95" i="12"/>
  <c r="N93" i="12"/>
  <c r="W93" i="12" s="1"/>
  <c r="X93" i="12" s="1"/>
  <c r="O93" i="12"/>
  <c r="N86" i="12"/>
  <c r="W86" i="12" s="1"/>
  <c r="X86" i="12" s="1"/>
  <c r="O86" i="12"/>
  <c r="N75" i="12"/>
  <c r="W75" i="12" s="1"/>
  <c r="X75" i="12" s="1"/>
  <c r="O75" i="12"/>
  <c r="O72" i="12"/>
  <c r="N72" i="12"/>
  <c r="W72" i="12" s="1"/>
  <c r="X72" i="12" s="1"/>
  <c r="N63" i="12"/>
  <c r="W63" i="12" s="1"/>
  <c r="X63" i="12" s="1"/>
  <c r="O63" i="12"/>
  <c r="N57" i="12"/>
  <c r="O57" i="12"/>
  <c r="O56" i="12"/>
  <c r="N56" i="12"/>
  <c r="W56" i="12" s="1"/>
  <c r="X56" i="12" s="1"/>
  <c r="N55" i="12"/>
  <c r="W55" i="12" s="1"/>
  <c r="X55" i="12" s="1"/>
  <c r="O55" i="12"/>
  <c r="O53" i="12"/>
  <c r="N53" i="12"/>
  <c r="W53" i="12" s="1"/>
  <c r="X53" i="12" s="1"/>
  <c r="N51" i="12"/>
  <c r="O51" i="12"/>
  <c r="O39" i="12"/>
  <c r="W39" i="12" s="1"/>
  <c r="X39" i="12" s="1"/>
  <c r="N39" i="12"/>
  <c r="N35" i="12"/>
  <c r="W35" i="12" s="1"/>
  <c r="X35" i="12" s="1"/>
  <c r="O35" i="12"/>
  <c r="N34" i="12"/>
  <c r="O34" i="12"/>
  <c r="N32" i="12"/>
  <c r="W32" i="12" s="1"/>
  <c r="X32" i="12" s="1"/>
  <c r="O32" i="12"/>
  <c r="O31" i="12"/>
  <c r="N31" i="12"/>
  <c r="W31" i="12" s="1"/>
  <c r="X31" i="12" s="1"/>
  <c r="N25" i="12"/>
  <c r="O25" i="12"/>
  <c r="N18" i="12"/>
  <c r="O18" i="12"/>
  <c r="N16" i="12"/>
  <c r="W16" i="12" s="1"/>
  <c r="X16" i="12" s="1"/>
  <c r="O16" i="12"/>
  <c r="N6" i="12"/>
  <c r="W6" i="12" s="1"/>
  <c r="X6" i="12" s="1"/>
  <c r="O6" i="12"/>
  <c r="O4" i="12"/>
  <c r="N4" i="12"/>
  <c r="W4" i="12" s="1"/>
  <c r="X4" i="12" s="1"/>
  <c r="AB3" i="12"/>
  <c r="AA3" i="12"/>
  <c r="Q38" i="12"/>
  <c r="Y38" i="12"/>
  <c r="Z38" i="12" s="1"/>
  <c r="Y81" i="12"/>
  <c r="Z81" i="12" s="1"/>
  <c r="Q81" i="12"/>
  <c r="Q61" i="12"/>
  <c r="Y61" i="12"/>
  <c r="Z61" i="12" s="1"/>
  <c r="Y29" i="12"/>
  <c r="Z29" i="12" s="1"/>
  <c r="Q29" i="12"/>
  <c r="Y89" i="12"/>
  <c r="Z89" i="12" s="1"/>
  <c r="Q89" i="12"/>
  <c r="Q18" i="12"/>
  <c r="Y18" i="12"/>
  <c r="Z18" i="12" s="1"/>
  <c r="Y15" i="12"/>
  <c r="Z15" i="12" s="1"/>
  <c r="Q15" i="12"/>
  <c r="Q11" i="12"/>
  <c r="Y11" i="12"/>
  <c r="Z11" i="12" s="1"/>
  <c r="Y83" i="12"/>
  <c r="Z83" i="12" s="1"/>
  <c r="Q83" i="12"/>
  <c r="AB96" i="12"/>
  <c r="AA96" i="12"/>
  <c r="O94" i="12"/>
  <c r="N94" i="12"/>
  <c r="W94" i="12" s="1"/>
  <c r="X94" i="12" s="1"/>
  <c r="N89" i="12"/>
  <c r="W89" i="12" s="1"/>
  <c r="X89" i="12" s="1"/>
  <c r="O89" i="12"/>
  <c r="AA84" i="12"/>
  <c r="AB84" i="12"/>
  <c r="O83" i="12"/>
  <c r="N83" i="12"/>
  <c r="W83" i="12" s="1"/>
  <c r="X83" i="12" s="1"/>
  <c r="O78" i="12"/>
  <c r="N78" i="12"/>
  <c r="W78" i="12" s="1"/>
  <c r="X78" i="12" s="1"/>
  <c r="O77" i="12"/>
  <c r="N77" i="12"/>
  <c r="W77" i="12" s="1"/>
  <c r="X77" i="12" s="1"/>
  <c r="N76" i="12"/>
  <c r="O76" i="12"/>
  <c r="W76" i="12" s="1"/>
  <c r="X76" i="12" s="1"/>
  <c r="O74" i="12"/>
  <c r="N74" i="12"/>
  <c r="W74" i="12" s="1"/>
  <c r="X74" i="12" s="1"/>
  <c r="O73" i="12"/>
  <c r="N73" i="12"/>
  <c r="W73" i="12" s="1"/>
  <c r="X73" i="12" s="1"/>
  <c r="N69" i="12"/>
  <c r="W69" i="12" s="1"/>
  <c r="X69" i="12" s="1"/>
  <c r="O69" i="12"/>
  <c r="N64" i="12"/>
  <c r="W64" i="12" s="1"/>
  <c r="X64" i="12" s="1"/>
  <c r="O64" i="12"/>
  <c r="AB62" i="12"/>
  <c r="AA62" i="12"/>
  <c r="N58" i="12"/>
  <c r="W58" i="12" s="1"/>
  <c r="X58" i="12" s="1"/>
  <c r="O58" i="12"/>
  <c r="O52" i="12"/>
  <c r="N52" i="12"/>
  <c r="W52" i="12" s="1"/>
  <c r="X52" i="12" s="1"/>
  <c r="N49" i="12"/>
  <c r="W49" i="12" s="1"/>
  <c r="X49" i="12" s="1"/>
  <c r="O49" i="12"/>
  <c r="N47" i="12"/>
  <c r="W47" i="12" s="1"/>
  <c r="X47" i="12" s="1"/>
  <c r="O47" i="12"/>
  <c r="AA44" i="12"/>
  <c r="AB44" i="12"/>
  <c r="AB42" i="12"/>
  <c r="AA42" i="12"/>
  <c r="O40" i="12"/>
  <c r="N40" i="12"/>
  <c r="W40" i="12" s="1"/>
  <c r="X40" i="12" s="1"/>
  <c r="N38" i="12"/>
  <c r="W38" i="12" s="1"/>
  <c r="X38" i="12" s="1"/>
  <c r="O38" i="12"/>
  <c r="O33" i="12"/>
  <c r="N33" i="12"/>
  <c r="W33" i="12" s="1"/>
  <c r="X33" i="12" s="1"/>
  <c r="N29" i="12"/>
  <c r="W29" i="12" s="1"/>
  <c r="X29" i="12" s="1"/>
  <c r="O29" i="12"/>
  <c r="N23" i="12"/>
  <c r="W23" i="12" s="1"/>
  <c r="X23" i="12" s="1"/>
  <c r="O23" i="12"/>
  <c r="R23" i="12"/>
  <c r="S23" i="12"/>
  <c r="AC23" i="12"/>
  <c r="O21" i="12"/>
  <c r="N21" i="12"/>
  <c r="W21" i="12" s="1"/>
  <c r="X21" i="12" s="1"/>
  <c r="AB19" i="12"/>
  <c r="AA19" i="12"/>
  <c r="O17" i="12"/>
  <c r="N17" i="12"/>
  <c r="W17" i="12" s="1"/>
  <c r="X17" i="12" s="1"/>
  <c r="O11" i="12"/>
  <c r="N11" i="12"/>
  <c r="W11" i="12" s="1"/>
  <c r="X11" i="12" s="1"/>
  <c r="O10" i="12"/>
  <c r="N10" i="12"/>
  <c r="W10" i="12" s="1"/>
  <c r="X10" i="12" s="1"/>
  <c r="AA6" i="12"/>
  <c r="AB6" i="12"/>
  <c r="O5" i="12"/>
  <c r="N5" i="12"/>
  <c r="W5" i="12" s="1"/>
  <c r="X5" i="12" s="1"/>
  <c r="Q52" i="11"/>
  <c r="Y52" i="11"/>
  <c r="Z52" i="11" s="1"/>
  <c r="Y70" i="11"/>
  <c r="Z70" i="11" s="1"/>
  <c r="Q70" i="11"/>
  <c r="O102" i="11"/>
  <c r="N102" i="11"/>
  <c r="W102" i="11" s="1"/>
  <c r="X102" i="11" s="1"/>
  <c r="N98" i="11"/>
  <c r="O98" i="11"/>
  <c r="N94" i="11"/>
  <c r="O94" i="11"/>
  <c r="N91" i="11"/>
  <c r="O91" i="11"/>
  <c r="N85" i="11"/>
  <c r="O85" i="11"/>
  <c r="W85" i="11" s="1"/>
  <c r="X85" i="11" s="1"/>
  <c r="O80" i="11"/>
  <c r="N80" i="11"/>
  <c r="W80" i="11" s="1"/>
  <c r="X80" i="11" s="1"/>
  <c r="R80" i="11"/>
  <c r="AC80" i="11"/>
  <c r="N74" i="11"/>
  <c r="O74" i="11"/>
  <c r="O72" i="11"/>
  <c r="N72" i="11"/>
  <c r="W72" i="11" s="1"/>
  <c r="X72" i="11" s="1"/>
  <c r="N70" i="11"/>
  <c r="O70" i="11"/>
  <c r="N68" i="11"/>
  <c r="O68" i="11"/>
  <c r="O67" i="11"/>
  <c r="N67" i="11"/>
  <c r="W67" i="11" s="1"/>
  <c r="X67" i="11" s="1"/>
  <c r="AB67" i="11"/>
  <c r="AA67" i="11"/>
  <c r="N62" i="11"/>
  <c r="O62" i="11"/>
  <c r="N51" i="11"/>
  <c r="O51" i="11"/>
  <c r="O49" i="11"/>
  <c r="N49" i="11"/>
  <c r="W49" i="11" s="1"/>
  <c r="X49" i="11" s="1"/>
  <c r="N48" i="11"/>
  <c r="O48" i="11"/>
  <c r="AB43" i="11"/>
  <c r="AA43" i="11"/>
  <c r="O40" i="11"/>
  <c r="N40" i="11"/>
  <c r="W40" i="11" s="1"/>
  <c r="X40" i="11" s="1"/>
  <c r="N36" i="11"/>
  <c r="W36" i="11" s="1"/>
  <c r="X36" i="11" s="1"/>
  <c r="O36" i="11"/>
  <c r="O34" i="11"/>
  <c r="N34" i="11"/>
  <c r="W34" i="11" s="1"/>
  <c r="X34" i="11" s="1"/>
  <c r="O27" i="11"/>
  <c r="N27" i="11"/>
  <c r="W27" i="11" s="1"/>
  <c r="X27" i="11" s="1"/>
  <c r="O26" i="11"/>
  <c r="N26" i="11"/>
  <c r="W26" i="11" s="1"/>
  <c r="X26" i="11" s="1"/>
  <c r="O25" i="11"/>
  <c r="N25" i="11"/>
  <c r="W25" i="11" s="1"/>
  <c r="X25" i="11" s="1"/>
  <c r="N19" i="11"/>
  <c r="O19" i="11"/>
  <c r="N18" i="11"/>
  <c r="O18" i="11"/>
  <c r="AA18" i="11"/>
  <c r="AB18" i="11"/>
  <c r="N10" i="11"/>
  <c r="W10" i="11" s="1"/>
  <c r="X10" i="11" s="1"/>
  <c r="O10" i="11"/>
  <c r="N6" i="11"/>
  <c r="W6" i="11" s="1"/>
  <c r="X6" i="11" s="1"/>
  <c r="O6" i="11"/>
  <c r="O5" i="11"/>
  <c r="N5" i="11"/>
  <c r="W5" i="11" s="1"/>
  <c r="X5" i="11" s="1"/>
  <c r="Q10" i="11"/>
  <c r="Y10" i="11"/>
  <c r="Z10" i="11" s="1"/>
  <c r="Q9" i="11"/>
  <c r="Y9" i="11"/>
  <c r="Z9" i="11" s="1"/>
  <c r="Y6" i="11"/>
  <c r="Z6" i="11" s="1"/>
  <c r="Q6" i="11"/>
  <c r="Y62" i="11"/>
  <c r="Z62" i="11" s="1"/>
  <c r="Q62" i="11"/>
  <c r="Y96" i="11"/>
  <c r="Z96" i="11" s="1"/>
  <c r="Q96" i="11"/>
  <c r="Y95" i="11"/>
  <c r="Z95" i="11" s="1"/>
  <c r="Q95" i="11"/>
  <c r="Y31" i="11"/>
  <c r="Z31" i="11" s="1"/>
  <c r="Q31" i="11"/>
  <c r="Q88" i="11"/>
  <c r="Y88" i="11"/>
  <c r="Z88" i="11" s="1"/>
  <c r="Y87" i="11"/>
  <c r="Z87" i="11" s="1"/>
  <c r="Q87" i="11"/>
  <c r="Y75" i="11"/>
  <c r="Z75" i="11" s="1"/>
  <c r="Q75" i="11"/>
  <c r="O96" i="11"/>
  <c r="N96" i="11"/>
  <c r="W96" i="11" s="1"/>
  <c r="X96" i="11" s="1"/>
  <c r="AB91" i="11"/>
  <c r="AA91" i="11"/>
  <c r="O82" i="11"/>
  <c r="N82" i="11"/>
  <c r="W82" i="11" s="1"/>
  <c r="X82" i="11" s="1"/>
  <c r="O78" i="11"/>
  <c r="N78" i="11"/>
  <c r="W78" i="11" s="1"/>
  <c r="X78" i="11" s="1"/>
  <c r="O75" i="11"/>
  <c r="N75" i="11"/>
  <c r="W75" i="11" s="1"/>
  <c r="X75" i="11" s="1"/>
  <c r="O66" i="11"/>
  <c r="N66" i="11"/>
  <c r="W66" i="11" s="1"/>
  <c r="X66" i="11" s="1"/>
  <c r="N65" i="11"/>
  <c r="W65" i="11" s="1"/>
  <c r="X65" i="11" s="1"/>
  <c r="O65" i="11"/>
  <c r="N61" i="11"/>
  <c r="W61" i="11" s="1"/>
  <c r="X61" i="11" s="1"/>
  <c r="O61" i="11"/>
  <c r="N58" i="11"/>
  <c r="O58" i="11"/>
  <c r="N57" i="11"/>
  <c r="O57" i="11"/>
  <c r="O56" i="11"/>
  <c r="N56" i="11"/>
  <c r="W56" i="11" s="1"/>
  <c r="X56" i="11" s="1"/>
  <c r="O55" i="11"/>
  <c r="N55" i="11"/>
  <c r="W55" i="11" s="1"/>
  <c r="X55" i="11" s="1"/>
  <c r="N46" i="11"/>
  <c r="O46" i="11"/>
  <c r="O35" i="11"/>
  <c r="N35" i="11"/>
  <c r="W35" i="11" s="1"/>
  <c r="X35" i="11" s="1"/>
  <c r="N33" i="11"/>
  <c r="W33" i="11" s="1"/>
  <c r="X33" i="11" s="1"/>
  <c r="O33" i="11"/>
  <c r="S32" i="11"/>
  <c r="R32" i="11"/>
  <c r="AC32" i="11"/>
  <c r="N31" i="11"/>
  <c r="O31" i="11"/>
  <c r="W31" i="11" s="1"/>
  <c r="X31" i="11" s="1"/>
  <c r="N29" i="11"/>
  <c r="O29" i="11"/>
  <c r="AA28" i="11"/>
  <c r="AB28" i="11"/>
  <c r="O24" i="11"/>
  <c r="N24" i="11"/>
  <c r="O22" i="11"/>
  <c r="N22" i="11"/>
  <c r="W22" i="11" s="1"/>
  <c r="X22" i="11" s="1"/>
  <c r="N16" i="11"/>
  <c r="O16" i="11"/>
  <c r="W16" i="11" s="1"/>
  <c r="X16" i="11" s="1"/>
  <c r="AA16" i="11"/>
  <c r="AB16" i="11"/>
  <c r="N15" i="11"/>
  <c r="O15" i="11"/>
  <c r="N9" i="11"/>
  <c r="O9" i="11"/>
  <c r="AB5" i="11"/>
  <c r="AA5" i="11"/>
  <c r="N4" i="11"/>
  <c r="W4" i="11" s="1"/>
  <c r="X4" i="11" s="1"/>
  <c r="O4" i="11"/>
  <c r="AB87" i="10"/>
  <c r="AA87" i="10"/>
  <c r="Y91" i="10"/>
  <c r="Z91" i="10" s="1"/>
  <c r="Q91" i="10"/>
  <c r="N98" i="10"/>
  <c r="O98" i="10"/>
  <c r="W98" i="10" s="1"/>
  <c r="X98" i="10" s="1"/>
  <c r="O97" i="10"/>
  <c r="N97" i="10"/>
  <c r="W97" i="10" s="1"/>
  <c r="X97" i="10" s="1"/>
  <c r="N93" i="10"/>
  <c r="O93" i="10"/>
  <c r="N87" i="10"/>
  <c r="O87" i="10"/>
  <c r="AA80" i="10"/>
  <c r="AB80" i="10"/>
  <c r="O77" i="10"/>
  <c r="N77" i="10"/>
  <c r="W77" i="10" s="1"/>
  <c r="X77" i="10" s="1"/>
  <c r="O71" i="10"/>
  <c r="N71" i="10"/>
  <c r="W71" i="10" s="1"/>
  <c r="X71" i="10" s="1"/>
  <c r="N68" i="10"/>
  <c r="O68" i="10"/>
  <c r="W68" i="10" s="1"/>
  <c r="X68" i="10" s="1"/>
  <c r="N65" i="10"/>
  <c r="O65" i="10"/>
  <c r="O62" i="10"/>
  <c r="N62" i="10"/>
  <c r="W62" i="10" s="1"/>
  <c r="X62" i="10" s="1"/>
  <c r="O57" i="10"/>
  <c r="N57" i="10"/>
  <c r="N54" i="10"/>
  <c r="O54" i="10"/>
  <c r="N52" i="10"/>
  <c r="O52" i="10"/>
  <c r="N51" i="10"/>
  <c r="O51" i="10"/>
  <c r="AA49" i="10"/>
  <c r="AB49" i="10"/>
  <c r="AB47" i="10"/>
  <c r="AA47" i="10"/>
  <c r="N44" i="10"/>
  <c r="W44" i="10" s="1"/>
  <c r="X44" i="10" s="1"/>
  <c r="O44" i="10"/>
  <c r="N41" i="10"/>
  <c r="W41" i="10" s="1"/>
  <c r="X41" i="10" s="1"/>
  <c r="O41" i="10"/>
  <c r="N30" i="10"/>
  <c r="O30" i="10"/>
  <c r="N28" i="10"/>
  <c r="W28" i="10" s="1"/>
  <c r="X28" i="10" s="1"/>
  <c r="O28" i="10"/>
  <c r="AB20" i="10"/>
  <c r="AA20" i="10"/>
  <c r="O14" i="10"/>
  <c r="N14" i="10"/>
  <c r="W14" i="10" s="1"/>
  <c r="X14" i="10" s="1"/>
  <c r="N10" i="10"/>
  <c r="O10" i="10"/>
  <c r="N9" i="10"/>
  <c r="O9" i="10"/>
  <c r="N8" i="10"/>
  <c r="O8" i="10"/>
  <c r="W8" i="10" s="1"/>
  <c r="X8" i="10" s="1"/>
  <c r="N5" i="10"/>
  <c r="O5" i="10"/>
  <c r="Q59" i="10"/>
  <c r="Q82" i="10"/>
  <c r="Y88" i="10"/>
  <c r="Z88" i="10" s="1"/>
  <c r="Q88" i="10"/>
  <c r="Q51" i="10"/>
  <c r="Y51" i="10"/>
  <c r="Z51" i="10" s="1"/>
  <c r="Y93" i="10"/>
  <c r="Z93" i="10" s="1"/>
  <c r="Q93" i="10"/>
  <c r="Q42" i="10"/>
  <c r="Y42" i="10"/>
  <c r="Z42" i="10" s="1"/>
  <c r="Q29" i="10"/>
  <c r="Y29" i="10"/>
  <c r="Z29" i="10" s="1"/>
  <c r="Q19" i="10"/>
  <c r="Y19" i="10"/>
  <c r="Z19" i="10" s="1"/>
  <c r="Q17" i="10"/>
  <c r="Y17" i="10"/>
  <c r="Z17" i="10" s="1"/>
  <c r="AA82" i="10"/>
  <c r="AB82" i="10"/>
  <c r="Y102" i="10"/>
  <c r="Z102" i="10" s="1"/>
  <c r="Q102" i="10"/>
  <c r="Y101" i="10"/>
  <c r="Z101" i="10" s="1"/>
  <c r="Q101" i="10"/>
  <c r="O102" i="10"/>
  <c r="N102" i="10"/>
  <c r="W102" i="10" s="1"/>
  <c r="X102" i="10" s="1"/>
  <c r="N101" i="10"/>
  <c r="O101" i="10"/>
  <c r="AB100" i="10"/>
  <c r="AA100" i="10"/>
  <c r="AA97" i="10"/>
  <c r="AB97" i="10"/>
  <c r="N96" i="10"/>
  <c r="W96" i="10" s="1"/>
  <c r="X96" i="10" s="1"/>
  <c r="O96" i="10"/>
  <c r="N95" i="10"/>
  <c r="W95" i="10" s="1"/>
  <c r="X95" i="10" s="1"/>
  <c r="O95" i="10"/>
  <c r="AB94" i="10"/>
  <c r="AA94" i="10"/>
  <c r="O91" i="10"/>
  <c r="N91" i="10"/>
  <c r="W91" i="10" s="1"/>
  <c r="X91" i="10" s="1"/>
  <c r="R89" i="10"/>
  <c r="AC89" i="10"/>
  <c r="S89" i="10"/>
  <c r="N88" i="10"/>
  <c r="W88" i="10" s="1"/>
  <c r="X88" i="10" s="1"/>
  <c r="O88" i="10"/>
  <c r="O86" i="10"/>
  <c r="N86" i="10"/>
  <c r="W86" i="10" s="1"/>
  <c r="X86" i="10" s="1"/>
  <c r="N85" i="10"/>
  <c r="O85" i="10"/>
  <c r="AA85" i="10"/>
  <c r="AB85" i="10"/>
  <c r="N79" i="10"/>
  <c r="W79" i="10" s="1"/>
  <c r="X79" i="10" s="1"/>
  <c r="O79" i="10"/>
  <c r="N76" i="10"/>
  <c r="W76" i="10" s="1"/>
  <c r="X76" i="10" s="1"/>
  <c r="O76" i="10"/>
  <c r="AB71" i="10"/>
  <c r="AA71" i="10"/>
  <c r="N67" i="10"/>
  <c r="W67" i="10" s="1"/>
  <c r="X67" i="10" s="1"/>
  <c r="O67" i="10"/>
  <c r="AA67" i="10"/>
  <c r="AB67" i="10"/>
  <c r="AB65" i="10"/>
  <c r="AA65" i="10"/>
  <c r="N61" i="10"/>
  <c r="W61" i="10" s="1"/>
  <c r="X61" i="10" s="1"/>
  <c r="O61" i="10"/>
  <c r="AA58" i="10"/>
  <c r="AB58" i="10"/>
  <c r="AB57" i="10"/>
  <c r="AA57" i="10"/>
  <c r="O55" i="10"/>
  <c r="N55" i="10"/>
  <c r="W55" i="10" s="1"/>
  <c r="X55" i="10" s="1"/>
  <c r="AC54" i="10"/>
  <c r="S54" i="10"/>
  <c r="R54" i="10"/>
  <c r="O53" i="10"/>
  <c r="N53" i="10"/>
  <c r="W53" i="10" s="1"/>
  <c r="X53" i="10" s="1"/>
  <c r="S50" i="10"/>
  <c r="AC50" i="10"/>
  <c r="R50" i="10"/>
  <c r="N48" i="10"/>
  <c r="W48" i="10" s="1"/>
  <c r="X48" i="10" s="1"/>
  <c r="O48" i="10"/>
  <c r="O46" i="10"/>
  <c r="N46" i="10"/>
  <c r="W46" i="10" s="1"/>
  <c r="X46" i="10" s="1"/>
  <c r="O39" i="10"/>
  <c r="N39" i="10"/>
  <c r="W39" i="10" s="1"/>
  <c r="X39" i="10" s="1"/>
  <c r="N37" i="10"/>
  <c r="O37" i="10"/>
  <c r="O36" i="10"/>
  <c r="N36" i="10"/>
  <c r="W36" i="10" s="1"/>
  <c r="X36" i="10" s="1"/>
  <c r="O32" i="10"/>
  <c r="N32" i="10"/>
  <c r="W32" i="10" s="1"/>
  <c r="X32" i="10" s="1"/>
  <c r="O31" i="10"/>
  <c r="N31" i="10"/>
  <c r="W31" i="10" s="1"/>
  <c r="X31" i="10" s="1"/>
  <c r="AA30" i="10"/>
  <c r="AB30" i="10"/>
  <c r="N27" i="10"/>
  <c r="O27" i="10"/>
  <c r="W27" i="10" s="1"/>
  <c r="X27" i="10" s="1"/>
  <c r="R27" i="10"/>
  <c r="S27" i="10"/>
  <c r="AC27" i="10"/>
  <c r="O25" i="10"/>
  <c r="N25" i="10"/>
  <c r="W25" i="10" s="1"/>
  <c r="X25" i="10" s="1"/>
  <c r="AB25" i="10"/>
  <c r="AA25" i="10"/>
  <c r="AB24" i="10"/>
  <c r="AA24" i="10"/>
  <c r="O23" i="10"/>
  <c r="N23" i="10"/>
  <c r="W23" i="10" s="1"/>
  <c r="X23" i="10" s="1"/>
  <c r="O22" i="10"/>
  <c r="N22" i="10"/>
  <c r="W22" i="10" s="1"/>
  <c r="X22" i="10" s="1"/>
  <c r="O18" i="10"/>
  <c r="N18" i="10"/>
  <c r="W18" i="10" s="1"/>
  <c r="X18" i="10" s="1"/>
  <c r="AA14" i="10"/>
  <c r="AB14" i="10"/>
  <c r="O12" i="10"/>
  <c r="N12" i="10"/>
  <c r="O11" i="10"/>
  <c r="N11" i="10"/>
  <c r="W11" i="10" s="1"/>
  <c r="X11" i="10" s="1"/>
  <c r="AA11" i="10"/>
  <c r="AB11" i="10"/>
  <c r="AB6" i="10"/>
  <c r="AA6" i="10"/>
  <c r="Q92" i="9"/>
  <c r="Y92" i="9"/>
  <c r="Z92" i="9" s="1"/>
  <c r="AA102" i="9"/>
  <c r="AB102" i="9"/>
  <c r="N100" i="9"/>
  <c r="W100" i="9" s="1"/>
  <c r="X100" i="9" s="1"/>
  <c r="O100" i="9"/>
  <c r="O97" i="9"/>
  <c r="N97" i="9"/>
  <c r="O96" i="9"/>
  <c r="N96" i="9"/>
  <c r="W96" i="9" s="1"/>
  <c r="X96" i="9" s="1"/>
  <c r="N92" i="9"/>
  <c r="W92" i="9" s="1"/>
  <c r="X92" i="9" s="1"/>
  <c r="O92" i="9"/>
  <c r="N88" i="9"/>
  <c r="O88" i="9"/>
  <c r="O82" i="9"/>
  <c r="N82" i="9"/>
  <c r="N80" i="9"/>
  <c r="O80" i="9"/>
  <c r="N79" i="9"/>
  <c r="O79" i="9"/>
  <c r="W79" i="9" s="1"/>
  <c r="X79" i="9" s="1"/>
  <c r="N75" i="9"/>
  <c r="W75" i="9" s="1"/>
  <c r="X75" i="9" s="1"/>
  <c r="O75" i="9"/>
  <c r="O72" i="9"/>
  <c r="N72" i="9"/>
  <c r="W72" i="9" s="1"/>
  <c r="X72" i="9" s="1"/>
  <c r="N69" i="9"/>
  <c r="O69" i="9"/>
  <c r="S66" i="9"/>
  <c r="R66" i="9"/>
  <c r="AC66" i="9"/>
  <c r="N64" i="9"/>
  <c r="W64" i="9" s="1"/>
  <c r="X64" i="9" s="1"/>
  <c r="O64" i="9"/>
  <c r="N61" i="9"/>
  <c r="W61" i="9" s="1"/>
  <c r="X61" i="9" s="1"/>
  <c r="O61" i="9"/>
  <c r="AB56" i="9"/>
  <c r="AA56" i="9"/>
  <c r="O53" i="9"/>
  <c r="N53" i="9"/>
  <c r="W53" i="9" s="1"/>
  <c r="X53" i="9" s="1"/>
  <c r="O52" i="9"/>
  <c r="N52" i="9"/>
  <c r="W52" i="9" s="1"/>
  <c r="X52" i="9" s="1"/>
  <c r="O51" i="9"/>
  <c r="N51" i="9"/>
  <c r="W51" i="9" s="1"/>
  <c r="X51" i="9" s="1"/>
  <c r="O43" i="9"/>
  <c r="N43" i="9"/>
  <c r="W43" i="9" s="1"/>
  <c r="X43" i="9" s="1"/>
  <c r="N38" i="9"/>
  <c r="O38" i="9"/>
  <c r="AB31" i="9"/>
  <c r="AA31" i="9"/>
  <c r="O29" i="9"/>
  <c r="N29" i="9"/>
  <c r="W29" i="9" s="1"/>
  <c r="X29" i="9" s="1"/>
  <c r="N25" i="9"/>
  <c r="O25" i="9"/>
  <c r="N23" i="9"/>
  <c r="W23" i="9" s="1"/>
  <c r="X23" i="9" s="1"/>
  <c r="O23" i="9"/>
  <c r="O21" i="9"/>
  <c r="N21" i="9"/>
  <c r="W21" i="9" s="1"/>
  <c r="X21" i="9" s="1"/>
  <c r="O8" i="9"/>
  <c r="N8" i="9"/>
  <c r="W8" i="9" s="1"/>
  <c r="X8" i="9" s="1"/>
  <c r="N7" i="9"/>
  <c r="W7" i="9" s="1"/>
  <c r="X7" i="9" s="1"/>
  <c r="O7" i="9"/>
  <c r="O6" i="9"/>
  <c r="N6" i="9"/>
  <c r="W6" i="9" s="1"/>
  <c r="X6" i="9" s="1"/>
  <c r="Y46" i="9"/>
  <c r="Z46" i="9" s="1"/>
  <c r="Q46" i="9"/>
  <c r="R28" i="9"/>
  <c r="S28" i="9"/>
  <c r="AC28" i="9"/>
  <c r="Q26" i="9"/>
  <c r="Y26" i="9"/>
  <c r="Z26" i="9" s="1"/>
  <c r="Y25" i="9"/>
  <c r="Z25" i="9" s="1"/>
  <c r="Q25" i="9"/>
  <c r="AC9" i="9"/>
  <c r="S9" i="9"/>
  <c r="R9" i="9"/>
  <c r="Y84" i="9"/>
  <c r="Z84" i="9" s="1"/>
  <c r="Q84" i="9"/>
  <c r="Y83" i="9"/>
  <c r="Z83" i="9" s="1"/>
  <c r="Q83" i="9"/>
  <c r="Y75" i="9"/>
  <c r="Z75" i="9" s="1"/>
  <c r="Q75" i="9"/>
  <c r="Y64" i="9"/>
  <c r="Z64" i="9" s="1"/>
  <c r="Q64" i="9"/>
  <c r="Y58" i="9"/>
  <c r="Z58" i="9" s="1"/>
  <c r="Q58" i="9"/>
  <c r="Y49" i="9"/>
  <c r="Z49" i="9" s="1"/>
  <c r="Q49" i="9"/>
  <c r="O102" i="9"/>
  <c r="N102" i="9"/>
  <c r="W102" i="9" s="1"/>
  <c r="X102" i="9" s="1"/>
  <c r="O94" i="9"/>
  <c r="N94" i="9"/>
  <c r="W94" i="9" s="1"/>
  <c r="X94" i="9" s="1"/>
  <c r="AB94" i="9"/>
  <c r="AA94" i="9"/>
  <c r="AA91" i="9"/>
  <c r="AB91" i="9"/>
  <c r="O87" i="9"/>
  <c r="N87" i="9"/>
  <c r="W87" i="9" s="1"/>
  <c r="X87" i="9" s="1"/>
  <c r="AB87" i="9"/>
  <c r="AA87" i="9"/>
  <c r="N86" i="9"/>
  <c r="W86" i="9" s="1"/>
  <c r="X86" i="9" s="1"/>
  <c r="O86" i="9"/>
  <c r="AA85" i="9"/>
  <c r="AB85" i="9"/>
  <c r="N84" i="9"/>
  <c r="W84" i="9" s="1"/>
  <c r="X84" i="9" s="1"/>
  <c r="O84" i="9"/>
  <c r="O83" i="9"/>
  <c r="N83" i="9"/>
  <c r="W83" i="9" s="1"/>
  <c r="X83" i="9" s="1"/>
  <c r="O81" i="9"/>
  <c r="N81" i="9"/>
  <c r="W81" i="9" s="1"/>
  <c r="X81" i="9" s="1"/>
  <c r="AB72" i="9"/>
  <c r="AA72" i="9"/>
  <c r="O67" i="9"/>
  <c r="N67" i="9"/>
  <c r="W67" i="9" s="1"/>
  <c r="X67" i="9" s="1"/>
  <c r="N66" i="9"/>
  <c r="W66" i="9" s="1"/>
  <c r="X66" i="9" s="1"/>
  <c r="O66" i="9"/>
  <c r="O65" i="9"/>
  <c r="N65" i="9"/>
  <c r="W65" i="9" s="1"/>
  <c r="X65" i="9" s="1"/>
  <c r="O60" i="9"/>
  <c r="N60" i="9"/>
  <c r="AA57" i="9"/>
  <c r="AB57" i="9"/>
  <c r="O48" i="9"/>
  <c r="N48" i="9"/>
  <c r="W48" i="9" s="1"/>
  <c r="X48" i="9" s="1"/>
  <c r="O46" i="9"/>
  <c r="N46" i="9"/>
  <c r="W46" i="9" s="1"/>
  <c r="X46" i="9" s="1"/>
  <c r="N44" i="9"/>
  <c r="O44" i="9"/>
  <c r="W44" i="9" s="1"/>
  <c r="X44" i="9" s="1"/>
  <c r="O41" i="9"/>
  <c r="N41" i="9"/>
  <c r="W41" i="9" s="1"/>
  <c r="X41" i="9" s="1"/>
  <c r="AB40" i="9"/>
  <c r="AA40" i="9"/>
  <c r="N37" i="9"/>
  <c r="W37" i="9" s="1"/>
  <c r="X37" i="9" s="1"/>
  <c r="O37" i="9"/>
  <c r="AB37" i="9"/>
  <c r="AA37" i="9"/>
  <c r="N32" i="9"/>
  <c r="O32" i="9"/>
  <c r="W32" i="9" s="1"/>
  <c r="X32" i="9" s="1"/>
  <c r="AB32" i="9"/>
  <c r="AA32" i="9"/>
  <c r="N31" i="9"/>
  <c r="O31" i="9"/>
  <c r="O26" i="9"/>
  <c r="N26" i="9"/>
  <c r="W26" i="9" s="1"/>
  <c r="X26" i="9" s="1"/>
  <c r="O24" i="9"/>
  <c r="N24" i="9"/>
  <c r="W24" i="9" s="1"/>
  <c r="X24" i="9" s="1"/>
  <c r="AB23" i="9"/>
  <c r="AA23" i="9"/>
  <c r="O17" i="9"/>
  <c r="N17" i="9"/>
  <c r="W17" i="9" s="1"/>
  <c r="X17" i="9" s="1"/>
  <c r="O16" i="9"/>
  <c r="N16" i="9"/>
  <c r="W16" i="9" s="1"/>
  <c r="X16" i="9" s="1"/>
  <c r="O14" i="9"/>
  <c r="N14" i="9"/>
  <c r="W14" i="9" s="1"/>
  <c r="X14" i="9" s="1"/>
  <c r="AB7" i="9"/>
  <c r="AA7" i="9"/>
  <c r="AC6" i="9"/>
  <c r="S6" i="9"/>
  <c r="R6" i="9"/>
  <c r="N5" i="9"/>
  <c r="W5" i="9" s="1"/>
  <c r="X5" i="9" s="1"/>
  <c r="O5" i="9"/>
  <c r="Q65" i="8"/>
  <c r="Y65" i="8"/>
  <c r="Z65" i="8" s="1"/>
  <c r="Y56" i="8"/>
  <c r="Z56" i="8" s="1"/>
  <c r="Q56" i="8"/>
  <c r="Y70" i="8"/>
  <c r="Z70" i="8" s="1"/>
  <c r="Q70" i="8"/>
  <c r="Q85" i="8"/>
  <c r="Y85" i="8"/>
  <c r="Z85" i="8" s="1"/>
  <c r="N101" i="8"/>
  <c r="O101" i="8"/>
  <c r="N100" i="8"/>
  <c r="O100" i="8"/>
  <c r="W100" i="8" s="1"/>
  <c r="X100" i="8" s="1"/>
  <c r="N99" i="8"/>
  <c r="O99" i="8"/>
  <c r="N98" i="8"/>
  <c r="O98" i="8"/>
  <c r="AB98" i="8"/>
  <c r="AA98" i="8"/>
  <c r="N95" i="8"/>
  <c r="O95" i="8"/>
  <c r="N89" i="8"/>
  <c r="O89" i="8"/>
  <c r="AA87" i="8"/>
  <c r="AB87" i="8"/>
  <c r="N85" i="8"/>
  <c r="O85" i="8"/>
  <c r="W85" i="8" s="1"/>
  <c r="X85" i="8" s="1"/>
  <c r="O84" i="8"/>
  <c r="N84" i="8"/>
  <c r="W84" i="8" s="1"/>
  <c r="X84" i="8" s="1"/>
  <c r="O82" i="8"/>
  <c r="N82" i="8"/>
  <c r="W82" i="8" s="1"/>
  <c r="X82" i="8" s="1"/>
  <c r="O71" i="8"/>
  <c r="N71" i="8"/>
  <c r="W71" i="8" s="1"/>
  <c r="X71" i="8" s="1"/>
  <c r="O68" i="8"/>
  <c r="N68" i="8"/>
  <c r="W68" i="8" s="1"/>
  <c r="X68" i="8" s="1"/>
  <c r="N62" i="8"/>
  <c r="O62" i="8"/>
  <c r="N59" i="8"/>
  <c r="O59" i="8"/>
  <c r="O53" i="8"/>
  <c r="N53" i="8"/>
  <c r="W53" i="8" s="1"/>
  <c r="X53" i="8" s="1"/>
  <c r="N44" i="8"/>
  <c r="O44" i="8"/>
  <c r="O39" i="8"/>
  <c r="N39" i="8"/>
  <c r="W39" i="8" s="1"/>
  <c r="X39" i="8" s="1"/>
  <c r="N37" i="8"/>
  <c r="W37" i="8" s="1"/>
  <c r="X37" i="8" s="1"/>
  <c r="O37" i="8"/>
  <c r="N31" i="8"/>
  <c r="W31" i="8" s="1"/>
  <c r="X31" i="8" s="1"/>
  <c r="O31" i="8"/>
  <c r="O20" i="8"/>
  <c r="N20" i="8"/>
  <c r="O7" i="8"/>
  <c r="N7" i="8"/>
  <c r="W7" i="8" s="1"/>
  <c r="X7" i="8" s="1"/>
  <c r="O6" i="8"/>
  <c r="N6" i="8"/>
  <c r="Y3" i="8"/>
  <c r="Z3" i="8" s="1"/>
  <c r="Q3" i="8"/>
  <c r="Q44" i="8"/>
  <c r="Y44" i="8"/>
  <c r="Z44" i="8" s="1"/>
  <c r="O79" i="8"/>
  <c r="N79" i="8"/>
  <c r="W79" i="8" s="1"/>
  <c r="X79" i="8" s="1"/>
  <c r="O76" i="8"/>
  <c r="N76" i="8"/>
  <c r="W76" i="8" s="1"/>
  <c r="X76" i="8" s="1"/>
  <c r="AA68" i="8"/>
  <c r="AB68" i="8"/>
  <c r="N66" i="8"/>
  <c r="O66" i="8"/>
  <c r="O64" i="8"/>
  <c r="N64" i="8"/>
  <c r="W64" i="8" s="1"/>
  <c r="X64" i="8" s="1"/>
  <c r="AA63" i="8"/>
  <c r="AB63" i="8"/>
  <c r="N61" i="8"/>
  <c r="O61" i="8"/>
  <c r="W61" i="8" s="1"/>
  <c r="X61" i="8" s="1"/>
  <c r="N57" i="8"/>
  <c r="W57" i="8" s="1"/>
  <c r="X57" i="8" s="1"/>
  <c r="O57" i="8"/>
  <c r="AB51" i="8"/>
  <c r="AA51" i="8"/>
  <c r="AB49" i="8"/>
  <c r="AA49" i="8"/>
  <c r="AA47" i="8"/>
  <c r="AB47" i="8"/>
  <c r="O42" i="8"/>
  <c r="N42" i="8"/>
  <c r="W42" i="8" s="1"/>
  <c r="X42" i="8" s="1"/>
  <c r="AB34" i="8"/>
  <c r="AA34" i="8"/>
  <c r="S30" i="8"/>
  <c r="R30" i="8"/>
  <c r="AC30" i="8"/>
  <c r="N26" i="8"/>
  <c r="O26" i="8"/>
  <c r="AA20" i="8"/>
  <c r="AB20" i="8"/>
  <c r="O17" i="8"/>
  <c r="N17" i="8"/>
  <c r="W17" i="8" s="1"/>
  <c r="X17" i="8" s="1"/>
  <c r="AA15" i="8"/>
  <c r="AB15" i="8"/>
  <c r="AA12" i="8"/>
  <c r="AB12" i="8"/>
  <c r="N11" i="8"/>
  <c r="O11" i="8"/>
  <c r="W11" i="8" s="1"/>
  <c r="X11" i="8" s="1"/>
  <c r="AB10" i="8"/>
  <c r="AA10" i="8"/>
  <c r="O8" i="8"/>
  <c r="N8" i="8"/>
  <c r="W8" i="8" s="1"/>
  <c r="X8" i="8" s="1"/>
  <c r="Q20" i="7"/>
  <c r="Y20" i="7"/>
  <c r="Z20" i="7" s="1"/>
  <c r="Q11" i="7"/>
  <c r="Y11" i="7"/>
  <c r="Z11" i="7" s="1"/>
  <c r="Q8" i="7"/>
  <c r="Y8" i="7"/>
  <c r="Z8" i="7" s="1"/>
  <c r="N103" i="7"/>
  <c r="O103" i="7"/>
  <c r="N100" i="7"/>
  <c r="O100" i="7"/>
  <c r="N97" i="7"/>
  <c r="O97" i="7"/>
  <c r="N83" i="7"/>
  <c r="O83" i="7"/>
  <c r="N80" i="7"/>
  <c r="O80" i="7"/>
  <c r="N79" i="7"/>
  <c r="O79" i="7"/>
  <c r="N73" i="7"/>
  <c r="O73" i="7"/>
  <c r="O72" i="7"/>
  <c r="N72" i="7"/>
  <c r="W72" i="7" s="1"/>
  <c r="X72" i="7" s="1"/>
  <c r="O71" i="7"/>
  <c r="N71" i="7"/>
  <c r="W71" i="7" s="1"/>
  <c r="X71" i="7" s="1"/>
  <c r="O67" i="7"/>
  <c r="N67" i="7"/>
  <c r="W67" i="7" s="1"/>
  <c r="X67" i="7" s="1"/>
  <c r="N66" i="7"/>
  <c r="O66" i="7"/>
  <c r="N65" i="7"/>
  <c r="O65" i="7"/>
  <c r="N63" i="7"/>
  <c r="O63" i="7"/>
  <c r="N62" i="7"/>
  <c r="O62" i="7"/>
  <c r="O60" i="7"/>
  <c r="N60" i="7"/>
  <c r="W60" i="7" s="1"/>
  <c r="X60" i="7" s="1"/>
  <c r="O57" i="7"/>
  <c r="N57" i="7"/>
  <c r="W57" i="7" s="1"/>
  <c r="X57" i="7" s="1"/>
  <c r="N49" i="7"/>
  <c r="O49" i="7"/>
  <c r="AA48" i="7"/>
  <c r="AB48" i="7"/>
  <c r="N45" i="7"/>
  <c r="O45" i="7"/>
  <c r="O40" i="7"/>
  <c r="N40" i="7"/>
  <c r="W40" i="7" s="1"/>
  <c r="X40" i="7" s="1"/>
  <c r="O38" i="7"/>
  <c r="N38" i="7"/>
  <c r="W38" i="7" s="1"/>
  <c r="X38" i="7" s="1"/>
  <c r="N37" i="7"/>
  <c r="O37" i="7"/>
  <c r="N36" i="7"/>
  <c r="O36" i="7"/>
  <c r="O33" i="7"/>
  <c r="N33" i="7"/>
  <c r="W33" i="7" s="1"/>
  <c r="X33" i="7" s="1"/>
  <c r="N31" i="7"/>
  <c r="O31" i="7"/>
  <c r="N25" i="7"/>
  <c r="O25" i="7"/>
  <c r="AA21" i="7"/>
  <c r="AB21" i="7"/>
  <c r="N20" i="7"/>
  <c r="O20" i="7"/>
  <c r="N17" i="7"/>
  <c r="O17" i="7"/>
  <c r="O8" i="7"/>
  <c r="N8" i="7"/>
  <c r="W8" i="7" s="1"/>
  <c r="X8" i="7" s="1"/>
  <c r="N7" i="7"/>
  <c r="O7" i="7"/>
  <c r="S3" i="7"/>
  <c r="R3" i="7"/>
  <c r="AC3" i="7"/>
  <c r="W87" i="7"/>
  <c r="X87" i="7" s="1"/>
  <c r="AA103" i="7"/>
  <c r="W76" i="7"/>
  <c r="X76" i="7" s="1"/>
  <c r="O98" i="7"/>
  <c r="N98" i="7"/>
  <c r="W98" i="7" s="1"/>
  <c r="X98" i="7" s="1"/>
  <c r="AC97" i="7"/>
  <c r="S97" i="7"/>
  <c r="R97" i="7"/>
  <c r="N92" i="7"/>
  <c r="W92" i="7" s="1"/>
  <c r="X92" i="7" s="1"/>
  <c r="O92" i="7"/>
  <c r="AB89" i="7"/>
  <c r="AA89" i="7"/>
  <c r="O44" i="7"/>
  <c r="N44" i="7"/>
  <c r="O43" i="7"/>
  <c r="N43" i="7"/>
  <c r="W43" i="7" s="1"/>
  <c r="X43" i="7" s="1"/>
  <c r="AC34" i="7"/>
  <c r="S34" i="7"/>
  <c r="R34" i="7"/>
  <c r="O30" i="7"/>
  <c r="N30" i="7"/>
  <c r="O22" i="7"/>
  <c r="N22" i="7"/>
  <c r="W22" i="7" s="1"/>
  <c r="X22" i="7" s="1"/>
  <c r="AB17" i="7"/>
  <c r="AA17" i="7"/>
  <c r="AB14" i="7"/>
  <c r="AA14" i="7"/>
  <c r="O13" i="7"/>
  <c r="N13" i="7"/>
  <c r="W13" i="7" s="1"/>
  <c r="X13" i="7" s="1"/>
  <c r="AA12" i="7"/>
  <c r="AB12" i="7"/>
  <c r="N11" i="7"/>
  <c r="W11" i="7" s="1"/>
  <c r="X11" i="7" s="1"/>
  <c r="O11" i="7"/>
  <c r="N6" i="7"/>
  <c r="W6" i="7" s="1"/>
  <c r="X6" i="7" s="1"/>
  <c r="O6" i="7"/>
  <c r="O5" i="7"/>
  <c r="N5" i="7"/>
  <c r="W5" i="7" s="1"/>
  <c r="X5" i="7" s="1"/>
  <c r="Y97" i="6"/>
  <c r="Z97" i="6" s="1"/>
  <c r="Q97" i="6"/>
  <c r="Q91" i="6"/>
  <c r="Y91" i="6"/>
  <c r="Z91" i="6" s="1"/>
  <c r="AB35" i="6"/>
  <c r="AA35" i="6"/>
  <c r="Q25" i="6"/>
  <c r="Y25" i="6"/>
  <c r="Z25" i="6" s="1"/>
  <c r="Y15" i="6"/>
  <c r="Z15" i="6" s="1"/>
  <c r="Q15" i="6"/>
  <c r="Y60" i="6"/>
  <c r="Z60" i="6" s="1"/>
  <c r="Q60" i="6"/>
  <c r="Q76" i="6"/>
  <c r="Y76" i="6"/>
  <c r="Z76" i="6" s="1"/>
  <c r="N98" i="6"/>
  <c r="O98" i="6"/>
  <c r="N96" i="6"/>
  <c r="O96" i="6"/>
  <c r="N95" i="6"/>
  <c r="O95" i="6"/>
  <c r="N92" i="6"/>
  <c r="O92" i="6"/>
  <c r="AA89" i="6"/>
  <c r="AB89" i="6"/>
  <c r="N75" i="6"/>
  <c r="O75" i="6"/>
  <c r="O74" i="6"/>
  <c r="N74" i="6"/>
  <c r="W74" i="6" s="1"/>
  <c r="X74" i="6" s="1"/>
  <c r="O69" i="6"/>
  <c r="N69" i="6"/>
  <c r="W69" i="6" s="1"/>
  <c r="X69" i="6" s="1"/>
  <c r="O65" i="6"/>
  <c r="N65" i="6"/>
  <c r="W65" i="6" s="1"/>
  <c r="X65" i="6" s="1"/>
  <c r="O64" i="6"/>
  <c r="W64" i="6" s="1"/>
  <c r="X64" i="6" s="1"/>
  <c r="N64" i="6"/>
  <c r="N61" i="6"/>
  <c r="W61" i="6" s="1"/>
  <c r="X61" i="6" s="1"/>
  <c r="O61" i="6"/>
  <c r="N55" i="6"/>
  <c r="W55" i="6" s="1"/>
  <c r="X55" i="6" s="1"/>
  <c r="O55" i="6"/>
  <c r="O52" i="6"/>
  <c r="N52" i="6"/>
  <c r="W52" i="6" s="1"/>
  <c r="X52" i="6" s="1"/>
  <c r="N51" i="6"/>
  <c r="O51" i="6"/>
  <c r="N45" i="6"/>
  <c r="O45" i="6"/>
  <c r="N41" i="6"/>
  <c r="W41" i="6" s="1"/>
  <c r="X41" i="6" s="1"/>
  <c r="O41" i="6"/>
  <c r="AB41" i="6"/>
  <c r="AA41" i="6"/>
  <c r="N38" i="6"/>
  <c r="W38" i="6" s="1"/>
  <c r="X38" i="6" s="1"/>
  <c r="O38" i="6"/>
  <c r="N35" i="6"/>
  <c r="W35" i="6" s="1"/>
  <c r="X35" i="6" s="1"/>
  <c r="O35" i="6"/>
  <c r="O32" i="6"/>
  <c r="N32" i="6"/>
  <c r="W32" i="6" s="1"/>
  <c r="X32" i="6" s="1"/>
  <c r="O30" i="6"/>
  <c r="N30" i="6"/>
  <c r="O25" i="6"/>
  <c r="N25" i="6"/>
  <c r="W25" i="6" s="1"/>
  <c r="X25" i="6" s="1"/>
  <c r="O22" i="6"/>
  <c r="N22" i="6"/>
  <c r="W22" i="6" s="1"/>
  <c r="X22" i="6" s="1"/>
  <c r="O21" i="6"/>
  <c r="N21" i="6"/>
  <c r="W21" i="6" s="1"/>
  <c r="X21" i="6" s="1"/>
  <c r="N11" i="6"/>
  <c r="O11" i="6"/>
  <c r="W54" i="6"/>
  <c r="X54" i="6" s="1"/>
  <c r="O15" i="6"/>
  <c r="N15" i="6"/>
  <c r="W15" i="6" s="1"/>
  <c r="X15" i="6" s="1"/>
  <c r="Y79" i="5"/>
  <c r="Z79" i="5" s="1"/>
  <c r="Q79" i="5"/>
  <c r="Q90" i="5"/>
  <c r="Y90" i="5"/>
  <c r="Z90" i="5" s="1"/>
  <c r="Y86" i="5"/>
  <c r="Z86" i="5" s="1"/>
  <c r="Q86" i="5"/>
  <c r="Q98" i="5"/>
  <c r="Y98" i="5"/>
  <c r="Z98" i="5" s="1"/>
  <c r="Y68" i="5"/>
  <c r="Z68" i="5" s="1"/>
  <c r="Q68" i="5"/>
  <c r="Y59" i="5"/>
  <c r="Z59" i="5" s="1"/>
  <c r="Q59" i="5"/>
  <c r="AB65" i="5"/>
  <c r="AA65" i="5"/>
  <c r="N103" i="5"/>
  <c r="O103" i="5"/>
  <c r="W103" i="5" s="1"/>
  <c r="X103" i="5" s="1"/>
  <c r="N101" i="5"/>
  <c r="O101" i="5"/>
  <c r="N100" i="5"/>
  <c r="O100" i="5"/>
  <c r="O99" i="5"/>
  <c r="N99" i="5"/>
  <c r="W99" i="5" s="1"/>
  <c r="X99" i="5" s="1"/>
  <c r="N91" i="5"/>
  <c r="W91" i="5" s="1"/>
  <c r="X91" i="5" s="1"/>
  <c r="O91" i="5"/>
  <c r="O87" i="5"/>
  <c r="N87" i="5"/>
  <c r="W87" i="5" s="1"/>
  <c r="X87" i="5" s="1"/>
  <c r="O79" i="5"/>
  <c r="N79" i="5"/>
  <c r="W79" i="5" s="1"/>
  <c r="X79" i="5" s="1"/>
  <c r="O76" i="5"/>
  <c r="N76" i="5"/>
  <c r="AB73" i="5"/>
  <c r="AA73" i="5"/>
  <c r="N72" i="5"/>
  <c r="W72" i="5" s="1"/>
  <c r="X72" i="5" s="1"/>
  <c r="O72" i="5"/>
  <c r="N63" i="5"/>
  <c r="W63" i="5" s="1"/>
  <c r="X63" i="5" s="1"/>
  <c r="O63" i="5"/>
  <c r="O60" i="5"/>
  <c r="N60" i="5"/>
  <c r="W60" i="5" s="1"/>
  <c r="X60" i="5" s="1"/>
  <c r="N59" i="5"/>
  <c r="W59" i="5" s="1"/>
  <c r="X59" i="5" s="1"/>
  <c r="O59" i="5"/>
  <c r="O58" i="5"/>
  <c r="N58" i="5"/>
  <c r="W58" i="5" s="1"/>
  <c r="X58" i="5" s="1"/>
  <c r="N52" i="5"/>
  <c r="O52" i="5"/>
  <c r="O45" i="5"/>
  <c r="N45" i="5"/>
  <c r="W45" i="5" s="1"/>
  <c r="X45" i="5" s="1"/>
  <c r="AA39" i="5"/>
  <c r="AB39" i="5"/>
  <c r="N37" i="5"/>
  <c r="O37" i="5"/>
  <c r="N36" i="5"/>
  <c r="O36" i="5"/>
  <c r="N35" i="5"/>
  <c r="O35" i="5"/>
  <c r="N32" i="5"/>
  <c r="W32" i="5" s="1"/>
  <c r="X32" i="5" s="1"/>
  <c r="O32" i="5"/>
  <c r="O30" i="5"/>
  <c r="N30" i="5"/>
  <c r="N29" i="5"/>
  <c r="O29" i="5"/>
  <c r="N22" i="5"/>
  <c r="O22" i="5"/>
  <c r="N21" i="5"/>
  <c r="O21" i="5"/>
  <c r="N20" i="5"/>
  <c r="O20" i="5"/>
  <c r="N19" i="5"/>
  <c r="W19" i="5" s="1"/>
  <c r="X19" i="5" s="1"/>
  <c r="O19" i="5"/>
  <c r="AA19" i="5"/>
  <c r="AB19" i="5"/>
  <c r="O17" i="5"/>
  <c r="N17" i="5"/>
  <c r="W17" i="5" s="1"/>
  <c r="X17" i="5" s="1"/>
  <c r="N14" i="5"/>
  <c r="O14" i="5"/>
  <c r="O12" i="5"/>
  <c r="N12" i="5"/>
  <c r="W12" i="5" s="1"/>
  <c r="X12" i="5" s="1"/>
  <c r="N10" i="5"/>
  <c r="O10" i="5"/>
  <c r="N9" i="5"/>
  <c r="O9" i="5"/>
  <c r="N4" i="5"/>
  <c r="O4" i="5"/>
  <c r="W102" i="5"/>
  <c r="X102" i="5" s="1"/>
  <c r="Y7" i="5"/>
  <c r="Z7" i="5" s="1"/>
  <c r="Q7" i="5"/>
  <c r="Q50" i="5"/>
  <c r="Y50" i="5"/>
  <c r="Z50" i="5" s="1"/>
  <c r="Y70" i="5"/>
  <c r="Z70" i="5" s="1"/>
  <c r="Q70" i="5"/>
  <c r="O92" i="5"/>
  <c r="N92" i="5"/>
  <c r="W92" i="5" s="1"/>
  <c r="X92" i="5" s="1"/>
  <c r="O86" i="5"/>
  <c r="N86" i="5"/>
  <c r="W86" i="5" s="1"/>
  <c r="X86" i="5" s="1"/>
  <c r="O83" i="5"/>
  <c r="N83" i="5"/>
  <c r="W83" i="5" s="1"/>
  <c r="X83" i="5" s="1"/>
  <c r="O69" i="5"/>
  <c r="N69" i="5"/>
  <c r="W69" i="5" s="1"/>
  <c r="X69" i="5" s="1"/>
  <c r="AA64" i="5"/>
  <c r="AB64" i="5"/>
  <c r="AB62" i="5"/>
  <c r="AA62" i="5"/>
  <c r="AA55" i="5"/>
  <c r="AB55" i="5"/>
  <c r="AB53" i="5"/>
  <c r="AA53" i="5"/>
  <c r="N50" i="5"/>
  <c r="O50" i="5"/>
  <c r="W50" i="5" s="1"/>
  <c r="X50" i="5" s="1"/>
  <c r="O49" i="5"/>
  <c r="N49" i="5"/>
  <c r="W49" i="5" s="1"/>
  <c r="X49" i="5" s="1"/>
  <c r="AA48" i="5"/>
  <c r="AB48" i="5"/>
  <c r="AB47" i="5"/>
  <c r="AA47" i="5"/>
  <c r="N46" i="5"/>
  <c r="O46" i="5"/>
  <c r="W46" i="5" s="1"/>
  <c r="X46" i="5" s="1"/>
  <c r="O43" i="5"/>
  <c r="N43" i="5"/>
  <c r="W43" i="5" s="1"/>
  <c r="X43" i="5" s="1"/>
  <c r="O39" i="5"/>
  <c r="N39" i="5"/>
  <c r="W39" i="5" s="1"/>
  <c r="X39" i="5" s="1"/>
  <c r="O34" i="5"/>
  <c r="N34" i="5"/>
  <c r="W34" i="5" s="1"/>
  <c r="X34" i="5" s="1"/>
  <c r="O18" i="5"/>
  <c r="N18" i="5"/>
  <c r="W18" i="5" s="1"/>
  <c r="X18" i="5" s="1"/>
  <c r="AC12" i="5"/>
  <c r="S12" i="5"/>
  <c r="O6" i="5"/>
  <c r="N6" i="5"/>
  <c r="W6" i="5" s="1"/>
  <c r="X6" i="5" s="1"/>
  <c r="AA5" i="5"/>
  <c r="AB5" i="5"/>
  <c r="AB103" i="5"/>
  <c r="AA103" i="5"/>
  <c r="Q6" i="4"/>
  <c r="AA3" i="4"/>
  <c r="AB3" i="4"/>
  <c r="AB84" i="4"/>
  <c r="O65" i="4"/>
  <c r="W65" i="4" s="1"/>
  <c r="X65" i="4" s="1"/>
  <c r="AA19" i="4"/>
  <c r="O20" i="4"/>
  <c r="W20" i="4" s="1"/>
  <c r="X20" i="4" s="1"/>
  <c r="Q5" i="4"/>
  <c r="O14" i="4"/>
  <c r="W14" i="4" s="1"/>
  <c r="X14" i="4" s="1"/>
  <c r="AB46" i="4"/>
  <c r="AC46" i="4" s="1"/>
  <c r="N86" i="4"/>
  <c r="W86" i="4" s="1"/>
  <c r="X86" i="4" s="1"/>
  <c r="AA101" i="4"/>
  <c r="AA9" i="4"/>
  <c r="AB34" i="4"/>
  <c r="AC34" i="4" s="1"/>
  <c r="Q43" i="4"/>
  <c r="Y68" i="4"/>
  <c r="Z68" i="4" s="1"/>
  <c r="AA68" i="4" s="1"/>
  <c r="AB102" i="4"/>
  <c r="AC102" i="4" s="1"/>
  <c r="Y6" i="4"/>
  <c r="Y16" i="4"/>
  <c r="Z16" i="4" s="1"/>
  <c r="AA16" i="4" s="1"/>
  <c r="O41" i="4"/>
  <c r="W41" i="4" s="1"/>
  <c r="X41" i="4" s="1"/>
  <c r="AB29" i="4"/>
  <c r="AC29" i="4" s="1"/>
  <c r="AA73" i="4"/>
  <c r="Y69" i="4"/>
  <c r="Z69" i="4" s="1"/>
  <c r="AB69" i="4" s="1"/>
  <c r="Q49" i="4"/>
  <c r="AB14" i="4"/>
  <c r="S14" i="4" s="1"/>
  <c r="Y80" i="4"/>
  <c r="Z80" i="4" s="1"/>
  <c r="AA80" i="4" s="1"/>
  <c r="N74" i="4"/>
  <c r="W74" i="4" s="1"/>
  <c r="X74" i="4" s="1"/>
  <c r="N64" i="4"/>
  <c r="W64" i="4" s="1"/>
  <c r="X64" i="4" s="1"/>
  <c r="N68" i="4"/>
  <c r="W68" i="4" s="1"/>
  <c r="X68" i="4" s="1"/>
  <c r="O69" i="4"/>
  <c r="W69" i="4" s="1"/>
  <c r="X69" i="4" s="1"/>
  <c r="W57" i="4"/>
  <c r="X57" i="4" s="1"/>
  <c r="O97" i="4"/>
  <c r="W97" i="4" s="1"/>
  <c r="X97" i="4" s="1"/>
  <c r="O15" i="4"/>
  <c r="W15" i="4" s="1"/>
  <c r="X15" i="4" s="1"/>
  <c r="W73" i="4"/>
  <c r="X73" i="4" s="1"/>
  <c r="N81" i="4"/>
  <c r="W81" i="4" s="1"/>
  <c r="X81" i="4" s="1"/>
  <c r="N75" i="4"/>
  <c r="O75" i="4"/>
  <c r="W100" i="4"/>
  <c r="X100" i="4" s="1"/>
  <c r="N61" i="4"/>
  <c r="W61" i="4" s="1"/>
  <c r="X61" i="4" s="1"/>
  <c r="O60" i="4"/>
  <c r="W60" i="4" s="1"/>
  <c r="X60" i="4" s="1"/>
  <c r="N50" i="4"/>
  <c r="W50" i="4" s="1"/>
  <c r="X50" i="4" s="1"/>
  <c r="O87" i="4"/>
  <c r="N87" i="4"/>
  <c r="N93" i="4"/>
  <c r="W93" i="4" s="1"/>
  <c r="X93" i="4" s="1"/>
  <c r="O47" i="4"/>
  <c r="W47" i="4" s="1"/>
  <c r="X47" i="4" s="1"/>
  <c r="N76" i="4"/>
  <c r="W76" i="4" s="1"/>
  <c r="X76" i="4" s="1"/>
  <c r="W13" i="4"/>
  <c r="X13" i="4" s="1"/>
  <c r="W40" i="4"/>
  <c r="X40" i="4" s="1"/>
  <c r="N46" i="4"/>
  <c r="O46" i="4"/>
  <c r="N70" i="4"/>
  <c r="W70" i="4" s="1"/>
  <c r="X70" i="4" s="1"/>
  <c r="O71" i="4"/>
  <c r="N71" i="4"/>
  <c r="N90" i="4"/>
  <c r="O90" i="4"/>
  <c r="O24" i="4"/>
  <c r="N24" i="4"/>
  <c r="O48" i="4"/>
  <c r="N48" i="4"/>
  <c r="N101" i="4"/>
  <c r="W101" i="4" s="1"/>
  <c r="X101" i="4" s="1"/>
  <c r="N19" i="4"/>
  <c r="O19" i="4"/>
  <c r="O34" i="4"/>
  <c r="N34" i="4"/>
  <c r="O82" i="4"/>
  <c r="N82" i="4"/>
  <c r="N62" i="4"/>
  <c r="W62" i="4" s="1"/>
  <c r="X62" i="4" s="1"/>
  <c r="O10" i="4"/>
  <c r="N10" i="4"/>
  <c r="O42" i="4"/>
  <c r="N42" i="4"/>
  <c r="O31" i="4"/>
  <c r="N31" i="4"/>
  <c r="O26" i="4"/>
  <c r="N26" i="4"/>
  <c r="O88" i="4"/>
  <c r="N88" i="4"/>
  <c r="N35" i="4"/>
  <c r="O35" i="4"/>
  <c r="O59" i="4"/>
  <c r="N59" i="4"/>
  <c r="O30" i="4"/>
  <c r="N30" i="4"/>
  <c r="O77" i="4"/>
  <c r="N77" i="4"/>
  <c r="O36" i="4"/>
  <c r="N36" i="4"/>
  <c r="N39" i="4"/>
  <c r="O39" i="4"/>
  <c r="O66" i="4"/>
  <c r="N66" i="4"/>
  <c r="N25" i="4"/>
  <c r="W25" i="4" s="1"/>
  <c r="X25" i="4" s="1"/>
  <c r="O9" i="4"/>
  <c r="N9" i="4"/>
  <c r="O98" i="4"/>
  <c r="N98" i="4"/>
  <c r="W94" i="4"/>
  <c r="X94" i="4" s="1"/>
  <c r="O44" i="4"/>
  <c r="N44" i="4"/>
  <c r="O91" i="4"/>
  <c r="N91" i="4"/>
  <c r="S103" i="5"/>
  <c r="R103" i="5"/>
  <c r="AC103" i="5"/>
  <c r="AC59" i="11"/>
  <c r="R59" i="11"/>
  <c r="S59" i="11"/>
  <c r="O61" i="12"/>
  <c r="N61" i="12"/>
  <c r="Y78" i="12"/>
  <c r="Z78" i="12" s="1"/>
  <c r="Q78" i="12"/>
  <c r="AB80" i="12"/>
  <c r="AA80" i="12"/>
  <c r="Y51" i="12"/>
  <c r="Z51" i="12" s="1"/>
  <c r="Q51" i="12"/>
  <c r="S58" i="12"/>
  <c r="R58" i="12"/>
  <c r="AC58" i="12"/>
  <c r="AB24" i="12"/>
  <c r="AA24" i="12"/>
  <c r="R39" i="12"/>
  <c r="AC39" i="12"/>
  <c r="S39" i="12"/>
  <c r="N9" i="12"/>
  <c r="O9" i="12"/>
  <c r="AA24" i="11"/>
  <c r="AB24" i="11"/>
  <c r="AA44" i="11"/>
  <c r="AB44" i="11"/>
  <c r="O77" i="9"/>
  <c r="N77" i="9"/>
  <c r="N103" i="9"/>
  <c r="O103" i="9"/>
  <c r="S33" i="10"/>
  <c r="R33" i="10"/>
  <c r="AC33" i="10"/>
  <c r="AB34" i="10"/>
  <c r="AA34" i="10"/>
  <c r="AB79" i="9"/>
  <c r="AA79" i="9"/>
  <c r="O56" i="10"/>
  <c r="N56" i="10"/>
  <c r="W56" i="10" s="1"/>
  <c r="X56" i="10" s="1"/>
  <c r="AA96" i="9"/>
  <c r="AB96" i="9"/>
  <c r="AA61" i="9"/>
  <c r="AB61" i="9"/>
  <c r="O93" i="9"/>
  <c r="N93" i="9"/>
  <c r="O39" i="9"/>
  <c r="N39" i="9"/>
  <c r="W39" i="9" s="1"/>
  <c r="X39" i="9" s="1"/>
  <c r="S47" i="9"/>
  <c r="R47" i="9"/>
  <c r="AC47" i="9"/>
  <c r="AA10" i="9"/>
  <c r="AB10" i="9"/>
  <c r="O48" i="8"/>
  <c r="N48" i="8"/>
  <c r="AB46" i="9"/>
  <c r="AA46" i="9"/>
  <c r="W81" i="8"/>
  <c r="X81" i="8" s="1"/>
  <c r="W56" i="7"/>
  <c r="X56" i="7" s="1"/>
  <c r="S27" i="9"/>
  <c r="AC27" i="9"/>
  <c r="R27" i="9"/>
  <c r="Q48" i="8"/>
  <c r="Y48" i="8"/>
  <c r="Z48" i="8" s="1"/>
  <c r="O69" i="7"/>
  <c r="N69" i="7"/>
  <c r="AB55" i="8"/>
  <c r="AA55" i="8"/>
  <c r="O95" i="7"/>
  <c r="N95" i="7"/>
  <c r="W95" i="7" s="1"/>
  <c r="X95" i="7" s="1"/>
  <c r="N47" i="7"/>
  <c r="O47" i="7"/>
  <c r="O39" i="7"/>
  <c r="N39" i="7"/>
  <c r="W39" i="7" s="1"/>
  <c r="X39" i="7" s="1"/>
  <c r="AC28" i="6"/>
  <c r="S28" i="6"/>
  <c r="R28" i="6"/>
  <c r="Y83" i="4"/>
  <c r="Z83" i="4" s="1"/>
  <c r="Q83" i="4"/>
  <c r="AB56" i="7"/>
  <c r="AA56" i="7"/>
  <c r="Q83" i="6"/>
  <c r="Y83" i="6"/>
  <c r="Z83" i="6" s="1"/>
  <c r="AA43" i="6"/>
  <c r="AB43" i="6"/>
  <c r="Q102" i="6"/>
  <c r="Y102" i="6"/>
  <c r="Z102" i="6" s="1"/>
  <c r="O42" i="6"/>
  <c r="N42" i="6"/>
  <c r="W42" i="6" s="1"/>
  <c r="X42" i="6" s="1"/>
  <c r="W60" i="6"/>
  <c r="X60" i="6" s="1"/>
  <c r="N61" i="5"/>
  <c r="O61" i="5"/>
  <c r="O43" i="4"/>
  <c r="N43" i="4"/>
  <c r="AC21" i="6"/>
  <c r="S21" i="6"/>
  <c r="R21" i="6"/>
  <c r="O33" i="5"/>
  <c r="N33" i="5"/>
  <c r="W33" i="5" s="1"/>
  <c r="X33" i="5" s="1"/>
  <c r="O71" i="5"/>
  <c r="N71" i="5"/>
  <c r="W71" i="5" s="1"/>
  <c r="X71" i="5" s="1"/>
  <c r="N81" i="5"/>
  <c r="O81" i="5"/>
  <c r="O92" i="4"/>
  <c r="N92" i="4"/>
  <c r="S59" i="4"/>
  <c r="R59" i="4"/>
  <c r="AC59" i="4"/>
  <c r="S73" i="4"/>
  <c r="R73" i="4"/>
  <c r="AC73" i="4"/>
  <c r="AB17" i="4"/>
  <c r="AA17" i="4"/>
  <c r="AC20" i="4"/>
  <c r="S20" i="4"/>
  <c r="R20" i="4"/>
  <c r="R12" i="6"/>
  <c r="S12" i="6"/>
  <c r="AC12" i="6"/>
  <c r="AB56" i="4"/>
  <c r="AA56" i="4"/>
  <c r="AB23" i="5"/>
  <c r="AA23" i="5"/>
  <c r="N54" i="11"/>
  <c r="O54" i="11"/>
  <c r="N88" i="8"/>
  <c r="O88" i="8"/>
  <c r="AC103" i="12"/>
  <c r="S103" i="12"/>
  <c r="R103" i="12"/>
  <c r="Q68" i="12"/>
  <c r="Y68" i="12"/>
  <c r="Z68" i="12" s="1"/>
  <c r="O48" i="12"/>
  <c r="N48" i="12"/>
  <c r="W48" i="12" s="1"/>
  <c r="X48" i="12" s="1"/>
  <c r="AC25" i="12"/>
  <c r="S25" i="12"/>
  <c r="R25" i="12"/>
  <c r="Y5" i="12"/>
  <c r="Z5" i="12" s="1"/>
  <c r="Q5" i="12"/>
  <c r="O99" i="11"/>
  <c r="N99" i="11"/>
  <c r="R98" i="11"/>
  <c r="AC98" i="11"/>
  <c r="S98" i="11"/>
  <c r="Q17" i="11"/>
  <c r="Y17" i="11"/>
  <c r="Z17" i="11" s="1"/>
  <c r="Q86" i="10"/>
  <c r="Y86" i="10"/>
  <c r="Z86" i="10" s="1"/>
  <c r="O14" i="11"/>
  <c r="N14" i="11"/>
  <c r="AC34" i="11"/>
  <c r="S34" i="11"/>
  <c r="R34" i="11"/>
  <c r="O16" i="10"/>
  <c r="N16" i="10"/>
  <c r="W16" i="10" s="1"/>
  <c r="X16" i="10" s="1"/>
  <c r="O40" i="10"/>
  <c r="N40" i="10"/>
  <c r="W40" i="10" s="1"/>
  <c r="X40" i="10" s="1"/>
  <c r="N59" i="10"/>
  <c r="O59" i="10"/>
  <c r="AA22" i="11"/>
  <c r="AB22" i="11"/>
  <c r="AB4" i="10"/>
  <c r="AA4" i="10"/>
  <c r="O13" i="10"/>
  <c r="N13" i="10"/>
  <c r="Y90" i="9"/>
  <c r="Z90" i="9" s="1"/>
  <c r="Q90" i="9"/>
  <c r="AA82" i="9"/>
  <c r="AB82" i="9"/>
  <c r="R77" i="9"/>
  <c r="AC77" i="9"/>
  <c r="S77" i="9"/>
  <c r="Y86" i="9"/>
  <c r="Z86" i="9" s="1"/>
  <c r="Q86" i="9"/>
  <c r="AC76" i="9"/>
  <c r="S76" i="9"/>
  <c r="R76" i="9"/>
  <c r="AC37" i="9"/>
  <c r="S37" i="9"/>
  <c r="R37" i="9"/>
  <c r="Y48" i="9"/>
  <c r="Z48" i="9" s="1"/>
  <c r="Q48" i="9"/>
  <c r="AB68" i="9"/>
  <c r="AA68" i="9"/>
  <c r="AA24" i="8"/>
  <c r="AB24" i="8"/>
  <c r="Y73" i="7"/>
  <c r="Z73" i="7" s="1"/>
  <c r="Q73" i="7"/>
  <c r="AB4" i="8"/>
  <c r="AA4" i="8"/>
  <c r="AA91" i="7"/>
  <c r="AB91" i="7"/>
  <c r="AC40" i="8"/>
  <c r="S40" i="8"/>
  <c r="R40" i="8"/>
  <c r="AC103" i="7"/>
  <c r="R103" i="7"/>
  <c r="S103" i="7"/>
  <c r="AA45" i="8"/>
  <c r="AB45" i="8"/>
  <c r="Q29" i="6"/>
  <c r="Y29" i="6"/>
  <c r="Z29" i="6" s="1"/>
  <c r="AA61" i="7"/>
  <c r="AB61" i="7"/>
  <c r="O59" i="7"/>
  <c r="N59" i="7"/>
  <c r="W59" i="7" s="1"/>
  <c r="X59" i="7" s="1"/>
  <c r="AC52" i="7"/>
  <c r="S52" i="7"/>
  <c r="R52" i="7"/>
  <c r="O6" i="6"/>
  <c r="N6" i="6"/>
  <c r="W6" i="6" s="1"/>
  <c r="X6" i="6" s="1"/>
  <c r="AB18" i="7"/>
  <c r="AA18" i="7"/>
  <c r="AA93" i="6"/>
  <c r="AB93" i="6"/>
  <c r="N78" i="6"/>
  <c r="W78" i="6" s="1"/>
  <c r="X78" i="6" s="1"/>
  <c r="O78" i="6"/>
  <c r="S13" i="7"/>
  <c r="R13" i="7"/>
  <c r="AC13" i="7"/>
  <c r="O23" i="5"/>
  <c r="N23" i="5"/>
  <c r="W23" i="5" s="1"/>
  <c r="X23" i="5" s="1"/>
  <c r="AA86" i="6"/>
  <c r="AB86" i="6"/>
  <c r="O43" i="6"/>
  <c r="N43" i="6"/>
  <c r="W43" i="6" s="1"/>
  <c r="X43" i="6" s="1"/>
  <c r="AA49" i="6"/>
  <c r="AB49" i="6"/>
  <c r="AB57" i="6"/>
  <c r="AA57" i="6"/>
  <c r="O44" i="5"/>
  <c r="N44" i="5"/>
  <c r="W44" i="5" s="1"/>
  <c r="X44" i="5" s="1"/>
  <c r="AA23" i="6"/>
  <c r="AB23" i="6"/>
  <c r="Q89" i="4"/>
  <c r="Y89" i="4"/>
  <c r="Z89" i="4" s="1"/>
  <c r="AB50" i="4"/>
  <c r="AA50" i="4"/>
  <c r="S19" i="4"/>
  <c r="R19" i="4"/>
  <c r="AC19" i="4"/>
  <c r="AB75" i="6"/>
  <c r="AA75" i="6"/>
  <c r="AB85" i="5"/>
  <c r="AA85" i="5"/>
  <c r="AB52" i="5"/>
  <c r="AA52" i="5"/>
  <c r="AA80" i="5"/>
  <c r="AB80" i="5"/>
  <c r="AC23" i="4"/>
  <c r="S23" i="4"/>
  <c r="R23" i="4"/>
  <c r="AB6" i="5"/>
  <c r="AA6" i="5"/>
  <c r="Y91" i="12"/>
  <c r="Z91" i="12" s="1"/>
  <c r="Q91" i="12"/>
  <c r="N92" i="12"/>
  <c r="O92" i="12"/>
  <c r="AB93" i="12"/>
  <c r="AA93" i="12"/>
  <c r="AC98" i="12"/>
  <c r="R98" i="12"/>
  <c r="S98" i="12"/>
  <c r="AC72" i="12"/>
  <c r="S72" i="12"/>
  <c r="R72" i="12"/>
  <c r="AB67" i="12"/>
  <c r="AA67" i="12"/>
  <c r="AA57" i="12"/>
  <c r="AB57" i="12"/>
  <c r="O20" i="12"/>
  <c r="N20" i="12"/>
  <c r="AA46" i="12"/>
  <c r="AB46" i="12"/>
  <c r="O26" i="12"/>
  <c r="N26" i="12"/>
  <c r="W26" i="12" s="1"/>
  <c r="X26" i="12" s="1"/>
  <c r="N89" i="11"/>
  <c r="O89" i="11"/>
  <c r="AB31" i="12"/>
  <c r="AA31" i="12"/>
  <c r="O43" i="11"/>
  <c r="N43" i="11"/>
  <c r="AC35" i="12"/>
  <c r="S35" i="12"/>
  <c r="R35" i="12"/>
  <c r="Y11" i="11"/>
  <c r="Z11" i="11" s="1"/>
  <c r="Q11" i="11"/>
  <c r="O76" i="11"/>
  <c r="N76" i="11"/>
  <c r="W76" i="11" s="1"/>
  <c r="X76" i="11" s="1"/>
  <c r="O11" i="11"/>
  <c r="N11" i="11"/>
  <c r="W11" i="11" s="1"/>
  <c r="X11" i="11" s="1"/>
  <c r="AC54" i="11"/>
  <c r="S54" i="11"/>
  <c r="R54" i="11"/>
  <c r="AB69" i="11"/>
  <c r="AA69" i="11"/>
  <c r="N99" i="10"/>
  <c r="O99" i="10"/>
  <c r="Q15" i="10"/>
  <c r="Y15" i="10"/>
  <c r="Z15" i="10" s="1"/>
  <c r="AB100" i="9"/>
  <c r="AA100" i="9"/>
  <c r="AB75" i="10"/>
  <c r="AA75" i="10"/>
  <c r="O71" i="9"/>
  <c r="N71" i="9"/>
  <c r="AC59" i="9"/>
  <c r="S59" i="9"/>
  <c r="R59" i="9"/>
  <c r="O75" i="8"/>
  <c r="N75" i="8"/>
  <c r="AC23" i="8"/>
  <c r="S23" i="8"/>
  <c r="R23" i="8"/>
  <c r="O38" i="8"/>
  <c r="N38" i="8"/>
  <c r="W38" i="8" s="1"/>
  <c r="X38" i="8" s="1"/>
  <c r="AA96" i="8"/>
  <c r="AB96" i="8"/>
  <c r="AB80" i="8"/>
  <c r="AA80" i="8"/>
  <c r="S78" i="8"/>
  <c r="R78" i="8"/>
  <c r="AC78" i="8"/>
  <c r="O50" i="8"/>
  <c r="N50" i="8"/>
  <c r="O45" i="8"/>
  <c r="N45" i="8"/>
  <c r="Q76" i="7"/>
  <c r="Y76" i="7"/>
  <c r="Z76" i="7" s="1"/>
  <c r="Y85" i="7"/>
  <c r="Z85" i="7" s="1"/>
  <c r="Q85" i="7"/>
  <c r="AB31" i="8"/>
  <c r="AA31" i="8"/>
  <c r="R43" i="8"/>
  <c r="S43" i="8"/>
  <c r="AC43" i="8"/>
  <c r="O46" i="7"/>
  <c r="N46" i="7"/>
  <c r="R30" i="7"/>
  <c r="S30" i="7"/>
  <c r="AC30" i="7"/>
  <c r="AA10" i="7"/>
  <c r="AB10" i="7"/>
  <c r="AB102" i="7"/>
  <c r="AA102" i="7"/>
  <c r="N40" i="6"/>
  <c r="O40" i="6"/>
  <c r="AC11" i="6"/>
  <c r="S11" i="6"/>
  <c r="R11" i="6"/>
  <c r="S88" i="5"/>
  <c r="R88" i="5"/>
  <c r="AC88" i="5"/>
  <c r="AB86" i="4"/>
  <c r="AA86" i="4"/>
  <c r="O80" i="6"/>
  <c r="N80" i="6"/>
  <c r="W80" i="6" s="1"/>
  <c r="X80" i="6" s="1"/>
  <c r="AB27" i="5"/>
  <c r="AA27" i="5"/>
  <c r="Q10" i="6"/>
  <c r="Y10" i="6"/>
  <c r="Z10" i="6" s="1"/>
  <c r="N50" i="6"/>
  <c r="O50" i="6"/>
  <c r="O53" i="6"/>
  <c r="N53" i="6"/>
  <c r="W53" i="6" s="1"/>
  <c r="X53" i="6" s="1"/>
  <c r="O79" i="4"/>
  <c r="N79" i="4"/>
  <c r="AB99" i="5"/>
  <c r="AA99" i="5"/>
  <c r="AB37" i="4"/>
  <c r="AA37" i="4"/>
  <c r="R17" i="5"/>
  <c r="S17" i="5"/>
  <c r="AC17" i="5"/>
  <c r="AB15" i="5"/>
  <c r="AA15" i="5"/>
  <c r="AB45" i="4"/>
  <c r="AA45" i="4"/>
  <c r="O24" i="5"/>
  <c r="N24" i="5"/>
  <c r="O21" i="8"/>
  <c r="N21" i="8"/>
  <c r="W21" i="8" s="1"/>
  <c r="X21" i="8" s="1"/>
  <c r="N71" i="12"/>
  <c r="O71" i="12"/>
  <c r="AC69" i="12"/>
  <c r="R69" i="12"/>
  <c r="S69" i="12"/>
  <c r="S59" i="12"/>
  <c r="R59" i="12"/>
  <c r="AC59" i="12"/>
  <c r="N88" i="11"/>
  <c r="W88" i="11" s="1"/>
  <c r="X88" i="11" s="1"/>
  <c r="O88" i="11"/>
  <c r="AB49" i="12"/>
  <c r="AA49" i="12"/>
  <c r="AB76" i="11"/>
  <c r="AA76" i="11"/>
  <c r="AB78" i="11"/>
  <c r="AA78" i="11"/>
  <c r="AB60" i="11"/>
  <c r="AA60" i="11"/>
  <c r="AC57" i="11"/>
  <c r="S57" i="11"/>
  <c r="R57" i="11"/>
  <c r="Q38" i="11"/>
  <c r="Y38" i="11"/>
  <c r="Z38" i="11" s="1"/>
  <c r="N84" i="10"/>
  <c r="O84" i="10"/>
  <c r="O21" i="11"/>
  <c r="N21" i="11"/>
  <c r="N50" i="10"/>
  <c r="O50" i="10"/>
  <c r="O63" i="10"/>
  <c r="N63" i="10"/>
  <c r="N75" i="10"/>
  <c r="O75" i="10"/>
  <c r="AB33" i="11"/>
  <c r="AA33" i="11"/>
  <c r="N95" i="9"/>
  <c r="O95" i="9"/>
  <c r="AB90" i="10"/>
  <c r="AA90" i="10"/>
  <c r="O49" i="10"/>
  <c r="N49" i="10"/>
  <c r="W49" i="10" s="1"/>
  <c r="X49" i="10" s="1"/>
  <c r="O101" i="9"/>
  <c r="N101" i="9"/>
  <c r="W101" i="9" s="1"/>
  <c r="X101" i="9" s="1"/>
  <c r="AA22" i="10"/>
  <c r="AB22" i="10"/>
  <c r="AC78" i="9"/>
  <c r="S78" i="9"/>
  <c r="R78" i="9"/>
  <c r="O45" i="9"/>
  <c r="N45" i="9"/>
  <c r="W45" i="9" s="1"/>
  <c r="X45" i="9" s="1"/>
  <c r="S9" i="10"/>
  <c r="AC9" i="10"/>
  <c r="R9" i="10"/>
  <c r="AB51" i="9"/>
  <c r="AA51" i="9"/>
  <c r="AB86" i="8"/>
  <c r="AA86" i="8"/>
  <c r="W86" i="8"/>
  <c r="X86" i="8" s="1"/>
  <c r="AC76" i="8"/>
  <c r="S76" i="8"/>
  <c r="R76" i="8"/>
  <c r="AA18" i="8"/>
  <c r="AB18" i="8"/>
  <c r="AB8" i="8"/>
  <c r="AA8" i="8"/>
  <c r="O82" i="7"/>
  <c r="N82" i="7"/>
  <c r="Q55" i="7"/>
  <c r="Y55" i="7"/>
  <c r="Z55" i="7" s="1"/>
  <c r="W29" i="7"/>
  <c r="X29" i="7" s="1"/>
  <c r="Q32" i="7"/>
  <c r="Y32" i="7"/>
  <c r="Z32" i="7" s="1"/>
  <c r="O98" i="5"/>
  <c r="N98" i="5"/>
  <c r="W98" i="5" s="1"/>
  <c r="X98" i="5" s="1"/>
  <c r="AC84" i="6"/>
  <c r="R84" i="6"/>
  <c r="S84" i="6"/>
  <c r="AA25" i="7"/>
  <c r="AB25" i="7"/>
  <c r="W51" i="7"/>
  <c r="X51" i="7" s="1"/>
  <c r="O34" i="7"/>
  <c r="N34" i="7"/>
  <c r="W34" i="7" s="1"/>
  <c r="X34" i="7" s="1"/>
  <c r="S33" i="7"/>
  <c r="R33" i="7"/>
  <c r="AC33" i="7"/>
  <c r="AB22" i="7"/>
  <c r="AA22" i="7"/>
  <c r="O11" i="5"/>
  <c r="N11" i="5"/>
  <c r="W11" i="5" s="1"/>
  <c r="X11" i="5" s="1"/>
  <c r="AB39" i="7"/>
  <c r="AA39" i="7"/>
  <c r="AB99" i="6"/>
  <c r="AA99" i="6"/>
  <c r="O62" i="5"/>
  <c r="N62" i="5"/>
  <c r="W62" i="5" s="1"/>
  <c r="X62" i="5" s="1"/>
  <c r="N20" i="6"/>
  <c r="O20" i="6"/>
  <c r="O47" i="5"/>
  <c r="N47" i="5"/>
  <c r="O75" i="5"/>
  <c r="N75" i="5"/>
  <c r="O99" i="4"/>
  <c r="N99" i="4"/>
  <c r="W79" i="6"/>
  <c r="X79" i="6" s="1"/>
  <c r="Q9" i="6"/>
  <c r="Y9" i="6"/>
  <c r="Z9" i="6" s="1"/>
  <c r="AB74" i="6"/>
  <c r="AA74" i="6"/>
  <c r="W4" i="6"/>
  <c r="X4" i="6" s="1"/>
  <c r="O84" i="5"/>
  <c r="N84" i="5"/>
  <c r="Q61" i="4"/>
  <c r="Y61" i="4"/>
  <c r="Z61" i="4" s="1"/>
  <c r="O66" i="5"/>
  <c r="N66" i="5"/>
  <c r="W66" i="5" s="1"/>
  <c r="X66" i="5" s="1"/>
  <c r="AC44" i="6"/>
  <c r="S44" i="6"/>
  <c r="R44" i="6"/>
  <c r="AB33" i="4"/>
  <c r="AA33" i="4"/>
  <c r="AA54" i="4"/>
  <c r="AB54" i="4"/>
  <c r="AB38" i="4"/>
  <c r="AA38" i="4"/>
  <c r="AC22" i="5"/>
  <c r="R22" i="5"/>
  <c r="S22" i="5"/>
  <c r="S14" i="5"/>
  <c r="R14" i="5"/>
  <c r="AC14" i="5"/>
  <c r="Q11" i="5"/>
  <c r="Y11" i="5"/>
  <c r="Z11" i="5" s="1"/>
  <c r="O29" i="6"/>
  <c r="N29" i="6"/>
  <c r="W29" i="6" s="1"/>
  <c r="X29" i="6" s="1"/>
  <c r="Y99" i="4"/>
  <c r="Z99" i="4" s="1"/>
  <c r="Q99" i="4"/>
  <c r="O23" i="4"/>
  <c r="N23" i="4"/>
  <c r="AC30" i="5"/>
  <c r="S30" i="5"/>
  <c r="R30" i="5"/>
  <c r="R73" i="6"/>
  <c r="AC73" i="6"/>
  <c r="S73" i="6"/>
  <c r="N55" i="4"/>
  <c r="O55" i="4"/>
  <c r="S5" i="6"/>
  <c r="AC5" i="6"/>
  <c r="R5" i="6"/>
  <c r="AB63" i="4"/>
  <c r="AA63" i="4"/>
  <c r="N94" i="5"/>
  <c r="O94" i="5"/>
  <c r="AB3" i="5"/>
  <c r="AA3" i="5"/>
  <c r="AC42" i="4"/>
  <c r="S42" i="4"/>
  <c r="R42" i="4"/>
  <c r="AB67" i="4"/>
  <c r="AA67" i="4"/>
  <c r="AB70" i="4"/>
  <c r="AA70" i="4"/>
  <c r="AB39" i="4"/>
  <c r="AA39" i="4"/>
  <c r="O87" i="12"/>
  <c r="N87" i="12"/>
  <c r="O32" i="11"/>
  <c r="N32" i="11"/>
  <c r="O85" i="12"/>
  <c r="N85" i="12"/>
  <c r="W85" i="12" s="1"/>
  <c r="X85" i="12" s="1"/>
  <c r="AC20" i="12"/>
  <c r="S20" i="12"/>
  <c r="R20" i="12"/>
  <c r="AB77" i="11"/>
  <c r="AA77" i="11"/>
  <c r="S22" i="12"/>
  <c r="R22" i="12"/>
  <c r="AC22" i="12"/>
  <c r="R97" i="11"/>
  <c r="S97" i="11"/>
  <c r="AC97" i="11"/>
  <c r="S37" i="11"/>
  <c r="R37" i="11"/>
  <c r="AC37" i="11"/>
  <c r="S67" i="9"/>
  <c r="R67" i="9"/>
  <c r="AC67" i="9"/>
  <c r="O9" i="9"/>
  <c r="N9" i="9"/>
  <c r="W9" i="9" s="1"/>
  <c r="X9" i="9" s="1"/>
  <c r="AA43" i="9"/>
  <c r="AB43" i="9"/>
  <c r="AC29" i="9"/>
  <c r="S29" i="9"/>
  <c r="R29" i="9"/>
  <c r="O12" i="8"/>
  <c r="N12" i="8"/>
  <c r="W12" i="8" s="1"/>
  <c r="X12" i="8" s="1"/>
  <c r="Q82" i="7"/>
  <c r="Y82" i="7"/>
  <c r="Z82" i="7" s="1"/>
  <c r="O27" i="8"/>
  <c r="N27" i="8"/>
  <c r="W27" i="8" s="1"/>
  <c r="X27" i="8" s="1"/>
  <c r="O54" i="8"/>
  <c r="N54" i="8"/>
  <c r="W54" i="8" s="1"/>
  <c r="X54" i="8" s="1"/>
  <c r="N52" i="7"/>
  <c r="O52" i="7"/>
  <c r="AB17" i="8"/>
  <c r="AA17" i="8"/>
  <c r="O28" i="7"/>
  <c r="N28" i="7"/>
  <c r="W28" i="7" s="1"/>
  <c r="X28" i="7" s="1"/>
  <c r="O55" i="7"/>
  <c r="N55" i="7"/>
  <c r="O46" i="6"/>
  <c r="N46" i="6"/>
  <c r="W46" i="6" s="1"/>
  <c r="X46" i="6" s="1"/>
  <c r="AB53" i="8"/>
  <c r="AA53" i="8"/>
  <c r="AB103" i="6"/>
  <c r="AA103" i="6"/>
  <c r="N99" i="6"/>
  <c r="O99" i="6"/>
  <c r="N18" i="7"/>
  <c r="O18" i="7"/>
  <c r="AB102" i="12"/>
  <c r="AA102" i="12"/>
  <c r="AA95" i="12"/>
  <c r="AB95" i="12"/>
  <c r="AC66" i="12"/>
  <c r="R66" i="12"/>
  <c r="S66" i="12"/>
  <c r="O13" i="12"/>
  <c r="N13" i="12"/>
  <c r="AA50" i="12"/>
  <c r="AB50" i="12"/>
  <c r="O44" i="12"/>
  <c r="N44" i="12"/>
  <c r="AB34" i="12"/>
  <c r="AA34" i="12"/>
  <c r="Y70" i="10"/>
  <c r="Z70" i="10" s="1"/>
  <c r="Q70" i="10"/>
  <c r="R46" i="11"/>
  <c r="AC46" i="11"/>
  <c r="S46" i="11"/>
  <c r="O13" i="11"/>
  <c r="N13" i="11"/>
  <c r="O98" i="9"/>
  <c r="N98" i="9"/>
  <c r="AA46" i="10"/>
  <c r="AB46" i="10"/>
  <c r="AB42" i="11"/>
  <c r="AA42" i="11"/>
  <c r="AB12" i="10"/>
  <c r="AA12" i="10"/>
  <c r="Q95" i="9"/>
  <c r="Y95" i="9"/>
  <c r="Z95" i="9" s="1"/>
  <c r="O69" i="10"/>
  <c r="N69" i="10"/>
  <c r="N62" i="9"/>
  <c r="O62" i="9"/>
  <c r="N85" i="9"/>
  <c r="O85" i="9"/>
  <c r="AB93" i="9"/>
  <c r="AA93" i="9"/>
  <c r="R5" i="10"/>
  <c r="AC5" i="10"/>
  <c r="S5" i="10"/>
  <c r="AA18" i="10"/>
  <c r="AB18" i="10"/>
  <c r="R68" i="10"/>
  <c r="S68" i="10"/>
  <c r="AC68" i="10"/>
  <c r="AB70" i="9"/>
  <c r="AA70" i="9"/>
  <c r="Q94" i="8"/>
  <c r="Y94" i="8"/>
  <c r="Z94" i="8" s="1"/>
  <c r="O22" i="9"/>
  <c r="N22" i="9"/>
  <c r="W22" i="9" s="1"/>
  <c r="X22" i="9" s="1"/>
  <c r="S15" i="9"/>
  <c r="AC15" i="9"/>
  <c r="R15" i="9"/>
  <c r="O6" i="10"/>
  <c r="N6" i="10"/>
  <c r="AC79" i="8"/>
  <c r="S79" i="8"/>
  <c r="R79" i="8"/>
  <c r="AC89" i="8"/>
  <c r="S89" i="8"/>
  <c r="R89" i="8"/>
  <c r="AC39" i="8"/>
  <c r="S39" i="8"/>
  <c r="R39" i="8"/>
  <c r="O25" i="8"/>
  <c r="N25" i="8"/>
  <c r="AA84" i="8"/>
  <c r="AB84" i="8"/>
  <c r="AA27" i="7"/>
  <c r="AB27" i="7"/>
  <c r="AB53" i="7"/>
  <c r="AA53" i="7"/>
  <c r="AB27" i="8"/>
  <c r="AA27" i="8"/>
  <c r="N53" i="7"/>
  <c r="O53" i="7"/>
  <c r="AB82" i="6"/>
  <c r="AA82" i="6"/>
  <c r="O33" i="6"/>
  <c r="N33" i="6"/>
  <c r="AB98" i="6"/>
  <c r="AA98" i="6"/>
  <c r="S28" i="7"/>
  <c r="AC28" i="7"/>
  <c r="R28" i="7"/>
  <c r="O51" i="5"/>
  <c r="N51" i="5"/>
  <c r="W51" i="5" s="1"/>
  <c r="X51" i="5" s="1"/>
  <c r="O47" i="6"/>
  <c r="N47" i="6"/>
  <c r="W47" i="6" s="1"/>
  <c r="X47" i="6" s="1"/>
  <c r="S41" i="5"/>
  <c r="R41" i="5"/>
  <c r="AC41" i="5"/>
  <c r="AB57" i="5"/>
  <c r="AA57" i="5"/>
  <c r="O67" i="4"/>
  <c r="N67" i="4"/>
  <c r="O63" i="4"/>
  <c r="N63" i="4"/>
  <c r="O29" i="4"/>
  <c r="N29" i="4"/>
  <c r="O84" i="4"/>
  <c r="N84" i="4"/>
  <c r="AB74" i="5"/>
  <c r="AA74" i="5"/>
  <c r="AB42" i="6"/>
  <c r="AA42" i="6"/>
  <c r="O68" i="5"/>
  <c r="N68" i="5"/>
  <c r="W68" i="5" s="1"/>
  <c r="X68" i="5" s="1"/>
  <c r="AB64" i="6"/>
  <c r="AA64" i="6"/>
  <c r="AC28" i="4"/>
  <c r="S28" i="4"/>
  <c r="R28" i="4"/>
  <c r="AA71" i="6"/>
  <c r="AB71" i="6"/>
  <c r="O37" i="4"/>
  <c r="N37" i="4"/>
  <c r="AA100" i="4"/>
  <c r="AB100" i="4"/>
  <c r="S10" i="4"/>
  <c r="AC10" i="4"/>
  <c r="R10" i="4"/>
  <c r="AB47" i="12"/>
  <c r="AA47" i="12"/>
  <c r="O28" i="11"/>
  <c r="N28" i="11"/>
  <c r="W28" i="11" s="1"/>
  <c r="X28" i="11" s="1"/>
  <c r="AB13" i="9"/>
  <c r="AA13" i="9"/>
  <c r="N24" i="8"/>
  <c r="W24" i="8" s="1"/>
  <c r="X24" i="8" s="1"/>
  <c r="O24" i="8"/>
  <c r="N37" i="12"/>
  <c r="O37" i="12"/>
  <c r="AB87" i="12"/>
  <c r="AA87" i="12"/>
  <c r="O28" i="12"/>
  <c r="N28" i="12"/>
  <c r="AA65" i="11"/>
  <c r="AB65" i="11"/>
  <c r="O80" i="10"/>
  <c r="N80" i="10"/>
  <c r="AC47" i="11"/>
  <c r="S47" i="11"/>
  <c r="R47" i="11"/>
  <c r="N38" i="11"/>
  <c r="O38" i="11"/>
  <c r="O74" i="10"/>
  <c r="N74" i="10"/>
  <c r="W74" i="10" s="1"/>
  <c r="X74" i="10" s="1"/>
  <c r="Q74" i="9"/>
  <c r="Y74" i="9"/>
  <c r="Z74" i="9" s="1"/>
  <c r="Q71" i="9"/>
  <c r="Y71" i="9"/>
  <c r="Z71" i="9" s="1"/>
  <c r="AB28" i="10"/>
  <c r="AA28" i="10"/>
  <c r="O73" i="8"/>
  <c r="N73" i="8"/>
  <c r="W73" i="8" s="1"/>
  <c r="X73" i="8" s="1"/>
  <c r="O90" i="8"/>
  <c r="N90" i="8"/>
  <c r="O65" i="12"/>
  <c r="N65" i="12"/>
  <c r="W65" i="12" s="1"/>
  <c r="X65" i="12" s="1"/>
  <c r="AB94" i="12"/>
  <c r="AA94" i="12"/>
  <c r="Y14" i="12"/>
  <c r="Z14" i="12" s="1"/>
  <c r="Q14" i="12"/>
  <c r="O60" i="11"/>
  <c r="N60" i="11"/>
  <c r="W60" i="11" s="1"/>
  <c r="X60" i="11" s="1"/>
  <c r="O7" i="12"/>
  <c r="N7" i="12"/>
  <c r="W7" i="12" s="1"/>
  <c r="X7" i="12" s="1"/>
  <c r="AB72" i="11"/>
  <c r="AA72" i="11"/>
  <c r="N64" i="11"/>
  <c r="O64" i="11"/>
  <c r="N84" i="11"/>
  <c r="O84" i="11"/>
  <c r="N66" i="10"/>
  <c r="O66" i="10"/>
  <c r="AB81" i="11"/>
  <c r="AA81" i="11"/>
  <c r="AB84" i="11"/>
  <c r="AA84" i="11"/>
  <c r="O94" i="10"/>
  <c r="N94" i="10"/>
  <c r="W94" i="10" s="1"/>
  <c r="X94" i="10" s="1"/>
  <c r="O100" i="10"/>
  <c r="N100" i="10"/>
  <c r="W100" i="10" s="1"/>
  <c r="X100" i="10" s="1"/>
  <c r="O17" i="11"/>
  <c r="N17" i="11"/>
  <c r="W17" i="11" s="1"/>
  <c r="X17" i="11" s="1"/>
  <c r="O44" i="11"/>
  <c r="N44" i="11"/>
  <c r="W44" i="11" s="1"/>
  <c r="X44" i="11" s="1"/>
  <c r="AB31" i="10"/>
  <c r="AA31" i="10"/>
  <c r="S56" i="10"/>
  <c r="AC56" i="10"/>
  <c r="R56" i="10"/>
  <c r="R63" i="10"/>
  <c r="S63" i="10"/>
  <c r="AC63" i="10"/>
  <c r="O43" i="10"/>
  <c r="N43" i="10"/>
  <c r="AC63" i="9"/>
  <c r="R63" i="9"/>
  <c r="S63" i="9"/>
  <c r="Y57" i="8"/>
  <c r="Z57" i="8" s="1"/>
  <c r="Q57" i="8"/>
  <c r="O63" i="8"/>
  <c r="N63" i="8"/>
  <c r="W63" i="8" s="1"/>
  <c r="X63" i="8" s="1"/>
  <c r="N10" i="9"/>
  <c r="O10" i="9"/>
  <c r="AA18" i="9"/>
  <c r="AB18" i="9"/>
  <c r="AC71" i="8"/>
  <c r="S71" i="8"/>
  <c r="R71" i="8"/>
  <c r="O94" i="7"/>
  <c r="N94" i="7"/>
  <c r="O72" i="8"/>
  <c r="N72" i="8"/>
  <c r="AA11" i="9"/>
  <c r="AB11" i="9"/>
  <c r="O30" i="8"/>
  <c r="N30" i="8"/>
  <c r="W30" i="8" s="1"/>
  <c r="X30" i="8" s="1"/>
  <c r="N65" i="8"/>
  <c r="O65" i="8"/>
  <c r="O84" i="7"/>
  <c r="N84" i="7"/>
  <c r="Q24" i="7"/>
  <c r="Y24" i="7"/>
  <c r="Z24" i="7" s="1"/>
  <c r="AB70" i="7"/>
  <c r="AA70" i="7"/>
  <c r="AB54" i="7"/>
  <c r="AA54" i="7"/>
  <c r="Y50" i="7"/>
  <c r="Z50" i="7" s="1"/>
  <c r="Q50" i="7"/>
  <c r="R56" i="6"/>
  <c r="S56" i="6"/>
  <c r="AC56" i="6"/>
  <c r="W93" i="6"/>
  <c r="X93" i="6" s="1"/>
  <c r="AA17" i="6"/>
  <c r="AB17" i="6"/>
  <c r="AA13" i="6"/>
  <c r="AB13" i="6"/>
  <c r="O87" i="6"/>
  <c r="N87" i="6"/>
  <c r="O27" i="6"/>
  <c r="N27" i="6"/>
  <c r="W27" i="6" s="1"/>
  <c r="X27" i="6" s="1"/>
  <c r="AA40" i="5"/>
  <c r="AB40" i="5"/>
  <c r="O28" i="5"/>
  <c r="N28" i="5"/>
  <c r="N102" i="4"/>
  <c r="O102" i="4"/>
  <c r="AB65" i="6"/>
  <c r="AA65" i="6"/>
  <c r="O73" i="5"/>
  <c r="N73" i="5"/>
  <c r="AB45" i="7"/>
  <c r="AA45" i="7"/>
  <c r="W5" i="6"/>
  <c r="X5" i="6" s="1"/>
  <c r="AC100" i="5"/>
  <c r="R100" i="5"/>
  <c r="S100" i="5"/>
  <c r="Q21" i="4"/>
  <c r="Y21" i="4"/>
  <c r="Z21" i="4" s="1"/>
  <c r="W34" i="6"/>
  <c r="X34" i="6" s="1"/>
  <c r="Q41" i="4"/>
  <c r="Y41" i="4"/>
  <c r="Z41" i="4" s="1"/>
  <c r="N41" i="5"/>
  <c r="O41" i="5"/>
  <c r="AA53" i="6"/>
  <c r="AB53" i="6"/>
  <c r="R89" i="5"/>
  <c r="S89" i="5"/>
  <c r="AC89" i="5"/>
  <c r="AC40" i="4"/>
  <c r="S40" i="4"/>
  <c r="R40" i="4"/>
  <c r="AB30" i="4"/>
  <c r="AA30" i="4"/>
  <c r="AC35" i="4"/>
  <c r="S35" i="4"/>
  <c r="R35" i="4"/>
  <c r="AB58" i="5"/>
  <c r="AA58" i="5"/>
  <c r="S63" i="5"/>
  <c r="AC63" i="5"/>
  <c r="R63" i="5"/>
  <c r="AA32" i="10"/>
  <c r="AB32" i="10"/>
  <c r="R50" i="9"/>
  <c r="AC50" i="9"/>
  <c r="S50" i="9"/>
  <c r="AB53" i="12"/>
  <c r="AA53" i="12"/>
  <c r="O30" i="12"/>
  <c r="N30" i="12"/>
  <c r="W30" i="12" s="1"/>
  <c r="X30" i="12" s="1"/>
  <c r="O101" i="12"/>
  <c r="N101" i="12"/>
  <c r="O100" i="12"/>
  <c r="N100" i="12"/>
  <c r="W100" i="12" s="1"/>
  <c r="X100" i="12" s="1"/>
  <c r="Y33" i="12"/>
  <c r="Z33" i="12" s="1"/>
  <c r="Q33" i="12"/>
  <c r="AB74" i="12"/>
  <c r="AA74" i="12"/>
  <c r="S55" i="12"/>
  <c r="R55" i="12"/>
  <c r="AC55" i="12"/>
  <c r="N83" i="11"/>
  <c r="O83" i="11"/>
  <c r="AA102" i="11"/>
  <c r="AB102" i="11"/>
  <c r="Q35" i="11"/>
  <c r="Y35" i="11"/>
  <c r="Z35" i="11" s="1"/>
  <c r="AA41" i="12"/>
  <c r="AB41" i="12"/>
  <c r="AB61" i="11"/>
  <c r="AA61" i="11"/>
  <c r="AB68" i="11"/>
  <c r="AA68" i="11"/>
  <c r="N59" i="9"/>
  <c r="O59" i="9"/>
  <c r="N47" i="10"/>
  <c r="O47" i="10"/>
  <c r="R38" i="10"/>
  <c r="AC38" i="10"/>
  <c r="S38" i="10"/>
  <c r="AA3" i="10"/>
  <c r="AB3" i="10"/>
  <c r="AB65" i="9"/>
  <c r="AA65" i="9"/>
  <c r="AC8" i="10"/>
  <c r="R8" i="10"/>
  <c r="S8" i="10"/>
  <c r="R55" i="9"/>
  <c r="S55" i="9"/>
  <c r="AC55" i="9"/>
  <c r="N42" i="9"/>
  <c r="O42" i="9"/>
  <c r="O74" i="8"/>
  <c r="N74" i="8"/>
  <c r="W74" i="8" s="1"/>
  <c r="X74" i="8" s="1"/>
  <c r="Q12" i="9"/>
  <c r="Y12" i="9"/>
  <c r="Z12" i="9" s="1"/>
  <c r="N40" i="8"/>
  <c r="O40" i="8"/>
  <c r="AB20" i="9"/>
  <c r="AA20" i="9"/>
  <c r="AC59" i="8"/>
  <c r="S59" i="8"/>
  <c r="R59" i="8"/>
  <c r="O91" i="7"/>
  <c r="N91" i="7"/>
  <c r="Y66" i="8"/>
  <c r="Z66" i="8" s="1"/>
  <c r="Q66" i="8"/>
  <c r="Q99" i="7"/>
  <c r="Y99" i="7"/>
  <c r="Z99" i="7" s="1"/>
  <c r="O58" i="7"/>
  <c r="N58" i="7"/>
  <c r="O75" i="7"/>
  <c r="N75" i="7"/>
  <c r="AA81" i="7"/>
  <c r="AB81" i="7"/>
  <c r="N26" i="7"/>
  <c r="O26" i="7"/>
  <c r="AB37" i="8"/>
  <c r="AA37" i="8"/>
  <c r="AB14" i="8"/>
  <c r="AA14" i="8"/>
  <c r="AA5" i="8"/>
  <c r="AB5" i="8"/>
  <c r="AB15" i="7"/>
  <c r="AA15" i="7"/>
  <c r="AA44" i="7"/>
  <c r="AB44" i="7"/>
  <c r="AB43" i="7"/>
  <c r="AA43" i="7"/>
  <c r="AB26" i="8"/>
  <c r="AA26" i="8"/>
  <c r="R29" i="7"/>
  <c r="AC29" i="7"/>
  <c r="S29" i="7"/>
  <c r="AB9" i="8"/>
  <c r="AA9" i="8"/>
  <c r="S4" i="7"/>
  <c r="AC4" i="7"/>
  <c r="R4" i="7"/>
  <c r="O88" i="7"/>
  <c r="N88" i="7"/>
  <c r="W88" i="7" s="1"/>
  <c r="X88" i="7" s="1"/>
  <c r="AB45" i="6"/>
  <c r="AA45" i="6"/>
  <c r="O78" i="4"/>
  <c r="N78" i="4"/>
  <c r="O48" i="6"/>
  <c r="N48" i="6"/>
  <c r="W48" i="6" s="1"/>
  <c r="X48" i="6" s="1"/>
  <c r="AB55" i="6"/>
  <c r="AA55" i="6"/>
  <c r="AB92" i="5"/>
  <c r="AA92" i="5"/>
  <c r="AC48" i="6"/>
  <c r="R48" i="6"/>
  <c r="S48" i="6"/>
  <c r="O82" i="5"/>
  <c r="N82" i="5"/>
  <c r="W82" i="5" s="1"/>
  <c r="X82" i="5" s="1"/>
  <c r="Y55" i="4"/>
  <c r="Z55" i="4" s="1"/>
  <c r="Q55" i="4"/>
  <c r="AB77" i="5"/>
  <c r="AA77" i="5"/>
  <c r="AC98" i="4"/>
  <c r="R98" i="4"/>
  <c r="S98" i="4"/>
  <c r="AB22" i="4"/>
  <c r="AA22" i="4"/>
  <c r="AB66" i="4"/>
  <c r="AA66" i="4"/>
  <c r="AB52" i="4"/>
  <c r="AA52" i="4"/>
  <c r="AC76" i="4"/>
  <c r="S76" i="4"/>
  <c r="R76" i="4"/>
  <c r="S60" i="5"/>
  <c r="R60" i="5"/>
  <c r="AC60" i="5"/>
  <c r="S9" i="4"/>
  <c r="R9" i="4"/>
  <c r="AC9" i="4"/>
  <c r="AB101" i="12"/>
  <c r="AA101" i="12"/>
  <c r="O100" i="11"/>
  <c r="N100" i="11"/>
  <c r="W100" i="11" s="1"/>
  <c r="X100" i="11" s="1"/>
  <c r="AB79" i="12"/>
  <c r="AA79" i="12"/>
  <c r="AB92" i="11"/>
  <c r="AA92" i="11"/>
  <c r="O81" i="11"/>
  <c r="N81" i="11"/>
  <c r="W81" i="11" s="1"/>
  <c r="X81" i="11" s="1"/>
  <c r="S79" i="11"/>
  <c r="R79" i="11"/>
  <c r="AC79" i="11"/>
  <c r="AC4" i="12"/>
  <c r="R4" i="12"/>
  <c r="S4" i="12"/>
  <c r="Q84" i="10"/>
  <c r="Y84" i="10"/>
  <c r="Z84" i="10" s="1"/>
  <c r="Y52" i="10"/>
  <c r="Z52" i="10" s="1"/>
  <c r="Q52" i="10"/>
  <c r="AA56" i="11"/>
  <c r="AB56" i="11"/>
  <c r="N30" i="11"/>
  <c r="O30" i="11"/>
  <c r="Y73" i="10"/>
  <c r="Z73" i="10" s="1"/>
  <c r="Q73" i="10"/>
  <c r="O81" i="10"/>
  <c r="N81" i="10"/>
  <c r="W81" i="10" s="1"/>
  <c r="X81" i="10" s="1"/>
  <c r="N21" i="10"/>
  <c r="O21" i="10"/>
  <c r="AB44" i="10"/>
  <c r="AA44" i="10"/>
  <c r="AB62" i="10"/>
  <c r="AA62" i="10"/>
  <c r="O45" i="10"/>
  <c r="N45" i="10"/>
  <c r="W45" i="10" s="1"/>
  <c r="X45" i="10" s="1"/>
  <c r="O49" i="9"/>
  <c r="N49" i="9"/>
  <c r="W49" i="9" s="1"/>
  <c r="X49" i="9" s="1"/>
  <c r="AB73" i="9"/>
  <c r="AA73" i="9"/>
  <c r="O36" i="8"/>
  <c r="N36" i="8"/>
  <c r="W36" i="8" s="1"/>
  <c r="X36" i="8" s="1"/>
  <c r="AB46" i="8"/>
  <c r="AA46" i="8"/>
  <c r="O24" i="7"/>
  <c r="N24" i="7"/>
  <c r="W24" i="7" s="1"/>
  <c r="X24" i="7" s="1"/>
  <c r="W78" i="7"/>
  <c r="X78" i="7" s="1"/>
  <c r="AA46" i="7"/>
  <c r="AB46" i="7"/>
  <c r="N19" i="7"/>
  <c r="O19" i="7"/>
  <c r="Y16" i="6"/>
  <c r="Z16" i="6" s="1"/>
  <c r="Q16" i="6"/>
  <c r="O36" i="6"/>
  <c r="N36" i="6"/>
  <c r="W36" i="6" s="1"/>
  <c r="X36" i="6" s="1"/>
  <c r="R9" i="7"/>
  <c r="AC9" i="7"/>
  <c r="S9" i="7"/>
  <c r="AA37" i="7"/>
  <c r="AB37" i="7"/>
  <c r="AC19" i="7"/>
  <c r="S19" i="7"/>
  <c r="R19" i="7"/>
  <c r="Y6" i="6"/>
  <c r="Z6" i="6" s="1"/>
  <c r="Q6" i="6"/>
  <c r="W89" i="6"/>
  <c r="X89" i="6" s="1"/>
  <c r="AA33" i="6"/>
  <c r="AB33" i="6"/>
  <c r="O26" i="5"/>
  <c r="N26" i="5"/>
  <c r="W26" i="5" s="1"/>
  <c r="X26" i="5" s="1"/>
  <c r="R72" i="5"/>
  <c r="AC72" i="5"/>
  <c r="S72" i="5"/>
  <c r="AA77" i="6"/>
  <c r="AB77" i="6"/>
  <c r="Q66" i="6"/>
  <c r="Y66" i="6"/>
  <c r="Z66" i="6" s="1"/>
  <c r="AB78" i="5"/>
  <c r="AA78" i="5"/>
  <c r="AB22" i="6"/>
  <c r="AA22" i="6"/>
  <c r="W65" i="5"/>
  <c r="X65" i="5" s="1"/>
  <c r="N39" i="6"/>
  <c r="O39" i="6"/>
  <c r="O40" i="5"/>
  <c r="N40" i="5"/>
  <c r="W40" i="5" s="1"/>
  <c r="X40" i="5" s="1"/>
  <c r="N5" i="5"/>
  <c r="O5" i="5"/>
  <c r="W14" i="6"/>
  <c r="X14" i="6" s="1"/>
  <c r="AB27" i="4"/>
  <c r="AA27" i="4"/>
  <c r="AC18" i="4"/>
  <c r="S18" i="4"/>
  <c r="R18" i="4"/>
  <c r="S95" i="4"/>
  <c r="R95" i="4"/>
  <c r="AC95" i="4"/>
  <c r="O102" i="12"/>
  <c r="N102" i="12"/>
  <c r="W102" i="12" s="1"/>
  <c r="X102" i="12" s="1"/>
  <c r="N14" i="12"/>
  <c r="O14" i="12"/>
  <c r="N35" i="10"/>
  <c r="O35" i="10"/>
  <c r="AB74" i="8"/>
  <c r="AA74" i="8"/>
  <c r="O33" i="8"/>
  <c r="N33" i="8"/>
  <c r="AB45" i="11"/>
  <c r="AA45" i="11"/>
  <c r="O89" i="9"/>
  <c r="N89" i="9"/>
  <c r="W89" i="9" s="1"/>
  <c r="X89" i="9" s="1"/>
  <c r="O74" i="9"/>
  <c r="N74" i="9"/>
  <c r="W74" i="9" s="1"/>
  <c r="X74" i="9" s="1"/>
  <c r="O90" i="9"/>
  <c r="N90" i="9"/>
  <c r="AA33" i="9"/>
  <c r="AB33" i="9"/>
  <c r="AB21" i="9"/>
  <c r="AA21" i="9"/>
  <c r="O94" i="8"/>
  <c r="N94" i="8"/>
  <c r="Y89" i="9"/>
  <c r="Z89" i="9" s="1"/>
  <c r="Q89" i="9"/>
  <c r="O29" i="8"/>
  <c r="N29" i="8"/>
  <c r="W29" i="8" s="1"/>
  <c r="X29" i="8" s="1"/>
  <c r="AA17" i="9"/>
  <c r="AB17" i="9"/>
  <c r="R98" i="9"/>
  <c r="AC98" i="9"/>
  <c r="S98" i="9"/>
  <c r="S99" i="8"/>
  <c r="R99" i="8"/>
  <c r="AC99" i="8"/>
  <c r="W77" i="8"/>
  <c r="X77" i="8" s="1"/>
  <c r="Y78" i="7"/>
  <c r="Z78" i="7" s="1"/>
  <c r="Q78" i="7"/>
  <c r="Q58" i="8"/>
  <c r="Y58" i="8"/>
  <c r="Z58" i="8" s="1"/>
  <c r="AB101" i="8"/>
  <c r="AA101" i="8"/>
  <c r="Y64" i="8"/>
  <c r="Z64" i="8" s="1"/>
  <c r="Q64" i="8"/>
  <c r="O79" i="12"/>
  <c r="N79" i="12"/>
  <c r="W79" i="12" s="1"/>
  <c r="X79" i="12" s="1"/>
  <c r="AC97" i="12"/>
  <c r="S97" i="12"/>
  <c r="R97" i="12"/>
  <c r="AB86" i="12"/>
  <c r="AA86" i="12"/>
  <c r="AB40" i="12"/>
  <c r="AA40" i="12"/>
  <c r="AA54" i="12"/>
  <c r="AB54" i="12"/>
  <c r="N77" i="11"/>
  <c r="O77" i="11"/>
  <c r="O42" i="12"/>
  <c r="N42" i="12"/>
  <c r="W42" i="12" s="1"/>
  <c r="X42" i="12" s="1"/>
  <c r="Y89" i="11"/>
  <c r="Z89" i="11" s="1"/>
  <c r="Q89" i="11"/>
  <c r="O73" i="11"/>
  <c r="N73" i="11"/>
  <c r="W73" i="11" s="1"/>
  <c r="X73" i="11" s="1"/>
  <c r="AB99" i="11"/>
  <c r="AA99" i="11"/>
  <c r="N79" i="11"/>
  <c r="O79" i="11"/>
  <c r="AC64" i="11"/>
  <c r="R64" i="11"/>
  <c r="S64" i="11"/>
  <c r="O50" i="11"/>
  <c r="N50" i="11"/>
  <c r="W50" i="11" s="1"/>
  <c r="X50" i="11" s="1"/>
  <c r="AB73" i="11"/>
  <c r="AA73" i="11"/>
  <c r="AB35" i="10"/>
  <c r="AA35" i="10"/>
  <c r="AB97" i="9"/>
  <c r="AA97" i="9"/>
  <c r="O70" i="9"/>
  <c r="N70" i="9"/>
  <c r="W70" i="9" s="1"/>
  <c r="X70" i="9" s="1"/>
  <c r="AB7" i="10"/>
  <c r="AA7" i="10"/>
  <c r="AA37" i="10"/>
  <c r="AB37" i="10"/>
  <c r="S60" i="9"/>
  <c r="R60" i="9"/>
  <c r="AC60" i="9"/>
  <c r="O92" i="8"/>
  <c r="N92" i="8"/>
  <c r="N50" i="9"/>
  <c r="O50" i="9"/>
  <c r="N36" i="9"/>
  <c r="O36" i="9"/>
  <c r="O69" i="8"/>
  <c r="N69" i="8"/>
  <c r="W69" i="8" s="1"/>
  <c r="X69" i="8" s="1"/>
  <c r="N52" i="8"/>
  <c r="O52" i="8"/>
  <c r="Y66" i="7"/>
  <c r="Z66" i="7" s="1"/>
  <c r="Q66" i="7"/>
  <c r="AB8" i="9"/>
  <c r="AA8" i="9"/>
  <c r="Y81" i="8"/>
  <c r="Z81" i="8" s="1"/>
  <c r="Q81" i="8"/>
  <c r="S68" i="7"/>
  <c r="R68" i="7"/>
  <c r="AC68" i="7"/>
  <c r="Q87" i="7"/>
  <c r="Y87" i="7"/>
  <c r="Z87" i="7" s="1"/>
  <c r="AB60" i="7"/>
  <c r="AA60" i="7"/>
  <c r="AB32" i="8"/>
  <c r="AA32" i="8"/>
  <c r="R38" i="7"/>
  <c r="AC38" i="7"/>
  <c r="S38" i="7"/>
  <c r="W44" i="7"/>
  <c r="X44" i="7" s="1"/>
  <c r="S49" i="7"/>
  <c r="R49" i="7"/>
  <c r="AC49" i="7"/>
  <c r="S36" i="7"/>
  <c r="AC36" i="7"/>
  <c r="R36" i="7"/>
  <c r="AC6" i="7"/>
  <c r="S6" i="7"/>
  <c r="R6" i="7"/>
  <c r="O91" i="6"/>
  <c r="N91" i="6"/>
  <c r="W91" i="6" s="1"/>
  <c r="X91" i="6" s="1"/>
  <c r="O14" i="7"/>
  <c r="N14" i="7"/>
  <c r="W14" i="7" s="1"/>
  <c r="X14" i="7" s="1"/>
  <c r="Q46" i="6"/>
  <c r="Y46" i="6"/>
  <c r="Z46" i="6" s="1"/>
  <c r="W86" i="6"/>
  <c r="X86" i="6" s="1"/>
  <c r="AC28" i="5"/>
  <c r="S28" i="5"/>
  <c r="R28" i="5"/>
  <c r="S71" i="5"/>
  <c r="AC71" i="5"/>
  <c r="R71" i="5"/>
  <c r="AA92" i="4"/>
  <c r="AB92" i="4"/>
  <c r="AB25" i="5"/>
  <c r="AA25" i="5"/>
  <c r="S27" i="6"/>
  <c r="R27" i="6"/>
  <c r="AC27" i="6"/>
  <c r="AB8" i="4"/>
  <c r="AA8" i="4"/>
  <c r="AC70" i="5"/>
  <c r="S70" i="5"/>
  <c r="R70" i="5"/>
  <c r="S48" i="4"/>
  <c r="R48" i="4"/>
  <c r="AC48" i="4"/>
  <c r="AC82" i="5"/>
  <c r="R82" i="5"/>
  <c r="S82" i="5"/>
  <c r="AB81" i="4"/>
  <c r="AA81" i="4"/>
  <c r="AB75" i="8"/>
  <c r="AA75" i="8"/>
  <c r="AB64" i="7"/>
  <c r="AA64" i="7"/>
  <c r="AB83" i="7"/>
  <c r="AA83" i="7"/>
  <c r="AB74" i="7"/>
  <c r="AA74" i="7"/>
  <c r="Q85" i="6"/>
  <c r="Y85" i="6"/>
  <c r="Z85" i="6" s="1"/>
  <c r="AB95" i="7"/>
  <c r="AA95" i="7"/>
  <c r="Y5" i="7"/>
  <c r="Z5" i="7" s="1"/>
  <c r="Q5" i="7"/>
  <c r="Q14" i="6"/>
  <c r="Y14" i="6"/>
  <c r="Z14" i="6" s="1"/>
  <c r="W30" i="7"/>
  <c r="X30" i="7" s="1"/>
  <c r="O54" i="7"/>
  <c r="N54" i="7"/>
  <c r="O23" i="7"/>
  <c r="N23" i="7"/>
  <c r="N56" i="6"/>
  <c r="O56" i="6"/>
  <c r="AB23" i="7"/>
  <c r="AA23" i="7"/>
  <c r="O15" i="7"/>
  <c r="N15" i="7"/>
  <c r="S58" i="6"/>
  <c r="R58" i="6"/>
  <c r="AC58" i="6"/>
  <c r="O7" i="5"/>
  <c r="N7" i="5"/>
  <c r="N24" i="6"/>
  <c r="O24" i="6"/>
  <c r="AC101" i="6"/>
  <c r="S101" i="6"/>
  <c r="R101" i="6"/>
  <c r="Q31" i="5"/>
  <c r="Y31" i="5"/>
  <c r="Z31" i="5" s="1"/>
  <c r="N44" i="6"/>
  <c r="O44" i="6"/>
  <c r="Q51" i="5"/>
  <c r="Y51" i="5"/>
  <c r="Z51" i="5" s="1"/>
  <c r="O12" i="6"/>
  <c r="N12" i="6"/>
  <c r="AB29" i="5"/>
  <c r="AA29" i="5"/>
  <c r="O54" i="5"/>
  <c r="N54" i="5"/>
  <c r="W54" i="5" s="1"/>
  <c r="X54" i="5" s="1"/>
  <c r="S31" i="4"/>
  <c r="R31" i="4"/>
  <c r="AC31" i="4"/>
  <c r="AB69" i="5"/>
  <c r="AA69" i="5"/>
  <c r="AB15" i="4"/>
  <c r="AA15" i="4"/>
  <c r="AB21" i="5"/>
  <c r="AA21" i="5"/>
  <c r="AB38" i="5"/>
  <c r="AA38" i="5"/>
  <c r="S18" i="6"/>
  <c r="AC18" i="6"/>
  <c r="R18" i="6"/>
  <c r="AC32" i="5"/>
  <c r="R32" i="5"/>
  <c r="S32" i="5"/>
  <c r="AB11" i="4"/>
  <c r="AA11" i="4"/>
  <c r="AB66" i="5"/>
  <c r="AA66" i="5"/>
  <c r="AB43" i="4"/>
  <c r="AA43" i="4"/>
  <c r="R78" i="4"/>
  <c r="AC78" i="4"/>
  <c r="S78" i="4"/>
  <c r="AB51" i="11"/>
  <c r="AA51" i="11"/>
  <c r="O8" i="11"/>
  <c r="N8" i="11"/>
  <c r="W8" i="11" s="1"/>
  <c r="X8" i="11" s="1"/>
  <c r="N23" i="11"/>
  <c r="O23" i="11"/>
  <c r="N73" i="10"/>
  <c r="O73" i="10"/>
  <c r="N33" i="10"/>
  <c r="O33" i="10"/>
  <c r="AB41" i="10"/>
  <c r="AA41" i="10"/>
  <c r="O42" i="10"/>
  <c r="N42" i="10"/>
  <c r="W42" i="10" s="1"/>
  <c r="X42" i="10" s="1"/>
  <c r="O7" i="11"/>
  <c r="N7" i="11"/>
  <c r="Y36" i="10"/>
  <c r="Z36" i="10" s="1"/>
  <c r="Q36" i="10"/>
  <c r="AB26" i="11"/>
  <c r="AA26" i="11"/>
  <c r="O17" i="10"/>
  <c r="N17" i="10"/>
  <c r="W17" i="10" s="1"/>
  <c r="X17" i="10" s="1"/>
  <c r="O101" i="7"/>
  <c r="N101" i="7"/>
  <c r="O83" i="8"/>
  <c r="N83" i="8"/>
  <c r="O10" i="8"/>
  <c r="N10" i="8"/>
  <c r="W10" i="8" s="1"/>
  <c r="X10" i="8" s="1"/>
  <c r="S67" i="8"/>
  <c r="R67" i="8"/>
  <c r="AC67" i="8"/>
  <c r="Q7" i="7"/>
  <c r="Y7" i="7"/>
  <c r="Z7" i="7" s="1"/>
  <c r="S100" i="7"/>
  <c r="R100" i="7"/>
  <c r="AC100" i="7"/>
  <c r="S93" i="7"/>
  <c r="R93" i="7"/>
  <c r="AC93" i="7"/>
  <c r="N77" i="6"/>
  <c r="O77" i="6"/>
  <c r="AB6" i="8"/>
  <c r="AA6" i="8"/>
  <c r="AB7" i="8"/>
  <c r="AA7" i="8"/>
  <c r="O88" i="6"/>
  <c r="N88" i="6"/>
  <c r="Y92" i="6"/>
  <c r="Z92" i="6" s="1"/>
  <c r="Q92" i="6"/>
  <c r="AB54" i="6"/>
  <c r="AA54" i="6"/>
  <c r="N8" i="6"/>
  <c r="O8" i="6"/>
  <c r="AB37" i="6"/>
  <c r="AA37" i="6"/>
  <c r="O72" i="4"/>
  <c r="N72" i="4"/>
  <c r="O62" i="6"/>
  <c r="N62" i="6"/>
  <c r="N96" i="4"/>
  <c r="O96" i="4"/>
  <c r="O11" i="4"/>
  <c r="N11" i="4"/>
  <c r="AC33" i="5"/>
  <c r="R33" i="5"/>
  <c r="S33" i="5"/>
  <c r="AB78" i="6"/>
  <c r="AA78" i="6"/>
  <c r="O48" i="5"/>
  <c r="N48" i="5"/>
  <c r="O67" i="12"/>
  <c r="N67" i="12"/>
  <c r="O68" i="12"/>
  <c r="N68" i="12"/>
  <c r="AB99" i="12"/>
  <c r="AA99" i="12"/>
  <c r="AA76" i="12"/>
  <c r="AB76" i="12"/>
  <c r="R70" i="12"/>
  <c r="AC70" i="12"/>
  <c r="S70" i="12"/>
  <c r="O60" i="12"/>
  <c r="N60" i="12"/>
  <c r="W60" i="12" s="1"/>
  <c r="X60" i="12" s="1"/>
  <c r="Q28" i="12"/>
  <c r="Y28" i="12"/>
  <c r="Z28" i="12" s="1"/>
  <c r="AC32" i="12"/>
  <c r="R32" i="12"/>
  <c r="S32" i="12"/>
  <c r="R27" i="12"/>
  <c r="AC27" i="12"/>
  <c r="S27" i="12"/>
  <c r="N46" i="12"/>
  <c r="O46" i="12"/>
  <c r="AB17" i="12"/>
  <c r="AA17" i="12"/>
  <c r="O63" i="11"/>
  <c r="N63" i="11"/>
  <c r="W63" i="11" s="1"/>
  <c r="X63" i="11" s="1"/>
  <c r="AB48" i="12"/>
  <c r="AA48" i="12"/>
  <c r="AC9" i="12"/>
  <c r="S9" i="12"/>
  <c r="R9" i="12"/>
  <c r="AC93" i="11"/>
  <c r="S93" i="11"/>
  <c r="R93" i="11"/>
  <c r="Q14" i="11"/>
  <c r="Y14" i="11"/>
  <c r="Z14" i="11" s="1"/>
  <c r="Y53" i="11"/>
  <c r="Z53" i="11" s="1"/>
  <c r="Q53" i="11"/>
  <c r="N90" i="10"/>
  <c r="O90" i="10"/>
  <c r="Y50" i="11"/>
  <c r="Z50" i="11" s="1"/>
  <c r="Q50" i="11"/>
  <c r="Q20" i="11"/>
  <c r="Y20" i="11"/>
  <c r="Z20" i="11" s="1"/>
  <c r="O87" i="11"/>
  <c r="N87" i="11"/>
  <c r="W87" i="11" s="1"/>
  <c r="X87" i="11" s="1"/>
  <c r="N41" i="11"/>
  <c r="W41" i="11" s="1"/>
  <c r="X41" i="11" s="1"/>
  <c r="O41" i="11"/>
  <c r="O57" i="9"/>
  <c r="N57" i="9"/>
  <c r="W57" i="9" s="1"/>
  <c r="X57" i="9" s="1"/>
  <c r="AB10" i="10"/>
  <c r="AA10" i="10"/>
  <c r="AA60" i="10"/>
  <c r="AB60" i="10"/>
  <c r="AB95" i="10"/>
  <c r="AA95" i="10"/>
  <c r="O81" i="7"/>
  <c r="N81" i="7"/>
  <c r="W81" i="7" s="1"/>
  <c r="X81" i="7" s="1"/>
  <c r="O18" i="8"/>
  <c r="N18" i="8"/>
  <c r="AB40" i="10"/>
  <c r="AA40" i="10"/>
  <c r="Q52" i="8"/>
  <c r="Y52" i="8"/>
  <c r="Z52" i="8" s="1"/>
  <c r="O34" i="9"/>
  <c r="N34" i="9"/>
  <c r="W34" i="9" s="1"/>
  <c r="X34" i="9" s="1"/>
  <c r="Q50" i="8"/>
  <c r="Y50" i="8"/>
  <c r="Z50" i="8" s="1"/>
  <c r="R4" i="9"/>
  <c r="AC4" i="9"/>
  <c r="S4" i="9"/>
  <c r="R94" i="7"/>
  <c r="S94" i="7"/>
  <c r="AC94" i="7"/>
  <c r="N93" i="8"/>
  <c r="O93" i="8"/>
  <c r="O90" i="7"/>
  <c r="N90" i="7"/>
  <c r="N74" i="7"/>
  <c r="O74" i="7"/>
  <c r="O34" i="8"/>
  <c r="N34" i="8"/>
  <c r="O76" i="6"/>
  <c r="N76" i="6"/>
  <c r="W76" i="6" s="1"/>
  <c r="X76" i="6" s="1"/>
  <c r="O26" i="6"/>
  <c r="N26" i="6"/>
  <c r="W26" i="6" s="1"/>
  <c r="X26" i="6" s="1"/>
  <c r="Q94" i="5"/>
  <c r="Y94" i="5"/>
  <c r="Z94" i="5" s="1"/>
  <c r="W10" i="6"/>
  <c r="X10" i="6" s="1"/>
  <c r="AA59" i="7"/>
  <c r="AB59" i="7"/>
  <c r="N38" i="5"/>
  <c r="W38" i="5" s="1"/>
  <c r="X38" i="5" s="1"/>
  <c r="O38" i="5"/>
  <c r="O52" i="4"/>
  <c r="N52" i="4"/>
  <c r="O13" i="6"/>
  <c r="N13" i="6"/>
  <c r="W13" i="6" s="1"/>
  <c r="X13" i="6" s="1"/>
  <c r="AB40" i="6"/>
  <c r="AA40" i="6"/>
  <c r="S96" i="5"/>
  <c r="AC96" i="5"/>
  <c r="R96" i="5"/>
  <c r="O31" i="5"/>
  <c r="N31" i="5"/>
  <c r="W31" i="5" s="1"/>
  <c r="X31" i="5" s="1"/>
  <c r="N77" i="5"/>
  <c r="O77" i="5"/>
  <c r="W16" i="5"/>
  <c r="X16" i="5" s="1"/>
  <c r="S36" i="5"/>
  <c r="R36" i="5"/>
  <c r="AC36" i="5"/>
  <c r="AB93" i="4"/>
  <c r="AA93" i="4"/>
  <c r="N49" i="4"/>
  <c r="O49" i="4"/>
  <c r="AB35" i="5"/>
  <c r="AA35" i="5"/>
  <c r="AB60" i="4"/>
  <c r="AA60" i="4"/>
  <c r="AB16" i="5"/>
  <c r="AA16" i="5"/>
  <c r="AC87" i="5"/>
  <c r="R87" i="5"/>
  <c r="S87" i="5"/>
  <c r="AB49" i="4"/>
  <c r="AA49" i="4"/>
  <c r="Q83" i="10"/>
  <c r="Y83" i="10"/>
  <c r="Z83" i="10" s="1"/>
  <c r="AA77" i="12"/>
  <c r="AB77" i="12"/>
  <c r="O92" i="11"/>
  <c r="N92" i="11"/>
  <c r="O95" i="11"/>
  <c r="N95" i="11"/>
  <c r="O82" i="10"/>
  <c r="N82" i="10"/>
  <c r="W82" i="10" s="1"/>
  <c r="X82" i="10" s="1"/>
  <c r="Y27" i="11"/>
  <c r="Z27" i="11" s="1"/>
  <c r="Q27" i="11"/>
  <c r="O37" i="11"/>
  <c r="N37" i="11"/>
  <c r="W37" i="11" s="1"/>
  <c r="X37" i="11" s="1"/>
  <c r="S92" i="10"/>
  <c r="R92" i="10"/>
  <c r="AC92" i="10"/>
  <c r="N64" i="10"/>
  <c r="O64" i="10"/>
  <c r="AB26" i="10"/>
  <c r="AA26" i="10"/>
  <c r="AB12" i="11"/>
  <c r="AA12" i="11"/>
  <c r="N20" i="10"/>
  <c r="O20" i="10"/>
  <c r="O47" i="9"/>
  <c r="N47" i="9"/>
  <c r="AC3" i="11"/>
  <c r="S3" i="11"/>
  <c r="R3" i="11"/>
  <c r="O78" i="9"/>
  <c r="N78" i="9"/>
  <c r="N73" i="9"/>
  <c r="O73" i="9"/>
  <c r="S74" i="10"/>
  <c r="R74" i="10"/>
  <c r="AC74" i="10"/>
  <c r="N20" i="9"/>
  <c r="O20" i="9"/>
  <c r="N19" i="9"/>
  <c r="W19" i="9" s="1"/>
  <c r="X19" i="9" s="1"/>
  <c r="O19" i="9"/>
  <c r="S54" i="9"/>
  <c r="R54" i="9"/>
  <c r="AC54" i="9"/>
  <c r="AA52" i="9"/>
  <c r="AB52" i="9"/>
  <c r="N78" i="8"/>
  <c r="O78" i="8"/>
  <c r="N40" i="9"/>
  <c r="O40" i="9"/>
  <c r="AC82" i="8"/>
  <c r="S82" i="8"/>
  <c r="R82" i="8"/>
  <c r="Q36" i="8"/>
  <c r="Y36" i="8"/>
  <c r="Z36" i="8" s="1"/>
  <c r="AC86" i="7"/>
  <c r="R86" i="7"/>
  <c r="S86" i="7"/>
  <c r="AB28" i="8"/>
  <c r="AA28" i="8"/>
  <c r="Y87" i="6"/>
  <c r="Z87" i="6" s="1"/>
  <c r="Q87" i="6"/>
  <c r="AC92" i="7"/>
  <c r="S92" i="7"/>
  <c r="R92" i="7"/>
  <c r="AA63" i="7"/>
  <c r="AB63" i="7"/>
  <c r="AA67" i="7"/>
  <c r="AB67" i="7"/>
  <c r="AB47" i="7"/>
  <c r="AA47" i="7"/>
  <c r="Q67" i="5"/>
  <c r="Y67" i="5"/>
  <c r="Z67" i="5" s="1"/>
  <c r="AB58" i="7"/>
  <c r="AA58" i="7"/>
  <c r="S16" i="7"/>
  <c r="R16" i="7"/>
  <c r="AC16" i="7"/>
  <c r="AA80" i="6"/>
  <c r="AB80" i="6"/>
  <c r="AB95" i="5"/>
  <c r="AA95" i="5"/>
  <c r="Y20" i="5"/>
  <c r="Z20" i="5" s="1"/>
  <c r="Q20" i="5"/>
  <c r="O7" i="6"/>
  <c r="N7" i="6"/>
  <c r="W7" i="6" s="1"/>
  <c r="X7" i="6" s="1"/>
  <c r="Q26" i="6"/>
  <c r="Y26" i="6"/>
  <c r="Z26" i="6" s="1"/>
  <c r="O56" i="4"/>
  <c r="N56" i="4"/>
  <c r="AB34" i="6"/>
  <c r="AA34" i="6"/>
  <c r="O85" i="4"/>
  <c r="N85" i="4"/>
  <c r="AB58" i="4"/>
  <c r="AA58" i="4"/>
  <c r="O15" i="5"/>
  <c r="N15" i="5"/>
  <c r="AA84" i="5"/>
  <c r="AB84" i="5"/>
  <c r="Y26" i="5"/>
  <c r="Z26" i="5" s="1"/>
  <c r="Q26" i="5"/>
  <c r="O64" i="5"/>
  <c r="N64" i="5"/>
  <c r="N13" i="5"/>
  <c r="O13" i="5"/>
  <c r="AC96" i="4"/>
  <c r="R96" i="4"/>
  <c r="S96" i="4"/>
  <c r="S101" i="4"/>
  <c r="R101" i="4"/>
  <c r="AC101" i="4"/>
  <c r="S4" i="6"/>
  <c r="R4" i="6"/>
  <c r="AC4" i="6"/>
  <c r="AB64" i="4"/>
  <c r="AA64" i="4"/>
  <c r="AB18" i="5"/>
  <c r="AA18" i="5"/>
  <c r="S79" i="4"/>
  <c r="AC79" i="4"/>
  <c r="R79" i="4"/>
  <c r="S76" i="5"/>
  <c r="AC76" i="5"/>
  <c r="R76" i="5"/>
  <c r="S57" i="4"/>
  <c r="R57" i="4"/>
  <c r="AC57" i="4"/>
  <c r="O72" i="10"/>
  <c r="N72" i="10"/>
  <c r="AA73" i="12"/>
  <c r="AB73" i="12"/>
  <c r="Q45" i="12"/>
  <c r="Y45" i="12"/>
  <c r="Z45" i="12" s="1"/>
  <c r="AB7" i="12"/>
  <c r="AA7" i="12"/>
  <c r="R36" i="12"/>
  <c r="S36" i="12"/>
  <c r="AC36" i="12"/>
  <c r="O50" i="12"/>
  <c r="N50" i="12"/>
  <c r="N90" i="11"/>
  <c r="O90" i="11"/>
  <c r="O24" i="12"/>
  <c r="N24" i="12"/>
  <c r="W24" i="12" s="1"/>
  <c r="X24" i="12" s="1"/>
  <c r="O52" i="11"/>
  <c r="N52" i="11"/>
  <c r="W52" i="11" s="1"/>
  <c r="X52" i="11" s="1"/>
  <c r="AB100" i="11"/>
  <c r="AA100" i="11"/>
  <c r="O71" i="11"/>
  <c r="N71" i="11"/>
  <c r="W71" i="11" s="1"/>
  <c r="X71" i="11" s="1"/>
  <c r="AB21" i="12"/>
  <c r="AA21" i="12"/>
  <c r="N12" i="11"/>
  <c r="O12" i="11"/>
  <c r="O59" i="11"/>
  <c r="N59" i="11"/>
  <c r="O29" i="10"/>
  <c r="N29" i="10"/>
  <c r="W29" i="10" s="1"/>
  <c r="X29" i="10" s="1"/>
  <c r="Q29" i="11"/>
  <c r="Y29" i="11"/>
  <c r="Z29" i="11" s="1"/>
  <c r="N92" i="10"/>
  <c r="O92" i="10"/>
  <c r="S61" i="10"/>
  <c r="R61" i="10"/>
  <c r="AC61" i="10"/>
  <c r="AC64" i="10"/>
  <c r="R64" i="10"/>
  <c r="S64" i="10"/>
  <c r="Y42" i="9"/>
  <c r="Z42" i="9" s="1"/>
  <c r="Q42" i="9"/>
  <c r="AC23" i="10"/>
  <c r="R23" i="10"/>
  <c r="S23" i="10"/>
  <c r="O11" i="9"/>
  <c r="N11" i="9"/>
  <c r="W11" i="9" s="1"/>
  <c r="X11" i="9" s="1"/>
  <c r="O18" i="9"/>
  <c r="N18" i="9"/>
  <c r="W18" i="9" s="1"/>
  <c r="X18" i="9" s="1"/>
  <c r="AA36" i="9"/>
  <c r="AB36" i="9"/>
  <c r="AA30" i="9"/>
  <c r="AB30" i="9"/>
  <c r="O70" i="8"/>
  <c r="N70" i="8"/>
  <c r="W70" i="8" s="1"/>
  <c r="X70" i="8" s="1"/>
  <c r="AB45" i="9"/>
  <c r="AA45" i="9"/>
  <c r="AB34" i="9"/>
  <c r="AA34" i="9"/>
  <c r="O67" i="8"/>
  <c r="N67" i="8"/>
  <c r="O41" i="8"/>
  <c r="N41" i="8"/>
  <c r="Q21" i="8"/>
  <c r="Y21" i="8"/>
  <c r="Z21" i="8" s="1"/>
  <c r="AA19" i="8"/>
  <c r="AB19" i="8"/>
  <c r="O19" i="8"/>
  <c r="N19" i="8"/>
  <c r="AB102" i="8"/>
  <c r="AA102" i="8"/>
  <c r="S35" i="8"/>
  <c r="AC35" i="8"/>
  <c r="R35" i="8"/>
  <c r="AB38" i="8"/>
  <c r="AA38" i="8"/>
  <c r="Q35" i="7"/>
  <c r="Y35" i="7"/>
  <c r="Z35" i="7" s="1"/>
  <c r="O23" i="6"/>
  <c r="N23" i="6"/>
  <c r="R90" i="7"/>
  <c r="S90" i="7"/>
  <c r="AC90" i="7"/>
  <c r="O71" i="6"/>
  <c r="N71" i="6"/>
  <c r="W71" i="6" s="1"/>
  <c r="X71" i="6" s="1"/>
  <c r="N81" i="6"/>
  <c r="W81" i="6" s="1"/>
  <c r="X81" i="6" s="1"/>
  <c r="O81" i="6"/>
  <c r="O82" i="6"/>
  <c r="N82" i="6"/>
  <c r="AA100" i="6"/>
  <c r="AB100" i="6"/>
  <c r="O80" i="5"/>
  <c r="N80" i="5"/>
  <c r="W80" i="5" s="1"/>
  <c r="X80" i="5" s="1"/>
  <c r="S97" i="5"/>
  <c r="AC97" i="5"/>
  <c r="R97" i="5"/>
  <c r="O10" i="7"/>
  <c r="N10" i="7"/>
  <c r="S93" i="5"/>
  <c r="R93" i="5"/>
  <c r="AC93" i="5"/>
  <c r="O54" i="4"/>
  <c r="N54" i="4"/>
  <c r="O21" i="4"/>
  <c r="N21" i="4"/>
  <c r="AA3" i="6"/>
  <c r="AB3" i="6"/>
  <c r="O103" i="4"/>
  <c r="N103" i="4"/>
  <c r="W27" i="5"/>
  <c r="X27" i="5" s="1"/>
  <c r="W9" i="6"/>
  <c r="X9" i="6" s="1"/>
  <c r="AB82" i="4"/>
  <c r="AA82" i="4"/>
  <c r="S9" i="5"/>
  <c r="R9" i="5"/>
  <c r="AC9" i="5"/>
  <c r="AA24" i="6"/>
  <c r="AB24" i="6"/>
  <c r="AC13" i="4"/>
  <c r="R13" i="4"/>
  <c r="S13" i="4"/>
  <c r="Y32" i="4"/>
  <c r="Z32" i="4" s="1"/>
  <c r="Q32" i="4"/>
  <c r="AB10" i="5"/>
  <c r="AA10" i="5"/>
  <c r="AC71" i="11"/>
  <c r="R71" i="11"/>
  <c r="S71" i="11"/>
  <c r="O81" i="12"/>
  <c r="N81" i="12"/>
  <c r="W81" i="12" s="1"/>
  <c r="X81" i="12" s="1"/>
  <c r="Q24" i="9"/>
  <c r="Y24" i="9"/>
  <c r="Z24" i="9" s="1"/>
  <c r="S66" i="11"/>
  <c r="AC66" i="11"/>
  <c r="R66" i="11"/>
  <c r="O66" i="12"/>
  <c r="N66" i="12"/>
  <c r="W66" i="12" s="1"/>
  <c r="X66" i="12" s="1"/>
  <c r="Q88" i="12"/>
  <c r="Y88" i="12"/>
  <c r="Z88" i="12" s="1"/>
  <c r="Q76" i="10"/>
  <c r="Y76" i="10"/>
  <c r="Z76" i="10" s="1"/>
  <c r="S90" i="11"/>
  <c r="R90" i="11"/>
  <c r="AC90" i="11"/>
  <c r="O83" i="10"/>
  <c r="N83" i="10"/>
  <c r="W83" i="10" s="1"/>
  <c r="X83" i="10" s="1"/>
  <c r="AA8" i="11"/>
  <c r="AB8" i="11"/>
  <c r="Q88" i="9"/>
  <c r="Y88" i="9"/>
  <c r="Z88" i="9" s="1"/>
  <c r="Y53" i="10"/>
  <c r="Z53" i="10" s="1"/>
  <c r="Q53" i="10"/>
  <c r="AB7" i="11"/>
  <c r="AA7" i="11"/>
  <c r="O78" i="10"/>
  <c r="N78" i="10"/>
  <c r="W78" i="10" s="1"/>
  <c r="X78" i="10" s="1"/>
  <c r="O63" i="9"/>
  <c r="N63" i="9"/>
  <c r="W63" i="9" s="1"/>
  <c r="X63" i="9" s="1"/>
  <c r="O99" i="9"/>
  <c r="N99" i="9"/>
  <c r="W99" i="9" s="1"/>
  <c r="X99" i="9" s="1"/>
  <c r="O103" i="8"/>
  <c r="N103" i="8"/>
  <c r="W103" i="8" s="1"/>
  <c r="X103" i="8" s="1"/>
  <c r="AA41" i="9"/>
  <c r="AB41" i="9"/>
  <c r="AB44" i="9"/>
  <c r="AA44" i="9"/>
  <c r="S39" i="9"/>
  <c r="R39" i="9"/>
  <c r="AC39" i="9"/>
  <c r="O35" i="8"/>
  <c r="N35" i="8"/>
  <c r="W35" i="8" s="1"/>
  <c r="X35" i="8" s="1"/>
  <c r="O43" i="8"/>
  <c r="N43" i="8"/>
  <c r="W43" i="8" s="1"/>
  <c r="X43" i="8" s="1"/>
  <c r="AB16" i="9"/>
  <c r="AA16" i="9"/>
  <c r="AB29" i="8"/>
  <c r="AA29" i="8"/>
  <c r="Y84" i="7"/>
  <c r="Z84" i="7" s="1"/>
  <c r="Q84" i="7"/>
  <c r="Y22" i="9"/>
  <c r="Z22" i="9" s="1"/>
  <c r="Q22" i="9"/>
  <c r="N47" i="8"/>
  <c r="O47" i="8"/>
  <c r="AC42" i="8"/>
  <c r="R42" i="8"/>
  <c r="S42" i="8"/>
  <c r="O63" i="6"/>
  <c r="N63" i="6"/>
  <c r="W63" i="6" s="1"/>
  <c r="X63" i="6" s="1"/>
  <c r="O21" i="7"/>
  <c r="N21" i="7"/>
  <c r="AA75" i="7"/>
  <c r="AB75" i="7"/>
  <c r="O96" i="7"/>
  <c r="N96" i="7"/>
  <c r="W96" i="7" s="1"/>
  <c r="X96" i="7" s="1"/>
  <c r="N46" i="8"/>
  <c r="O46" i="8"/>
  <c r="Q34" i="5"/>
  <c r="Y34" i="5"/>
  <c r="Z34" i="5" s="1"/>
  <c r="R51" i="7"/>
  <c r="AC51" i="7"/>
  <c r="S51" i="7"/>
  <c r="O89" i="5"/>
  <c r="N89" i="5"/>
  <c r="W89" i="5" s="1"/>
  <c r="X89" i="5" s="1"/>
  <c r="O70" i="6"/>
  <c r="N70" i="6"/>
  <c r="W70" i="6" s="1"/>
  <c r="X70" i="6" s="1"/>
  <c r="O85" i="6"/>
  <c r="N85" i="6"/>
  <c r="O88" i="5"/>
  <c r="N88" i="5"/>
  <c r="N45" i="4"/>
  <c r="O45" i="4"/>
  <c r="O16" i="4"/>
  <c r="N16" i="4"/>
  <c r="AA56" i="5"/>
  <c r="AB56" i="5"/>
  <c r="O16" i="7"/>
  <c r="N16" i="7"/>
  <c r="W16" i="7" s="1"/>
  <c r="X16" i="7" s="1"/>
  <c r="AB61" i="5"/>
  <c r="AA61" i="5"/>
  <c r="AB30" i="6"/>
  <c r="AA30" i="6"/>
  <c r="O89" i="4"/>
  <c r="N89" i="4"/>
  <c r="N25" i="5"/>
  <c r="O25" i="5"/>
  <c r="S4" i="5"/>
  <c r="R4" i="5"/>
  <c r="AC4" i="5"/>
  <c r="AB97" i="4"/>
  <c r="AA97" i="4"/>
  <c r="AC88" i="4"/>
  <c r="R88" i="4"/>
  <c r="S88" i="4"/>
  <c r="AB42" i="5"/>
  <c r="AA42" i="5"/>
  <c r="AB25" i="4"/>
  <c r="AA25" i="4"/>
  <c r="R48" i="10"/>
  <c r="S48" i="10"/>
  <c r="AC48" i="10"/>
  <c r="AB21" i="10"/>
  <c r="AA21" i="10"/>
  <c r="AB56" i="12"/>
  <c r="AA56" i="12"/>
  <c r="AA85" i="12"/>
  <c r="AB85" i="12"/>
  <c r="O82" i="12"/>
  <c r="N82" i="12"/>
  <c r="W82" i="12" s="1"/>
  <c r="X82" i="12" s="1"/>
  <c r="O36" i="12"/>
  <c r="N36" i="12"/>
  <c r="AB74" i="11"/>
  <c r="AA74" i="11"/>
  <c r="AC83" i="11"/>
  <c r="R83" i="11"/>
  <c r="S83" i="11"/>
  <c r="N45" i="11"/>
  <c r="O45" i="11"/>
  <c r="R99" i="10"/>
  <c r="AC99" i="10"/>
  <c r="S99" i="10"/>
  <c r="Q15" i="11"/>
  <c r="Y15" i="11"/>
  <c r="Z15" i="11" s="1"/>
  <c r="AC21" i="11"/>
  <c r="S21" i="11"/>
  <c r="R21" i="11"/>
  <c r="AB69" i="10"/>
  <c r="AA69" i="10"/>
  <c r="O90" i="12"/>
  <c r="N90" i="12"/>
  <c r="Y65" i="12"/>
  <c r="Z65" i="12" s="1"/>
  <c r="Q65" i="12"/>
  <c r="AA71" i="12"/>
  <c r="AB71" i="12"/>
  <c r="AB43" i="12"/>
  <c r="AA43" i="12"/>
  <c r="AB26" i="12"/>
  <c r="AA26" i="12"/>
  <c r="O101" i="11"/>
  <c r="N101" i="11"/>
  <c r="W101" i="11" s="1"/>
  <c r="X101" i="11" s="1"/>
  <c r="AB30" i="12"/>
  <c r="AA30" i="12"/>
  <c r="AC94" i="11"/>
  <c r="S94" i="11"/>
  <c r="R94" i="11"/>
  <c r="O53" i="11"/>
  <c r="N53" i="11"/>
  <c r="W53" i="11" s="1"/>
  <c r="X53" i="11" s="1"/>
  <c r="O103" i="10"/>
  <c r="N103" i="10"/>
  <c r="AA48" i="11"/>
  <c r="AB48" i="11"/>
  <c r="O42" i="11"/>
  <c r="N42" i="11"/>
  <c r="W42" i="11" s="1"/>
  <c r="X42" i="11" s="1"/>
  <c r="Y4" i="11"/>
  <c r="Z4" i="11" s="1"/>
  <c r="Q4" i="11"/>
  <c r="AB40" i="11"/>
  <c r="AA40" i="11"/>
  <c r="Y98" i="10"/>
  <c r="Z98" i="10" s="1"/>
  <c r="Q98" i="10"/>
  <c r="S39" i="11"/>
  <c r="R39" i="11"/>
  <c r="AC39" i="11"/>
  <c r="AB17" i="10"/>
  <c r="AA17" i="10"/>
  <c r="O60" i="10"/>
  <c r="N60" i="10"/>
  <c r="S94" i="10"/>
  <c r="R94" i="10"/>
  <c r="AC94" i="10"/>
  <c r="AA19" i="9"/>
  <c r="AB19" i="9"/>
  <c r="O55" i="9"/>
  <c r="N55" i="9"/>
  <c r="W55" i="9" s="1"/>
  <c r="X55" i="9" s="1"/>
  <c r="O15" i="8"/>
  <c r="N15" i="8"/>
  <c r="W15" i="8" s="1"/>
  <c r="X15" i="8" s="1"/>
  <c r="O28" i="8"/>
  <c r="N28" i="8"/>
  <c r="W28" i="8" s="1"/>
  <c r="X28" i="8" s="1"/>
  <c r="AA77" i="8"/>
  <c r="AB77" i="8"/>
  <c r="N60" i="8"/>
  <c r="O60" i="8"/>
  <c r="W12" i="9"/>
  <c r="X12" i="9" s="1"/>
  <c r="AB13" i="8"/>
  <c r="AA13" i="8"/>
  <c r="AC80" i="7"/>
  <c r="S80" i="7"/>
  <c r="R80" i="7"/>
  <c r="N14" i="8"/>
  <c r="O14" i="8"/>
  <c r="N48" i="7"/>
  <c r="O48" i="7"/>
  <c r="AB22" i="8"/>
  <c r="AA22" i="8"/>
  <c r="O22" i="8"/>
  <c r="N22" i="8"/>
  <c r="AB97" i="8"/>
  <c r="AA97" i="8"/>
  <c r="AB65" i="7"/>
  <c r="AA65" i="7"/>
  <c r="W89" i="7"/>
  <c r="X89" i="7" s="1"/>
  <c r="O41" i="7"/>
  <c r="N41" i="7"/>
  <c r="Y20" i="6"/>
  <c r="Z20" i="6" s="1"/>
  <c r="Q20" i="6"/>
  <c r="Y67" i="6"/>
  <c r="Z67" i="6" s="1"/>
  <c r="Q67" i="6"/>
  <c r="O42" i="7"/>
  <c r="N42" i="7"/>
  <c r="W42" i="7" s="1"/>
  <c r="X42" i="7" s="1"/>
  <c r="O83" i="6"/>
  <c r="N83" i="6"/>
  <c r="W83" i="6" s="1"/>
  <c r="X83" i="6" s="1"/>
  <c r="AB62" i="8"/>
  <c r="AA62" i="8"/>
  <c r="AB44" i="4"/>
  <c r="AA44" i="4"/>
  <c r="O58" i="4"/>
  <c r="N58" i="4"/>
  <c r="AB45" i="5"/>
  <c r="AA45" i="5"/>
  <c r="AB70" i="6"/>
  <c r="AA70" i="6"/>
  <c r="AA19" i="6"/>
  <c r="AB19" i="6"/>
  <c r="AB95" i="6"/>
  <c r="AA95" i="6"/>
  <c r="W97" i="5"/>
  <c r="X97" i="5" s="1"/>
  <c r="AB54" i="5"/>
  <c r="AA54" i="5"/>
  <c r="O53" i="4"/>
  <c r="N53" i="4"/>
  <c r="O32" i="4"/>
  <c r="N32" i="4"/>
  <c r="AB8" i="5"/>
  <c r="AA8" i="5"/>
  <c r="AB47" i="4"/>
  <c r="AA47" i="4"/>
  <c r="S36" i="4"/>
  <c r="R36" i="4"/>
  <c r="AC36" i="4"/>
  <c r="AB91" i="4"/>
  <c r="AA91" i="4"/>
  <c r="S24" i="4"/>
  <c r="R24" i="4"/>
  <c r="AC24" i="4"/>
  <c r="O41" i="12"/>
  <c r="N41" i="12"/>
  <c r="W41" i="12" s="1"/>
  <c r="X41" i="12" s="1"/>
  <c r="AB88" i="8"/>
  <c r="AA88" i="8"/>
  <c r="O4" i="8"/>
  <c r="N4" i="8"/>
  <c r="W4" i="8" s="1"/>
  <c r="X4" i="8" s="1"/>
  <c r="O58" i="9"/>
  <c r="N58" i="9"/>
  <c r="AA5" i="9"/>
  <c r="AB5" i="9"/>
  <c r="O32" i="7"/>
  <c r="N32" i="7"/>
  <c r="O56" i="8"/>
  <c r="N56" i="8"/>
  <c r="W56" i="8" s="1"/>
  <c r="X56" i="8" s="1"/>
  <c r="AB61" i="8"/>
  <c r="AA61" i="8"/>
  <c r="AB60" i="8"/>
  <c r="AA60" i="8"/>
  <c r="AB33" i="8"/>
  <c r="AA33" i="8"/>
  <c r="AC31" i="7"/>
  <c r="R31" i="7"/>
  <c r="S31" i="7"/>
  <c r="N4" i="7"/>
  <c r="O4" i="7"/>
  <c r="O49" i="6"/>
  <c r="N49" i="6"/>
  <c r="AA81" i="6"/>
  <c r="AB81" i="6"/>
  <c r="O17" i="6"/>
  <c r="N17" i="6"/>
  <c r="W17" i="6" s="1"/>
  <c r="X17" i="6" s="1"/>
  <c r="AA87" i="4"/>
  <c r="AB87" i="4"/>
  <c r="O90" i="5"/>
  <c r="N90" i="5"/>
  <c r="AA59" i="6"/>
  <c r="AB59" i="6"/>
  <c r="Q44" i="5"/>
  <c r="Y44" i="5"/>
  <c r="Z44" i="5" s="1"/>
  <c r="AC74" i="4"/>
  <c r="S74" i="4"/>
  <c r="R74" i="4"/>
  <c r="W8" i="5"/>
  <c r="X8" i="5" s="1"/>
  <c r="N80" i="4"/>
  <c r="O80" i="4"/>
  <c r="AC77" i="4"/>
  <c r="S77" i="4"/>
  <c r="R77" i="4"/>
  <c r="O85" i="5"/>
  <c r="N85" i="5"/>
  <c r="W85" i="5" s="1"/>
  <c r="X85" i="5" s="1"/>
  <c r="O95" i="4"/>
  <c r="N95" i="4"/>
  <c r="O27" i="4"/>
  <c r="N27" i="4"/>
  <c r="O51" i="4"/>
  <c r="N51" i="4"/>
  <c r="AB52" i="6"/>
  <c r="AA52" i="6"/>
  <c r="O22" i="4"/>
  <c r="N22" i="4"/>
  <c r="AB37" i="5"/>
  <c r="AA37" i="5"/>
  <c r="R64" i="12"/>
  <c r="AC64" i="12"/>
  <c r="S64" i="12"/>
  <c r="O9" i="8"/>
  <c r="N9" i="8"/>
  <c r="Y72" i="10"/>
  <c r="Z72" i="10" s="1"/>
  <c r="Q72" i="10"/>
  <c r="N19" i="12"/>
  <c r="O19" i="12"/>
  <c r="O62" i="12"/>
  <c r="N62" i="12"/>
  <c r="W62" i="12" s="1"/>
  <c r="X62" i="12" s="1"/>
  <c r="Y12" i="12"/>
  <c r="Z12" i="12" s="1"/>
  <c r="Q12" i="12"/>
  <c r="AB49" i="11"/>
  <c r="AA49" i="11"/>
  <c r="S25" i="11"/>
  <c r="R25" i="11"/>
  <c r="AC25" i="11"/>
  <c r="AC36" i="11"/>
  <c r="S36" i="11"/>
  <c r="R36" i="11"/>
  <c r="Q66" i="10"/>
  <c r="Y66" i="10"/>
  <c r="Z66" i="10" s="1"/>
  <c r="O15" i="10"/>
  <c r="N15" i="10"/>
  <c r="AA55" i="10"/>
  <c r="AB55" i="10"/>
  <c r="AB59" i="10"/>
  <c r="AA59" i="10"/>
  <c r="AC103" i="8"/>
  <c r="S103" i="8"/>
  <c r="R103" i="8"/>
  <c r="S82" i="12"/>
  <c r="AC82" i="12"/>
  <c r="R82" i="12"/>
  <c r="AB60" i="12"/>
  <c r="AA60" i="12"/>
  <c r="N84" i="12"/>
  <c r="W84" i="12" s="1"/>
  <c r="X84" i="12" s="1"/>
  <c r="O84" i="12"/>
  <c r="AA75" i="12"/>
  <c r="AB75" i="12"/>
  <c r="N45" i="12"/>
  <c r="O45" i="12"/>
  <c r="AB101" i="11"/>
  <c r="AA101" i="11"/>
  <c r="O12" i="12"/>
  <c r="N12" i="12"/>
  <c r="Q10" i="12"/>
  <c r="Y10" i="12"/>
  <c r="Z10" i="12" s="1"/>
  <c r="AB16" i="12"/>
  <c r="AA16" i="12"/>
  <c r="AB55" i="11"/>
  <c r="AA55" i="11"/>
  <c r="O47" i="11"/>
  <c r="N47" i="11"/>
  <c r="AB58" i="11"/>
  <c r="AA58" i="11"/>
  <c r="N69" i="11"/>
  <c r="O69" i="11"/>
  <c r="AA86" i="11"/>
  <c r="AB86" i="11"/>
  <c r="AB41" i="11"/>
  <c r="AA41" i="11"/>
  <c r="AC77" i="10"/>
  <c r="R77" i="10"/>
  <c r="S77" i="10"/>
  <c r="O70" i="10"/>
  <c r="N70" i="10"/>
  <c r="W70" i="10" s="1"/>
  <c r="X70" i="10" s="1"/>
  <c r="AB78" i="10"/>
  <c r="AA78" i="10"/>
  <c r="AB79" i="10"/>
  <c r="AA79" i="10"/>
  <c r="N19" i="10"/>
  <c r="O19" i="10"/>
  <c r="O26" i="10"/>
  <c r="N26" i="10"/>
  <c r="W26" i="10" s="1"/>
  <c r="X26" i="10" s="1"/>
  <c r="O4" i="10"/>
  <c r="N4" i="10"/>
  <c r="O34" i="10"/>
  <c r="N34" i="10"/>
  <c r="W34" i="10" s="1"/>
  <c r="X34" i="10" s="1"/>
  <c r="AC45" i="10"/>
  <c r="R45" i="10"/>
  <c r="S45" i="10"/>
  <c r="O4" i="9"/>
  <c r="N4" i="9"/>
  <c r="AB80" i="9"/>
  <c r="AA80" i="9"/>
  <c r="AB3" i="9"/>
  <c r="AA3" i="9"/>
  <c r="O102" i="8"/>
  <c r="N102" i="8"/>
  <c r="W102" i="8" s="1"/>
  <c r="X102" i="8" s="1"/>
  <c r="AA35" i="9"/>
  <c r="AB35" i="9"/>
  <c r="AA81" i="9"/>
  <c r="AB81" i="9"/>
  <c r="O13" i="9"/>
  <c r="N13" i="9"/>
  <c r="Q90" i="8"/>
  <c r="Y90" i="8"/>
  <c r="Z90" i="8" s="1"/>
  <c r="AA69" i="8"/>
  <c r="AB69" i="8"/>
  <c r="AC11" i="8"/>
  <c r="S11" i="8"/>
  <c r="R11" i="8"/>
  <c r="O58" i="8"/>
  <c r="N58" i="8"/>
  <c r="W58" i="8" s="1"/>
  <c r="X58" i="8" s="1"/>
  <c r="O12" i="7"/>
  <c r="N12" i="7"/>
  <c r="O85" i="7"/>
  <c r="N85" i="7"/>
  <c r="R100" i="8"/>
  <c r="AC100" i="8"/>
  <c r="S100" i="8"/>
  <c r="AA41" i="8"/>
  <c r="AB41" i="8"/>
  <c r="N50" i="7"/>
  <c r="O50" i="7"/>
  <c r="Y42" i="7"/>
  <c r="Z42" i="7" s="1"/>
  <c r="Q42" i="7"/>
  <c r="AA101" i="7"/>
  <c r="AB101" i="7"/>
  <c r="O66" i="6"/>
  <c r="N66" i="6"/>
  <c r="AB16" i="8"/>
  <c r="AA16" i="8"/>
  <c r="AC72" i="7"/>
  <c r="S72" i="7"/>
  <c r="R72" i="7"/>
  <c r="O35" i="7"/>
  <c r="N35" i="7"/>
  <c r="S96" i="7"/>
  <c r="AC96" i="7"/>
  <c r="R96" i="7"/>
  <c r="O83" i="4"/>
  <c r="N83" i="4"/>
  <c r="S17" i="7"/>
  <c r="R17" i="7"/>
  <c r="AC17" i="7"/>
  <c r="AB57" i="7"/>
  <c r="AA57" i="7"/>
  <c r="AA39" i="6"/>
  <c r="AB39" i="6"/>
  <c r="AC40" i="7"/>
  <c r="S40" i="7"/>
  <c r="R40" i="7"/>
  <c r="O33" i="4"/>
  <c r="N33" i="4"/>
  <c r="S71" i="4"/>
  <c r="R71" i="4"/>
  <c r="AC71" i="4"/>
  <c r="Y43" i="5"/>
  <c r="Z43" i="5" s="1"/>
  <c r="Q43" i="5"/>
  <c r="S79" i="6"/>
  <c r="R79" i="6"/>
  <c r="AC79" i="6"/>
  <c r="N55" i="5"/>
  <c r="O55" i="5"/>
  <c r="O78" i="5"/>
  <c r="N78" i="5"/>
  <c r="R49" i="5"/>
  <c r="AC49" i="5"/>
  <c r="S49" i="5"/>
  <c r="O17" i="4"/>
  <c r="N17" i="4"/>
  <c r="AB31" i="6"/>
  <c r="AA31" i="6"/>
  <c r="O18" i="6"/>
  <c r="N18" i="6"/>
  <c r="S75" i="4"/>
  <c r="R75" i="4"/>
  <c r="AC75" i="4"/>
  <c r="AB51" i="4"/>
  <c r="AA51" i="4"/>
  <c r="AA12" i="4"/>
  <c r="AB12" i="4"/>
  <c r="AB53" i="4"/>
  <c r="AA53" i="4"/>
  <c r="S26" i="4"/>
  <c r="R26" i="4"/>
  <c r="AC26" i="4"/>
  <c r="Y39" i="10"/>
  <c r="Z39" i="10" s="1"/>
  <c r="Q39" i="10"/>
  <c r="Y69" i="7"/>
  <c r="Z69" i="7" s="1"/>
  <c r="Q69" i="7"/>
  <c r="O88" i="12"/>
  <c r="N88" i="12"/>
  <c r="W88" i="12" s="1"/>
  <c r="X88" i="12" s="1"/>
  <c r="O99" i="12"/>
  <c r="N99" i="12"/>
  <c r="W99" i="12" s="1"/>
  <c r="X99" i="12" s="1"/>
  <c r="N103" i="11"/>
  <c r="O103" i="11"/>
  <c r="Y63" i="11"/>
  <c r="Z63" i="11" s="1"/>
  <c r="Q63" i="11"/>
  <c r="Q103" i="10"/>
  <c r="Y103" i="10"/>
  <c r="Z103" i="10" s="1"/>
  <c r="O38" i="10"/>
  <c r="N38" i="10"/>
  <c r="W38" i="10" s="1"/>
  <c r="X38" i="10" s="1"/>
  <c r="AA13" i="10"/>
  <c r="AB13" i="10"/>
  <c r="AA96" i="10"/>
  <c r="AB96" i="10"/>
  <c r="O30" i="9"/>
  <c r="N30" i="9"/>
  <c r="W30" i="9" s="1"/>
  <c r="X30" i="9" s="1"/>
  <c r="O91" i="9"/>
  <c r="N91" i="9"/>
  <c r="O33" i="9"/>
  <c r="N33" i="9"/>
  <c r="W33" i="9" s="1"/>
  <c r="X33" i="9" s="1"/>
  <c r="O28" i="9"/>
  <c r="N28" i="9"/>
  <c r="R95" i="8"/>
  <c r="AC95" i="8"/>
  <c r="S95" i="8"/>
  <c r="O70" i="12"/>
  <c r="N70" i="12"/>
  <c r="W70" i="12" s="1"/>
  <c r="X70" i="12" s="1"/>
  <c r="O59" i="12"/>
  <c r="N59" i="12"/>
  <c r="AA63" i="12"/>
  <c r="AB63" i="12"/>
  <c r="AA37" i="12"/>
  <c r="AB37" i="12"/>
  <c r="O15" i="12"/>
  <c r="N15" i="12"/>
  <c r="W15" i="12" s="1"/>
  <c r="X15" i="12" s="1"/>
  <c r="AC13" i="12"/>
  <c r="S13" i="12"/>
  <c r="R13" i="12"/>
  <c r="AB103" i="11"/>
  <c r="AA103" i="11"/>
  <c r="AA82" i="11"/>
  <c r="AB82" i="11"/>
  <c r="O39" i="11"/>
  <c r="N39" i="11"/>
  <c r="AC13" i="11"/>
  <c r="S13" i="11"/>
  <c r="R13" i="11"/>
  <c r="AB85" i="11"/>
  <c r="AA85" i="11"/>
  <c r="AB19" i="11"/>
  <c r="AA19" i="11"/>
  <c r="O24" i="10"/>
  <c r="N24" i="10"/>
  <c r="W24" i="10" s="1"/>
  <c r="X24" i="10" s="1"/>
  <c r="N58" i="10"/>
  <c r="O58" i="10"/>
  <c r="AB30" i="11"/>
  <c r="AA30" i="11"/>
  <c r="AA81" i="10"/>
  <c r="AB81" i="10"/>
  <c r="AB43" i="10"/>
  <c r="AA43" i="10"/>
  <c r="O89" i="10"/>
  <c r="N89" i="10"/>
  <c r="AC16" i="10"/>
  <c r="S16" i="10"/>
  <c r="R16" i="10"/>
  <c r="S99" i="9"/>
  <c r="R99" i="9"/>
  <c r="AC99" i="9"/>
  <c r="AC103" i="9"/>
  <c r="S103" i="9"/>
  <c r="R103" i="9"/>
  <c r="Y38" i="9"/>
  <c r="Z38" i="9" s="1"/>
  <c r="Q38" i="9"/>
  <c r="W7" i="10"/>
  <c r="X7" i="10" s="1"/>
  <c r="Q93" i="8"/>
  <c r="Y93" i="8"/>
  <c r="Z93" i="8" s="1"/>
  <c r="AB62" i="9"/>
  <c r="AA62" i="9"/>
  <c r="O93" i="7"/>
  <c r="N93" i="7"/>
  <c r="AC91" i="8"/>
  <c r="S91" i="8"/>
  <c r="R91" i="8"/>
  <c r="O13" i="8"/>
  <c r="N13" i="8"/>
  <c r="W13" i="8" s="1"/>
  <c r="X13" i="8" s="1"/>
  <c r="AC73" i="8"/>
  <c r="R73" i="8"/>
  <c r="S73" i="8"/>
  <c r="AB14" i="9"/>
  <c r="AA14" i="9"/>
  <c r="AB83" i="8"/>
  <c r="AA83" i="8"/>
  <c r="Q62" i="7"/>
  <c r="Y62" i="7"/>
  <c r="Z62" i="7" s="1"/>
  <c r="O32" i="8"/>
  <c r="N32" i="8"/>
  <c r="O80" i="8"/>
  <c r="N80" i="8"/>
  <c r="W80" i="8" s="1"/>
  <c r="X80" i="8" s="1"/>
  <c r="AC71" i="7"/>
  <c r="R71" i="7"/>
  <c r="S71" i="7"/>
  <c r="O102" i="6"/>
  <c r="N102" i="6"/>
  <c r="Y36" i="6"/>
  <c r="Z36" i="6" s="1"/>
  <c r="Q36" i="6"/>
  <c r="O59" i="6"/>
  <c r="N59" i="6"/>
  <c r="AB94" i="6"/>
  <c r="AA94" i="6"/>
  <c r="AC26" i="7"/>
  <c r="S26" i="7"/>
  <c r="R26" i="7"/>
  <c r="R72" i="6"/>
  <c r="AC72" i="6"/>
  <c r="S72" i="6"/>
  <c r="AB41" i="7"/>
  <c r="AA41" i="7"/>
  <c r="O27" i="7"/>
  <c r="N27" i="7"/>
  <c r="AA91" i="5"/>
  <c r="AB91" i="5"/>
  <c r="AA63" i="6"/>
  <c r="AB63" i="6"/>
  <c r="O28" i="4"/>
  <c r="N28" i="4"/>
  <c r="AB62" i="6"/>
  <c r="AA62" i="6"/>
  <c r="AB68" i="6"/>
  <c r="AA68" i="6"/>
  <c r="AA101" i="5"/>
  <c r="AB101" i="5"/>
  <c r="AC85" i="4"/>
  <c r="S85" i="4"/>
  <c r="R85" i="4"/>
  <c r="N67" i="5"/>
  <c r="O67" i="5"/>
  <c r="W56" i="5"/>
  <c r="X56" i="5" s="1"/>
  <c r="O12" i="4"/>
  <c r="N12" i="4"/>
  <c r="N57" i="5"/>
  <c r="O57" i="5"/>
  <c r="S7" i="6"/>
  <c r="R7" i="6"/>
  <c r="AC7" i="6"/>
  <c r="AA90" i="12" l="1"/>
  <c r="AB90" i="12"/>
  <c r="AC3" i="12"/>
  <c r="R3" i="12"/>
  <c r="S3" i="12"/>
  <c r="AB83" i="12"/>
  <c r="AA83" i="12"/>
  <c r="S19" i="12"/>
  <c r="R19" i="12"/>
  <c r="AC19" i="12"/>
  <c r="W9" i="12"/>
  <c r="X9" i="12" s="1"/>
  <c r="W34" i="12"/>
  <c r="X34" i="12" s="1"/>
  <c r="W18" i="12"/>
  <c r="X18" i="12" s="1"/>
  <c r="W44" i="12"/>
  <c r="X44" i="12" s="1"/>
  <c r="W97" i="12"/>
  <c r="X97" i="12" s="1"/>
  <c r="W51" i="12"/>
  <c r="X51" i="12" s="1"/>
  <c r="W103" i="12"/>
  <c r="X103" i="12" s="1"/>
  <c r="W57" i="12"/>
  <c r="X57" i="12" s="1"/>
  <c r="W25" i="12"/>
  <c r="X25" i="12" s="1"/>
  <c r="W14" i="12"/>
  <c r="X14" i="12" s="1"/>
  <c r="W45" i="12"/>
  <c r="X45" i="12" s="1"/>
  <c r="W95" i="12"/>
  <c r="X95" i="12" s="1"/>
  <c r="W19" i="12"/>
  <c r="X19" i="12" s="1"/>
  <c r="AB38" i="12"/>
  <c r="AA38" i="12"/>
  <c r="AB81" i="12"/>
  <c r="AA81" i="12"/>
  <c r="AB61" i="12"/>
  <c r="AA61" i="12"/>
  <c r="AA29" i="12"/>
  <c r="AB29" i="12"/>
  <c r="AA89" i="12"/>
  <c r="AB89" i="12"/>
  <c r="AA18" i="12"/>
  <c r="AB18" i="12"/>
  <c r="AB15" i="12"/>
  <c r="AA15" i="12"/>
  <c r="AB11" i="12"/>
  <c r="AA11" i="12"/>
  <c r="S96" i="12"/>
  <c r="AC96" i="12"/>
  <c r="R96" i="12"/>
  <c r="AC84" i="12"/>
  <c r="R84" i="12"/>
  <c r="S84" i="12"/>
  <c r="S62" i="12"/>
  <c r="R62" i="12"/>
  <c r="AC62" i="12"/>
  <c r="AC44" i="12"/>
  <c r="S44" i="12"/>
  <c r="R44" i="12"/>
  <c r="R42" i="12"/>
  <c r="AC42" i="12"/>
  <c r="S42" i="12"/>
  <c r="R6" i="12"/>
  <c r="AC6" i="12"/>
  <c r="S6" i="12"/>
  <c r="AA52" i="11"/>
  <c r="AB52" i="11"/>
  <c r="AA70" i="11"/>
  <c r="AB70" i="11"/>
  <c r="AC67" i="11"/>
  <c r="S67" i="11"/>
  <c r="R67" i="11"/>
  <c r="R43" i="11"/>
  <c r="AC43" i="11"/>
  <c r="S43" i="11"/>
  <c r="AA31" i="11"/>
  <c r="AB31" i="11"/>
  <c r="AB87" i="11"/>
  <c r="AA87" i="11"/>
  <c r="AA75" i="11"/>
  <c r="AB75" i="11"/>
  <c r="W19" i="11"/>
  <c r="X19" i="11" s="1"/>
  <c r="W58" i="11"/>
  <c r="X58" i="11" s="1"/>
  <c r="W9" i="11"/>
  <c r="X9" i="11" s="1"/>
  <c r="W54" i="11"/>
  <c r="X54" i="11" s="1"/>
  <c r="W38" i="11"/>
  <c r="X38" i="11" s="1"/>
  <c r="W84" i="11"/>
  <c r="X84" i="11" s="1"/>
  <c r="W57" i="11"/>
  <c r="X57" i="11" s="1"/>
  <c r="W77" i="11"/>
  <c r="X77" i="11" s="1"/>
  <c r="W79" i="11"/>
  <c r="X79" i="11" s="1"/>
  <c r="W23" i="11"/>
  <c r="X23" i="11" s="1"/>
  <c r="W15" i="11"/>
  <c r="X15" i="11" s="1"/>
  <c r="W45" i="11"/>
  <c r="X45" i="11" s="1"/>
  <c r="W48" i="11"/>
  <c r="X48" i="11" s="1"/>
  <c r="W29" i="11"/>
  <c r="X29" i="11" s="1"/>
  <c r="W103" i="11"/>
  <c r="X103" i="11" s="1"/>
  <c r="W98" i="11"/>
  <c r="X98" i="11" s="1"/>
  <c r="W94" i="11"/>
  <c r="X94" i="11" s="1"/>
  <c r="W91" i="11"/>
  <c r="X91" i="11" s="1"/>
  <c r="W74" i="11"/>
  <c r="X74" i="11" s="1"/>
  <c r="W70" i="11"/>
  <c r="X70" i="11" s="1"/>
  <c r="W68" i="11"/>
  <c r="X68" i="11" s="1"/>
  <c r="W62" i="11"/>
  <c r="X62" i="11" s="1"/>
  <c r="W51" i="11"/>
  <c r="X51" i="11" s="1"/>
  <c r="W18" i="11"/>
  <c r="X18" i="11" s="1"/>
  <c r="W46" i="11"/>
  <c r="X46" i="11" s="1"/>
  <c r="W24" i="11"/>
  <c r="X24" i="11" s="1"/>
  <c r="AB10" i="11"/>
  <c r="AA10" i="11"/>
  <c r="AA9" i="11"/>
  <c r="AB9" i="11"/>
  <c r="AB6" i="11"/>
  <c r="AA6" i="11"/>
  <c r="AA62" i="11"/>
  <c r="AB62" i="11"/>
  <c r="AB96" i="11"/>
  <c r="AA96" i="11"/>
  <c r="AB95" i="11"/>
  <c r="AA95" i="11"/>
  <c r="AA88" i="11"/>
  <c r="AB88" i="11"/>
  <c r="AC91" i="11"/>
  <c r="R91" i="11"/>
  <c r="S91" i="11"/>
  <c r="AC28" i="11"/>
  <c r="S28" i="11"/>
  <c r="R28" i="11"/>
  <c r="S16" i="11"/>
  <c r="AC16" i="11"/>
  <c r="R16" i="11"/>
  <c r="S5" i="11"/>
  <c r="R5" i="11"/>
  <c r="AC5" i="11"/>
  <c r="AC87" i="10"/>
  <c r="R87" i="10"/>
  <c r="S87" i="10"/>
  <c r="AA91" i="10"/>
  <c r="AB91" i="10"/>
  <c r="AC80" i="10"/>
  <c r="S80" i="10"/>
  <c r="R80" i="10"/>
  <c r="S49" i="10"/>
  <c r="R49" i="10"/>
  <c r="AC49" i="10"/>
  <c r="S47" i="10"/>
  <c r="AC47" i="10"/>
  <c r="R47" i="10"/>
  <c r="AC20" i="10"/>
  <c r="S20" i="10"/>
  <c r="R20" i="10"/>
  <c r="S57" i="10"/>
  <c r="AC57" i="10"/>
  <c r="R57" i="10"/>
  <c r="S24" i="10"/>
  <c r="R24" i="10"/>
  <c r="AC24" i="10"/>
  <c r="W93" i="10"/>
  <c r="X93" i="10" s="1"/>
  <c r="W87" i="10"/>
  <c r="X87" i="10" s="1"/>
  <c r="W37" i="10"/>
  <c r="X37" i="10" s="1"/>
  <c r="W99" i="10"/>
  <c r="X99" i="10" s="1"/>
  <c r="W84" i="10"/>
  <c r="X84" i="10" s="1"/>
  <c r="W66" i="10"/>
  <c r="X66" i="10" s="1"/>
  <c r="W33" i="10"/>
  <c r="X33" i="10" s="1"/>
  <c r="W64" i="10"/>
  <c r="X64" i="10" s="1"/>
  <c r="W19" i="10"/>
  <c r="X19" i="10" s="1"/>
  <c r="W10" i="10"/>
  <c r="X10" i="10" s="1"/>
  <c r="W101" i="10"/>
  <c r="X101" i="10" s="1"/>
  <c r="W65" i="10"/>
  <c r="X65" i="10" s="1"/>
  <c r="W57" i="10"/>
  <c r="X57" i="10" s="1"/>
  <c r="W54" i="10"/>
  <c r="X54" i="10" s="1"/>
  <c r="W52" i="10"/>
  <c r="X52" i="10" s="1"/>
  <c r="W51" i="10"/>
  <c r="X51" i="10" s="1"/>
  <c r="W30" i="10"/>
  <c r="X30" i="10" s="1"/>
  <c r="W9" i="10"/>
  <c r="X9" i="10" s="1"/>
  <c r="W5" i="10"/>
  <c r="X5" i="10" s="1"/>
  <c r="W85" i="10"/>
  <c r="X85" i="10" s="1"/>
  <c r="W12" i="10"/>
  <c r="X12" i="10" s="1"/>
  <c r="AB88" i="10"/>
  <c r="AA88" i="10"/>
  <c r="AB51" i="10"/>
  <c r="AA51" i="10"/>
  <c r="AB93" i="10"/>
  <c r="AA93" i="10"/>
  <c r="AB42" i="10"/>
  <c r="AA42" i="10"/>
  <c r="AB29" i="10"/>
  <c r="AA29" i="10"/>
  <c r="AB19" i="10"/>
  <c r="AA19" i="10"/>
  <c r="S82" i="10"/>
  <c r="R82" i="10"/>
  <c r="AC82" i="10"/>
  <c r="AA102" i="10"/>
  <c r="AB102" i="10"/>
  <c r="AA101" i="10"/>
  <c r="AB101" i="10"/>
  <c r="R100" i="10"/>
  <c r="S100" i="10"/>
  <c r="AC100" i="10"/>
  <c r="S97" i="10"/>
  <c r="R97" i="10"/>
  <c r="AC97" i="10"/>
  <c r="R85" i="10"/>
  <c r="S85" i="10"/>
  <c r="AC85" i="10"/>
  <c r="S71" i="10"/>
  <c r="R71" i="10"/>
  <c r="AC71" i="10"/>
  <c r="R67" i="10"/>
  <c r="AC67" i="10"/>
  <c r="S67" i="10"/>
  <c r="AC65" i="10"/>
  <c r="S65" i="10"/>
  <c r="R65" i="10"/>
  <c r="S58" i="10"/>
  <c r="R58" i="10"/>
  <c r="AC58" i="10"/>
  <c r="AC30" i="10"/>
  <c r="R30" i="10"/>
  <c r="S30" i="10"/>
  <c r="R25" i="10"/>
  <c r="S25" i="10"/>
  <c r="AC25" i="10"/>
  <c r="S14" i="10"/>
  <c r="AC14" i="10"/>
  <c r="R14" i="10"/>
  <c r="S11" i="10"/>
  <c r="R11" i="10"/>
  <c r="AC11" i="10"/>
  <c r="S6" i="10"/>
  <c r="AC6" i="10"/>
  <c r="R6" i="10"/>
  <c r="AA92" i="9"/>
  <c r="AB92" i="9"/>
  <c r="S102" i="9"/>
  <c r="AC102" i="9"/>
  <c r="R102" i="9"/>
  <c r="AC56" i="9"/>
  <c r="S56" i="9"/>
  <c r="R56" i="9"/>
  <c r="R31" i="9"/>
  <c r="S31" i="9"/>
  <c r="AC31" i="9"/>
  <c r="AB64" i="9"/>
  <c r="AA64" i="9"/>
  <c r="S87" i="9"/>
  <c r="AC87" i="9"/>
  <c r="R87" i="9"/>
  <c r="W31" i="9"/>
  <c r="X31" i="9" s="1"/>
  <c r="W95" i="9"/>
  <c r="X95" i="9" s="1"/>
  <c r="W62" i="9"/>
  <c r="X62" i="9" s="1"/>
  <c r="W85" i="9"/>
  <c r="X85" i="9" s="1"/>
  <c r="W59" i="9"/>
  <c r="X59" i="9" s="1"/>
  <c r="W50" i="9"/>
  <c r="X50" i="9" s="1"/>
  <c r="W36" i="9"/>
  <c r="X36" i="9" s="1"/>
  <c r="W47" i="9"/>
  <c r="X47" i="9" s="1"/>
  <c r="W73" i="9"/>
  <c r="X73" i="9" s="1"/>
  <c r="W60" i="9"/>
  <c r="X60" i="9" s="1"/>
  <c r="W82" i="9"/>
  <c r="X82" i="9" s="1"/>
  <c r="W97" i="9"/>
  <c r="X97" i="9" s="1"/>
  <c r="W88" i="9"/>
  <c r="X88" i="9" s="1"/>
  <c r="W80" i="9"/>
  <c r="X80" i="9" s="1"/>
  <c r="W69" i="9"/>
  <c r="X69" i="9" s="1"/>
  <c r="W38" i="9"/>
  <c r="X38" i="9" s="1"/>
  <c r="W25" i="9"/>
  <c r="X25" i="9" s="1"/>
  <c r="AB26" i="9"/>
  <c r="AA26" i="9"/>
  <c r="AB25" i="9"/>
  <c r="AA25" i="9"/>
  <c r="AA84" i="9"/>
  <c r="AB84" i="9"/>
  <c r="AB83" i="9"/>
  <c r="AA83" i="9"/>
  <c r="AB75" i="9"/>
  <c r="AA75" i="9"/>
  <c r="AA58" i="9"/>
  <c r="AB58" i="9"/>
  <c r="AA49" i="9"/>
  <c r="AB49" i="9"/>
  <c r="R94" i="9"/>
  <c r="AC94" i="9"/>
  <c r="S94" i="9"/>
  <c r="R91" i="9"/>
  <c r="S91" i="9"/>
  <c r="AC91" i="9"/>
  <c r="AC85" i="9"/>
  <c r="S85" i="9"/>
  <c r="R85" i="9"/>
  <c r="R72" i="9"/>
  <c r="S72" i="9"/>
  <c r="AC72" i="9"/>
  <c r="S57" i="9"/>
  <c r="R57" i="9"/>
  <c r="AC57" i="9"/>
  <c r="R40" i="9"/>
  <c r="S40" i="9"/>
  <c r="AC40" i="9"/>
  <c r="R32" i="9"/>
  <c r="S32" i="9"/>
  <c r="AC32" i="9"/>
  <c r="S23" i="9"/>
  <c r="AC23" i="9"/>
  <c r="R23" i="9"/>
  <c r="R7" i="9"/>
  <c r="AC7" i="9"/>
  <c r="S7" i="9"/>
  <c r="AB65" i="8"/>
  <c r="AA65" i="8"/>
  <c r="AB56" i="8"/>
  <c r="AA56" i="8"/>
  <c r="AA70" i="8"/>
  <c r="AB70" i="8"/>
  <c r="AB85" i="8"/>
  <c r="AA85" i="8"/>
  <c r="R98" i="8"/>
  <c r="S98" i="8"/>
  <c r="AC98" i="8"/>
  <c r="S87" i="8"/>
  <c r="AC87" i="8"/>
  <c r="R87" i="8"/>
  <c r="W88" i="8"/>
  <c r="X88" i="8" s="1"/>
  <c r="W20" i="8"/>
  <c r="X20" i="8" s="1"/>
  <c r="W66" i="8"/>
  <c r="X66" i="8" s="1"/>
  <c r="W47" i="8"/>
  <c r="X47" i="8" s="1"/>
  <c r="W40" i="8"/>
  <c r="X40" i="8" s="1"/>
  <c r="W9" i="8"/>
  <c r="X9" i="8" s="1"/>
  <c r="W6" i="8"/>
  <c r="X6" i="8" s="1"/>
  <c r="W19" i="8"/>
  <c r="X19" i="8" s="1"/>
  <c r="W26" i="8"/>
  <c r="X26" i="8" s="1"/>
  <c r="W52" i="8"/>
  <c r="X52" i="8" s="1"/>
  <c r="W78" i="8"/>
  <c r="X78" i="8" s="1"/>
  <c r="W101" i="8"/>
  <c r="X101" i="8" s="1"/>
  <c r="W99" i="8"/>
  <c r="X99" i="8" s="1"/>
  <c r="W98" i="8"/>
  <c r="X98" i="8" s="1"/>
  <c r="W95" i="8"/>
  <c r="X95" i="8" s="1"/>
  <c r="W89" i="8"/>
  <c r="X89" i="8" s="1"/>
  <c r="W62" i="8"/>
  <c r="X62" i="8" s="1"/>
  <c r="W59" i="8"/>
  <c r="X59" i="8" s="1"/>
  <c r="W44" i="8"/>
  <c r="X44" i="8" s="1"/>
  <c r="AB3" i="8"/>
  <c r="AA3" i="8"/>
  <c r="AA44" i="8"/>
  <c r="AB44" i="8"/>
  <c r="R68" i="8"/>
  <c r="S68" i="8"/>
  <c r="AC68" i="8"/>
  <c r="R63" i="8"/>
  <c r="S63" i="8"/>
  <c r="AC63" i="8"/>
  <c r="AC51" i="8"/>
  <c r="R51" i="8"/>
  <c r="S51" i="8"/>
  <c r="AC49" i="8"/>
  <c r="S49" i="8"/>
  <c r="R49" i="8"/>
  <c r="AC47" i="8"/>
  <c r="S47" i="8"/>
  <c r="R47" i="8"/>
  <c r="AC34" i="8"/>
  <c r="S34" i="8"/>
  <c r="R34" i="8"/>
  <c r="R20" i="8"/>
  <c r="S20" i="8"/>
  <c r="AC20" i="8"/>
  <c r="R15" i="8"/>
  <c r="S15" i="8"/>
  <c r="AC15" i="8"/>
  <c r="AC12" i="8"/>
  <c r="S12" i="8"/>
  <c r="R12" i="8"/>
  <c r="AC10" i="8"/>
  <c r="R10" i="8"/>
  <c r="S10" i="8"/>
  <c r="AA20" i="7"/>
  <c r="AB20" i="7"/>
  <c r="AA11" i="7"/>
  <c r="AB11" i="7"/>
  <c r="AA8" i="7"/>
  <c r="AB8" i="7"/>
  <c r="S48" i="7"/>
  <c r="R48" i="7"/>
  <c r="AC48" i="7"/>
  <c r="AC21" i="7"/>
  <c r="R21" i="7"/>
  <c r="S21" i="7"/>
  <c r="W103" i="7"/>
  <c r="X103" i="7" s="1"/>
  <c r="W100" i="7"/>
  <c r="X100" i="7" s="1"/>
  <c r="W97" i="7"/>
  <c r="X97" i="7" s="1"/>
  <c r="W83" i="7"/>
  <c r="X83" i="7" s="1"/>
  <c r="W80" i="7"/>
  <c r="X80" i="7" s="1"/>
  <c r="W79" i="7"/>
  <c r="X79" i="7" s="1"/>
  <c r="W73" i="7"/>
  <c r="X73" i="7" s="1"/>
  <c r="W66" i="7"/>
  <c r="X66" i="7" s="1"/>
  <c r="W65" i="7"/>
  <c r="X65" i="7" s="1"/>
  <c r="W63" i="7"/>
  <c r="X63" i="7" s="1"/>
  <c r="W62" i="7"/>
  <c r="X62" i="7" s="1"/>
  <c r="W49" i="7"/>
  <c r="X49" i="7" s="1"/>
  <c r="W45" i="7"/>
  <c r="X45" i="7" s="1"/>
  <c r="W37" i="7"/>
  <c r="X37" i="7" s="1"/>
  <c r="W36" i="7"/>
  <c r="X36" i="7" s="1"/>
  <c r="W31" i="7"/>
  <c r="X31" i="7" s="1"/>
  <c r="W25" i="7"/>
  <c r="X25" i="7" s="1"/>
  <c r="W20" i="7"/>
  <c r="X20" i="7" s="1"/>
  <c r="W17" i="7"/>
  <c r="X17" i="7" s="1"/>
  <c r="W7" i="7"/>
  <c r="X7" i="7" s="1"/>
  <c r="W47" i="7"/>
  <c r="X47" i="7" s="1"/>
  <c r="W52" i="7"/>
  <c r="X52" i="7" s="1"/>
  <c r="W53" i="7"/>
  <c r="X53" i="7" s="1"/>
  <c r="W26" i="7"/>
  <c r="X26" i="7" s="1"/>
  <c r="W19" i="7"/>
  <c r="X19" i="7" s="1"/>
  <c r="W4" i="7"/>
  <c r="X4" i="7" s="1"/>
  <c r="W12" i="7"/>
  <c r="X12" i="7" s="1"/>
  <c r="W50" i="7"/>
  <c r="X50" i="7" s="1"/>
  <c r="AC89" i="7"/>
  <c r="S89" i="7"/>
  <c r="R89" i="7"/>
  <c r="AC14" i="7"/>
  <c r="S14" i="7"/>
  <c r="R14" i="7"/>
  <c r="AC12" i="7"/>
  <c r="S12" i="7"/>
  <c r="R12" i="7"/>
  <c r="AB97" i="6"/>
  <c r="AA97" i="6"/>
  <c r="AA91" i="6"/>
  <c r="AB91" i="6"/>
  <c r="AC35" i="6"/>
  <c r="R35" i="6"/>
  <c r="S35" i="6"/>
  <c r="AB25" i="6"/>
  <c r="AA25" i="6"/>
  <c r="AB15" i="6"/>
  <c r="AA15" i="6"/>
  <c r="AA60" i="6"/>
  <c r="AB60" i="6"/>
  <c r="AB76" i="6"/>
  <c r="AA76" i="6"/>
  <c r="S89" i="6"/>
  <c r="AC89" i="6"/>
  <c r="R89" i="6"/>
  <c r="S41" i="6"/>
  <c r="AC41" i="6"/>
  <c r="R41" i="6"/>
  <c r="W98" i="6"/>
  <c r="X98" i="6" s="1"/>
  <c r="W96" i="6"/>
  <c r="X96" i="6" s="1"/>
  <c r="W95" i="6"/>
  <c r="X95" i="6" s="1"/>
  <c r="W92" i="6"/>
  <c r="X92" i="6" s="1"/>
  <c r="W75" i="6"/>
  <c r="X75" i="6" s="1"/>
  <c r="W40" i="6"/>
  <c r="X40" i="6" s="1"/>
  <c r="W50" i="6"/>
  <c r="X50" i="6" s="1"/>
  <c r="W99" i="6"/>
  <c r="X99" i="6" s="1"/>
  <c r="W8" i="6"/>
  <c r="X8" i="6" s="1"/>
  <c r="W51" i="6"/>
  <c r="X51" i="6" s="1"/>
  <c r="W11" i="6"/>
  <c r="X11" i="6" s="1"/>
  <c r="W39" i="6"/>
  <c r="X39" i="6" s="1"/>
  <c r="W24" i="6"/>
  <c r="X24" i="6" s="1"/>
  <c r="W44" i="6"/>
  <c r="X44" i="6" s="1"/>
  <c r="W18" i="6"/>
  <c r="X18" i="6" s="1"/>
  <c r="W45" i="6"/>
  <c r="X45" i="6" s="1"/>
  <c r="W30" i="6"/>
  <c r="X30" i="6" s="1"/>
  <c r="AB79" i="5"/>
  <c r="AA79" i="5"/>
  <c r="AA90" i="5"/>
  <c r="AB90" i="5"/>
  <c r="AA86" i="5"/>
  <c r="AB86" i="5"/>
  <c r="AB98" i="5"/>
  <c r="AA98" i="5"/>
  <c r="AB68" i="5"/>
  <c r="AA68" i="5"/>
  <c r="AA59" i="5"/>
  <c r="AB59" i="5"/>
  <c r="AC65" i="5"/>
  <c r="S65" i="5"/>
  <c r="R65" i="5"/>
  <c r="R73" i="5"/>
  <c r="AC73" i="5"/>
  <c r="S73" i="5"/>
  <c r="R39" i="5"/>
  <c r="S39" i="5"/>
  <c r="AC39" i="5"/>
  <c r="AC19" i="5"/>
  <c r="R19" i="5"/>
  <c r="S19" i="5"/>
  <c r="AA7" i="5"/>
  <c r="AB7" i="5"/>
  <c r="R53" i="5"/>
  <c r="AC53" i="5"/>
  <c r="S53" i="5"/>
  <c r="W61" i="5"/>
  <c r="X61" i="5" s="1"/>
  <c r="W5" i="5"/>
  <c r="X5" i="5" s="1"/>
  <c r="W7" i="5"/>
  <c r="X7" i="5" s="1"/>
  <c r="W13" i="5"/>
  <c r="X13" i="5" s="1"/>
  <c r="W55" i="5"/>
  <c r="X55" i="5" s="1"/>
  <c r="W101" i="5"/>
  <c r="X101" i="5" s="1"/>
  <c r="W100" i="5"/>
  <c r="X100" i="5" s="1"/>
  <c r="W76" i="5"/>
  <c r="X76" i="5" s="1"/>
  <c r="W37" i="5"/>
  <c r="X37" i="5" s="1"/>
  <c r="W36" i="5"/>
  <c r="X36" i="5" s="1"/>
  <c r="W35" i="5"/>
  <c r="X35" i="5" s="1"/>
  <c r="W30" i="5"/>
  <c r="X30" i="5" s="1"/>
  <c r="W29" i="5"/>
  <c r="X29" i="5" s="1"/>
  <c r="W22" i="5"/>
  <c r="X22" i="5" s="1"/>
  <c r="W21" i="5"/>
  <c r="X21" i="5" s="1"/>
  <c r="W20" i="5"/>
  <c r="X20" i="5" s="1"/>
  <c r="W10" i="5"/>
  <c r="X10" i="5" s="1"/>
  <c r="W9" i="5"/>
  <c r="X9" i="5" s="1"/>
  <c r="W4" i="5"/>
  <c r="X4" i="5" s="1"/>
  <c r="W52" i="5"/>
  <c r="X52" i="5" s="1"/>
  <c r="W14" i="5"/>
  <c r="X14" i="5" s="1"/>
  <c r="AB50" i="5"/>
  <c r="AA50" i="5"/>
  <c r="S64" i="5"/>
  <c r="R64" i="5"/>
  <c r="AC64" i="5"/>
  <c r="S55" i="5"/>
  <c r="AC55" i="5"/>
  <c r="R55" i="5"/>
  <c r="AC48" i="5"/>
  <c r="S48" i="5"/>
  <c r="R48" i="5"/>
  <c r="S47" i="5"/>
  <c r="R47" i="5"/>
  <c r="AC47" i="5"/>
  <c r="AC5" i="5"/>
  <c r="S5" i="5"/>
  <c r="R5" i="5"/>
  <c r="R3" i="4"/>
  <c r="S3" i="4"/>
  <c r="AC84" i="4"/>
  <c r="R84" i="4"/>
  <c r="S84" i="4"/>
  <c r="R46" i="4"/>
  <c r="S46" i="4"/>
  <c r="R34" i="4"/>
  <c r="S34" i="4"/>
  <c r="R29" i="4"/>
  <c r="S29" i="4"/>
  <c r="AB68" i="4"/>
  <c r="S68" i="4" s="1"/>
  <c r="R102" i="4"/>
  <c r="AB80" i="4"/>
  <c r="R80" i="4" s="1"/>
  <c r="AB16" i="4"/>
  <c r="S16" i="4" s="1"/>
  <c r="S102" i="4"/>
  <c r="AA69" i="4"/>
  <c r="AC14" i="4"/>
  <c r="R14" i="4"/>
  <c r="W35" i="4"/>
  <c r="X35" i="4" s="1"/>
  <c r="W75" i="4"/>
  <c r="X75" i="4" s="1"/>
  <c r="W33" i="4"/>
  <c r="X33" i="4" s="1"/>
  <c r="W99" i="4"/>
  <c r="X99" i="4" s="1"/>
  <c r="W34" i="4"/>
  <c r="X34" i="4" s="1"/>
  <c r="W30" i="4"/>
  <c r="X30" i="4" s="1"/>
  <c r="W87" i="4"/>
  <c r="X87" i="4" s="1"/>
  <c r="W49" i="4"/>
  <c r="X49" i="4" s="1"/>
  <c r="W79" i="4"/>
  <c r="X79" i="4" s="1"/>
  <c r="W59" i="4"/>
  <c r="X59" i="4" s="1"/>
  <c r="W19" i="4"/>
  <c r="X19" i="4" s="1"/>
  <c r="W56" i="4"/>
  <c r="X56" i="4" s="1"/>
  <c r="W98" i="4"/>
  <c r="X98" i="4" s="1"/>
  <c r="W26" i="4"/>
  <c r="X26" i="4" s="1"/>
  <c r="W71" i="4"/>
  <c r="X71" i="4" s="1"/>
  <c r="W102" i="4"/>
  <c r="X102" i="4" s="1"/>
  <c r="W46" i="4"/>
  <c r="X46" i="4" s="1"/>
  <c r="W89" i="4"/>
  <c r="X89" i="4" s="1"/>
  <c r="W11" i="4"/>
  <c r="X11" i="4" s="1"/>
  <c r="W77" i="4"/>
  <c r="X77" i="4" s="1"/>
  <c r="W44" i="4"/>
  <c r="X44" i="4" s="1"/>
  <c r="W95" i="4"/>
  <c r="X95" i="4" s="1"/>
  <c r="W16" i="4"/>
  <c r="X16" i="4" s="1"/>
  <c r="W31" i="4"/>
  <c r="X31" i="4" s="1"/>
  <c r="W21" i="4"/>
  <c r="X21" i="4" s="1"/>
  <c r="W66" i="4"/>
  <c r="X66" i="4" s="1"/>
  <c r="W42" i="4"/>
  <c r="X42" i="4" s="1"/>
  <c r="W39" i="4"/>
  <c r="X39" i="4" s="1"/>
  <c r="W10" i="4"/>
  <c r="X10" i="4" s="1"/>
  <c r="W28" i="4"/>
  <c r="X28" i="4" s="1"/>
  <c r="W84" i="4"/>
  <c r="X84" i="4" s="1"/>
  <c r="W36" i="4"/>
  <c r="X36" i="4" s="1"/>
  <c r="W82" i="4"/>
  <c r="X82" i="4" s="1"/>
  <c r="W96" i="4"/>
  <c r="X96" i="4" s="1"/>
  <c r="W91" i="4"/>
  <c r="X91" i="4" s="1"/>
  <c r="W83" i="4"/>
  <c r="X83" i="4" s="1"/>
  <c r="W53" i="4"/>
  <c r="X53" i="4" s="1"/>
  <c r="W85" i="4"/>
  <c r="X85" i="4" s="1"/>
  <c r="W72" i="4"/>
  <c r="X72" i="4" s="1"/>
  <c r="W48" i="4"/>
  <c r="X48" i="4" s="1"/>
  <c r="W43" i="4"/>
  <c r="X43" i="4" s="1"/>
  <c r="W88" i="4"/>
  <c r="X88" i="4" s="1"/>
  <c r="W24" i="4"/>
  <c r="X24" i="4" s="1"/>
  <c r="W9" i="4"/>
  <c r="X9" i="4" s="1"/>
  <c r="W90" i="4"/>
  <c r="X90" i="4" s="1"/>
  <c r="AB21" i="8"/>
  <c r="AA21" i="8"/>
  <c r="R80" i="6"/>
  <c r="S80" i="6"/>
  <c r="AC80" i="6"/>
  <c r="AC10" i="10"/>
  <c r="S10" i="10"/>
  <c r="R10" i="10"/>
  <c r="AC15" i="4"/>
  <c r="S15" i="4"/>
  <c r="R15" i="4"/>
  <c r="AC99" i="11"/>
  <c r="R99" i="11"/>
  <c r="S99" i="11"/>
  <c r="R91" i="5"/>
  <c r="AC91" i="5"/>
  <c r="S91" i="5"/>
  <c r="AC82" i="11"/>
  <c r="S82" i="11"/>
  <c r="R82" i="11"/>
  <c r="AA42" i="7"/>
  <c r="AB42" i="7"/>
  <c r="R41" i="11"/>
  <c r="AC41" i="11"/>
  <c r="S41" i="11"/>
  <c r="W12" i="4"/>
  <c r="X12" i="4" s="1"/>
  <c r="W27" i="7"/>
  <c r="X27" i="7" s="1"/>
  <c r="AC43" i="10"/>
  <c r="S43" i="10"/>
  <c r="R43" i="10"/>
  <c r="S53" i="4"/>
  <c r="R53" i="4"/>
  <c r="AC53" i="4"/>
  <c r="W4" i="10"/>
  <c r="X4" i="10" s="1"/>
  <c r="S44" i="4"/>
  <c r="R44" i="4"/>
  <c r="AC44" i="4"/>
  <c r="AC17" i="10"/>
  <c r="S17" i="10"/>
  <c r="R17" i="10"/>
  <c r="S71" i="12"/>
  <c r="R71" i="12"/>
  <c r="AC71" i="12"/>
  <c r="S61" i="5"/>
  <c r="R61" i="5"/>
  <c r="AC61" i="5"/>
  <c r="W50" i="12"/>
  <c r="X50" i="12" s="1"/>
  <c r="W34" i="8"/>
  <c r="X34" i="8" s="1"/>
  <c r="R48" i="12"/>
  <c r="AC48" i="12"/>
  <c r="S48" i="12"/>
  <c r="R76" i="12"/>
  <c r="AC76" i="12"/>
  <c r="S76" i="12"/>
  <c r="S3" i="8"/>
  <c r="R3" i="8"/>
  <c r="AC3" i="8"/>
  <c r="AA5" i="7"/>
  <c r="AB5" i="7"/>
  <c r="AC73" i="11"/>
  <c r="R73" i="11"/>
  <c r="S73" i="11"/>
  <c r="S33" i="6"/>
  <c r="R33" i="6"/>
  <c r="AC33" i="6"/>
  <c r="AC44" i="10"/>
  <c r="S44" i="10"/>
  <c r="R44" i="10"/>
  <c r="W101" i="12"/>
  <c r="X101" i="12" s="1"/>
  <c r="AB21" i="4"/>
  <c r="AA21" i="4"/>
  <c r="W87" i="6"/>
  <c r="X87" i="6" s="1"/>
  <c r="W90" i="8"/>
  <c r="X90" i="8" s="1"/>
  <c r="W37" i="4"/>
  <c r="X37" i="4" s="1"/>
  <c r="W33" i="6"/>
  <c r="X33" i="6" s="1"/>
  <c r="AB70" i="10"/>
  <c r="AA70" i="10"/>
  <c r="AA82" i="7"/>
  <c r="AB82" i="7"/>
  <c r="AB61" i="4"/>
  <c r="AA61" i="4"/>
  <c r="AC51" i="9"/>
  <c r="S51" i="9"/>
  <c r="R51" i="9"/>
  <c r="S99" i="5"/>
  <c r="R99" i="5"/>
  <c r="AC99" i="5"/>
  <c r="S69" i="11"/>
  <c r="R69" i="11"/>
  <c r="AC69" i="11"/>
  <c r="R75" i="6"/>
  <c r="AC75" i="6"/>
  <c r="S75" i="6"/>
  <c r="S91" i="7"/>
  <c r="R91" i="7"/>
  <c r="AC91" i="7"/>
  <c r="AB5" i="12"/>
  <c r="AA5" i="12"/>
  <c r="R69" i="8"/>
  <c r="S69" i="8"/>
  <c r="AC69" i="8"/>
  <c r="S88" i="8"/>
  <c r="R88" i="8"/>
  <c r="AC88" i="8"/>
  <c r="R65" i="7"/>
  <c r="AC65" i="7"/>
  <c r="S65" i="7"/>
  <c r="AA42" i="9"/>
  <c r="AB42" i="9"/>
  <c r="AC58" i="7"/>
  <c r="S58" i="7"/>
  <c r="R58" i="7"/>
  <c r="S12" i="11"/>
  <c r="AC12" i="11"/>
  <c r="R12" i="11"/>
  <c r="AC77" i="12"/>
  <c r="S77" i="12"/>
  <c r="R77" i="12"/>
  <c r="R40" i="6"/>
  <c r="AC40" i="6"/>
  <c r="S40" i="6"/>
  <c r="R101" i="8"/>
  <c r="AC101" i="8"/>
  <c r="S101" i="8"/>
  <c r="AB12" i="9"/>
  <c r="AA12" i="9"/>
  <c r="W94" i="7"/>
  <c r="X94" i="7" s="1"/>
  <c r="W28" i="12"/>
  <c r="X28" i="12" s="1"/>
  <c r="W67" i="4"/>
  <c r="X67" i="4" s="1"/>
  <c r="AC70" i="9"/>
  <c r="S70" i="9"/>
  <c r="R70" i="9"/>
  <c r="W69" i="10"/>
  <c r="X69" i="10" s="1"/>
  <c r="AC80" i="4"/>
  <c r="R99" i="6"/>
  <c r="S99" i="6"/>
  <c r="AC99" i="6"/>
  <c r="AB83" i="4"/>
  <c r="AA83" i="4"/>
  <c r="AC96" i="9"/>
  <c r="S96" i="9"/>
  <c r="R96" i="9"/>
  <c r="S81" i="10"/>
  <c r="AC81" i="10"/>
  <c r="R81" i="10"/>
  <c r="R103" i="11"/>
  <c r="S103" i="11"/>
  <c r="AC103" i="11"/>
  <c r="S12" i="4"/>
  <c r="R12" i="4"/>
  <c r="AC12" i="4"/>
  <c r="S41" i="8"/>
  <c r="AC41" i="8"/>
  <c r="R41" i="8"/>
  <c r="AC81" i="9"/>
  <c r="S81" i="9"/>
  <c r="R81" i="9"/>
  <c r="S75" i="12"/>
  <c r="R75" i="12"/>
  <c r="AC75" i="12"/>
  <c r="S62" i="9"/>
  <c r="R62" i="9"/>
  <c r="AC62" i="9"/>
  <c r="AA44" i="5"/>
  <c r="AB44" i="5"/>
  <c r="W60" i="8"/>
  <c r="X60" i="8" s="1"/>
  <c r="S74" i="11"/>
  <c r="R74" i="11"/>
  <c r="AC74" i="11"/>
  <c r="AC25" i="4"/>
  <c r="S25" i="4"/>
  <c r="R25" i="4"/>
  <c r="AC7" i="11"/>
  <c r="R7" i="11"/>
  <c r="S7" i="11"/>
  <c r="S38" i="8"/>
  <c r="R38" i="8"/>
  <c r="AC38" i="8"/>
  <c r="S34" i="9"/>
  <c r="AC34" i="9"/>
  <c r="R34" i="9"/>
  <c r="AB67" i="5"/>
  <c r="AA67" i="5"/>
  <c r="W20" i="9"/>
  <c r="X20" i="9" s="1"/>
  <c r="S93" i="4"/>
  <c r="R93" i="4"/>
  <c r="AC93" i="4"/>
  <c r="AC95" i="7"/>
  <c r="S95" i="7"/>
  <c r="R95" i="7"/>
  <c r="AB89" i="11"/>
  <c r="AA89" i="11"/>
  <c r="AB58" i="8"/>
  <c r="AA58" i="8"/>
  <c r="AC21" i="9"/>
  <c r="S21" i="9"/>
  <c r="R21" i="9"/>
  <c r="R74" i="8"/>
  <c r="S74" i="8"/>
  <c r="AC74" i="8"/>
  <c r="W21" i="10"/>
  <c r="X21" i="10" s="1"/>
  <c r="AC9" i="8"/>
  <c r="R9" i="8"/>
  <c r="S9" i="8"/>
  <c r="AC81" i="7"/>
  <c r="S81" i="7"/>
  <c r="R81" i="7"/>
  <c r="AC13" i="6"/>
  <c r="R13" i="6"/>
  <c r="S13" i="6"/>
  <c r="AC31" i="10"/>
  <c r="R31" i="10"/>
  <c r="S31" i="10"/>
  <c r="AC71" i="6"/>
  <c r="R71" i="6"/>
  <c r="S71" i="6"/>
  <c r="S34" i="12"/>
  <c r="R34" i="12"/>
  <c r="AC34" i="12"/>
  <c r="W84" i="5"/>
  <c r="X84" i="5" s="1"/>
  <c r="AB32" i="7"/>
  <c r="AA32" i="7"/>
  <c r="R60" i="11"/>
  <c r="AC60" i="11"/>
  <c r="S60" i="11"/>
  <c r="W71" i="9"/>
  <c r="X71" i="9" s="1"/>
  <c r="AC24" i="12"/>
  <c r="S24" i="12"/>
  <c r="R24" i="12"/>
  <c r="S41" i="7"/>
  <c r="R41" i="7"/>
  <c r="AC41" i="7"/>
  <c r="W32" i="8"/>
  <c r="X32" i="8" s="1"/>
  <c r="AB93" i="8"/>
  <c r="AA93" i="8"/>
  <c r="W91" i="9"/>
  <c r="X91" i="9" s="1"/>
  <c r="AC35" i="9"/>
  <c r="S35" i="9"/>
  <c r="R35" i="9"/>
  <c r="W69" i="11"/>
  <c r="X69" i="11" s="1"/>
  <c r="S97" i="8"/>
  <c r="AC97" i="8"/>
  <c r="R97" i="8"/>
  <c r="S77" i="8"/>
  <c r="AC77" i="8"/>
  <c r="R77" i="8"/>
  <c r="AA65" i="12"/>
  <c r="AB65" i="12"/>
  <c r="W36" i="12"/>
  <c r="X36" i="12" s="1"/>
  <c r="S56" i="5"/>
  <c r="R56" i="5"/>
  <c r="AC56" i="5"/>
  <c r="AA24" i="9"/>
  <c r="AB24" i="9"/>
  <c r="AC82" i="4"/>
  <c r="R82" i="4"/>
  <c r="S82" i="4"/>
  <c r="W12" i="11"/>
  <c r="X12" i="11" s="1"/>
  <c r="AB36" i="8"/>
  <c r="AA36" i="8"/>
  <c r="R26" i="10"/>
  <c r="AC26" i="10"/>
  <c r="S26" i="10"/>
  <c r="AB83" i="10"/>
  <c r="AA83" i="10"/>
  <c r="W74" i="7"/>
  <c r="X74" i="7" s="1"/>
  <c r="AA50" i="8"/>
  <c r="AB50" i="8"/>
  <c r="AB20" i="11"/>
  <c r="AA20" i="11"/>
  <c r="S99" i="12"/>
  <c r="R99" i="12"/>
  <c r="AC99" i="12"/>
  <c r="W77" i="6"/>
  <c r="X77" i="6" s="1"/>
  <c r="AB85" i="6"/>
  <c r="AA85" i="6"/>
  <c r="AC8" i="9"/>
  <c r="R8" i="9"/>
  <c r="S8" i="9"/>
  <c r="AC33" i="9"/>
  <c r="S33" i="9"/>
  <c r="R33" i="9"/>
  <c r="W47" i="10"/>
  <c r="X47" i="10" s="1"/>
  <c r="S30" i="4"/>
  <c r="AC30" i="4"/>
  <c r="R30" i="4"/>
  <c r="S82" i="6"/>
  <c r="R82" i="6"/>
  <c r="AC82" i="6"/>
  <c r="AB95" i="9"/>
  <c r="AA95" i="9"/>
  <c r="AC103" i="6"/>
  <c r="S103" i="6"/>
  <c r="R103" i="6"/>
  <c r="R67" i="4"/>
  <c r="S67" i="4"/>
  <c r="AC67" i="4"/>
  <c r="S39" i="7"/>
  <c r="R39" i="7"/>
  <c r="AC39" i="7"/>
  <c r="R80" i="8"/>
  <c r="S80" i="8"/>
  <c r="AC80" i="8"/>
  <c r="S93" i="12"/>
  <c r="AC93" i="12"/>
  <c r="R93" i="12"/>
  <c r="S4" i="8"/>
  <c r="R4" i="8"/>
  <c r="AC4" i="8"/>
  <c r="S82" i="9"/>
  <c r="R82" i="9"/>
  <c r="AC82" i="9"/>
  <c r="W67" i="5"/>
  <c r="X67" i="5" s="1"/>
  <c r="R30" i="11"/>
  <c r="AC30" i="11"/>
  <c r="S30" i="11"/>
  <c r="AC51" i="4"/>
  <c r="S51" i="4"/>
  <c r="R51" i="4"/>
  <c r="W51" i="4"/>
  <c r="X51" i="4" s="1"/>
  <c r="S59" i="6"/>
  <c r="AC59" i="6"/>
  <c r="R59" i="6"/>
  <c r="AC54" i="5"/>
  <c r="S54" i="5"/>
  <c r="R54" i="5"/>
  <c r="W22" i="8"/>
  <c r="X22" i="8" s="1"/>
  <c r="W90" i="12"/>
  <c r="X90" i="12" s="1"/>
  <c r="S42" i="5"/>
  <c r="R42" i="5"/>
  <c r="AC42" i="5"/>
  <c r="R44" i="9"/>
  <c r="AC44" i="9"/>
  <c r="S44" i="9"/>
  <c r="AB53" i="10"/>
  <c r="AA53" i="10"/>
  <c r="S100" i="6"/>
  <c r="AC100" i="6"/>
  <c r="R100" i="6"/>
  <c r="AC45" i="9"/>
  <c r="S45" i="9"/>
  <c r="R45" i="9"/>
  <c r="R34" i="6"/>
  <c r="AC34" i="6"/>
  <c r="S34" i="6"/>
  <c r="W52" i="4"/>
  <c r="X52" i="4" s="1"/>
  <c r="W90" i="7"/>
  <c r="X90" i="7" s="1"/>
  <c r="S95" i="10"/>
  <c r="AC95" i="10"/>
  <c r="R95" i="10"/>
  <c r="S17" i="12"/>
  <c r="R17" i="12"/>
  <c r="AC17" i="12"/>
  <c r="W68" i="12"/>
  <c r="X68" i="12" s="1"/>
  <c r="R37" i="10"/>
  <c r="S37" i="10"/>
  <c r="AC37" i="10"/>
  <c r="W35" i="10"/>
  <c r="X35" i="10" s="1"/>
  <c r="AB6" i="6"/>
  <c r="AA6" i="6"/>
  <c r="W75" i="7"/>
  <c r="X75" i="7" s="1"/>
  <c r="W83" i="11"/>
  <c r="X83" i="11" s="1"/>
  <c r="AC17" i="6"/>
  <c r="S17" i="6"/>
  <c r="R17" i="6"/>
  <c r="S70" i="7"/>
  <c r="R70" i="7"/>
  <c r="AC70" i="7"/>
  <c r="W43" i="10"/>
  <c r="X43" i="10" s="1"/>
  <c r="W64" i="11"/>
  <c r="X64" i="11" s="1"/>
  <c r="S87" i="12"/>
  <c r="AC87" i="12"/>
  <c r="R87" i="12"/>
  <c r="R57" i="5"/>
  <c r="AC57" i="5"/>
  <c r="S57" i="5"/>
  <c r="R96" i="8"/>
  <c r="AC96" i="8"/>
  <c r="S96" i="8"/>
  <c r="S58" i="11"/>
  <c r="R58" i="11"/>
  <c r="AC58" i="11"/>
  <c r="S33" i="8"/>
  <c r="AC33" i="8"/>
  <c r="R33" i="8"/>
  <c r="AC10" i="11"/>
  <c r="S10" i="11"/>
  <c r="R10" i="11"/>
  <c r="AC41" i="9"/>
  <c r="R41" i="9"/>
  <c r="S41" i="9"/>
  <c r="AB88" i="9"/>
  <c r="AA88" i="9"/>
  <c r="S47" i="7"/>
  <c r="R47" i="7"/>
  <c r="AC47" i="7"/>
  <c r="S26" i="11"/>
  <c r="R26" i="11"/>
  <c r="AC26" i="11"/>
  <c r="S51" i="11"/>
  <c r="R51" i="11"/>
  <c r="AC51" i="11"/>
  <c r="AB78" i="7"/>
  <c r="AA78" i="7"/>
  <c r="S53" i="12"/>
  <c r="AC53" i="12"/>
  <c r="R53" i="12"/>
  <c r="AB24" i="7"/>
  <c r="AA24" i="7"/>
  <c r="S28" i="10"/>
  <c r="R28" i="10"/>
  <c r="AC28" i="10"/>
  <c r="R50" i="12"/>
  <c r="AC50" i="12"/>
  <c r="S50" i="12"/>
  <c r="AC53" i="8"/>
  <c r="S53" i="8"/>
  <c r="R53" i="8"/>
  <c r="S69" i="4"/>
  <c r="R69" i="4"/>
  <c r="AC69" i="4"/>
  <c r="AB55" i="7"/>
  <c r="AA55" i="7"/>
  <c r="S33" i="11"/>
  <c r="AC33" i="11"/>
  <c r="R33" i="11"/>
  <c r="W71" i="12"/>
  <c r="X71" i="12" s="1"/>
  <c r="AC31" i="8"/>
  <c r="R31" i="8"/>
  <c r="S31" i="8"/>
  <c r="S75" i="10"/>
  <c r="R75" i="10"/>
  <c r="AC75" i="10"/>
  <c r="AC46" i="12"/>
  <c r="S46" i="12"/>
  <c r="R46" i="12"/>
  <c r="W92" i="12"/>
  <c r="X92" i="12" s="1"/>
  <c r="S50" i="4"/>
  <c r="R50" i="4"/>
  <c r="AC50" i="4"/>
  <c r="AC61" i="7"/>
  <c r="R61" i="7"/>
  <c r="S61" i="7"/>
  <c r="AB73" i="7"/>
  <c r="AA73" i="7"/>
  <c r="S44" i="11"/>
  <c r="AC44" i="11"/>
  <c r="R44" i="11"/>
  <c r="AB43" i="5"/>
  <c r="AA43" i="5"/>
  <c r="W58" i="10"/>
  <c r="X58" i="10" s="1"/>
  <c r="W35" i="7"/>
  <c r="X35" i="7" s="1"/>
  <c r="W85" i="7"/>
  <c r="X85" i="7" s="1"/>
  <c r="W47" i="11"/>
  <c r="X47" i="11" s="1"/>
  <c r="S60" i="12"/>
  <c r="R60" i="12"/>
  <c r="AC60" i="12"/>
  <c r="AB72" i="10"/>
  <c r="AA72" i="10"/>
  <c r="W27" i="4"/>
  <c r="X27" i="4" s="1"/>
  <c r="W90" i="5"/>
  <c r="X90" i="5" s="1"/>
  <c r="AB34" i="5"/>
  <c r="AA34" i="5"/>
  <c r="W103" i="4"/>
  <c r="X103" i="4" s="1"/>
  <c r="W82" i="6"/>
  <c r="X82" i="6" s="1"/>
  <c r="AC21" i="12"/>
  <c r="S21" i="12"/>
  <c r="R21" i="12"/>
  <c r="R7" i="12"/>
  <c r="S7" i="12"/>
  <c r="AC7" i="12"/>
  <c r="S67" i="7"/>
  <c r="R67" i="7"/>
  <c r="AC67" i="7"/>
  <c r="AB50" i="11"/>
  <c r="AA50" i="11"/>
  <c r="W46" i="12"/>
  <c r="X46" i="12" s="1"/>
  <c r="W67" i="12"/>
  <c r="X67" i="12" s="1"/>
  <c r="W15" i="7"/>
  <c r="X15" i="7" s="1"/>
  <c r="AC74" i="7"/>
  <c r="S74" i="7"/>
  <c r="R74" i="7"/>
  <c r="AA73" i="10"/>
  <c r="AB73" i="10"/>
  <c r="R92" i="11"/>
  <c r="AC92" i="11"/>
  <c r="S92" i="11"/>
  <c r="S52" i="4"/>
  <c r="R52" i="4"/>
  <c r="AC52" i="4"/>
  <c r="W58" i="7"/>
  <c r="X58" i="7" s="1"/>
  <c r="AC72" i="11"/>
  <c r="S72" i="11"/>
  <c r="R72" i="11"/>
  <c r="AB71" i="9"/>
  <c r="AA71" i="9"/>
  <c r="W37" i="12"/>
  <c r="X37" i="12" s="1"/>
  <c r="AC12" i="10"/>
  <c r="S12" i="10"/>
  <c r="R12" i="10"/>
  <c r="R77" i="11"/>
  <c r="S77" i="11"/>
  <c r="AC77" i="11"/>
  <c r="S74" i="6"/>
  <c r="R74" i="6"/>
  <c r="AC74" i="6"/>
  <c r="AB89" i="4"/>
  <c r="AA89" i="4"/>
  <c r="S24" i="8"/>
  <c r="R24" i="8"/>
  <c r="AC24" i="8"/>
  <c r="AB90" i="9"/>
  <c r="AA90" i="9"/>
  <c r="AC79" i="9"/>
  <c r="R79" i="9"/>
  <c r="S79" i="9"/>
  <c r="S60" i="8"/>
  <c r="R60" i="8"/>
  <c r="AC60" i="8"/>
  <c r="R69" i="10"/>
  <c r="AC69" i="10"/>
  <c r="S69" i="10"/>
  <c r="S29" i="5"/>
  <c r="AC29" i="5"/>
  <c r="R29" i="5"/>
  <c r="AA66" i="7"/>
  <c r="AB66" i="7"/>
  <c r="R54" i="12"/>
  <c r="S54" i="12"/>
  <c r="AC54" i="12"/>
  <c r="S92" i="5"/>
  <c r="AC92" i="5"/>
  <c r="R92" i="5"/>
  <c r="R26" i="8"/>
  <c r="AC26" i="8"/>
  <c r="S26" i="8"/>
  <c r="R45" i="7"/>
  <c r="AC45" i="7"/>
  <c r="S45" i="7"/>
  <c r="AC18" i="9"/>
  <c r="S18" i="9"/>
  <c r="R18" i="9"/>
  <c r="S27" i="8"/>
  <c r="R27" i="8"/>
  <c r="AC27" i="8"/>
  <c r="W13" i="12"/>
  <c r="X13" i="12" s="1"/>
  <c r="W23" i="4"/>
  <c r="X23" i="4" s="1"/>
  <c r="AA9" i="6"/>
  <c r="AB9" i="6"/>
  <c r="AC22" i="7"/>
  <c r="S22" i="7"/>
  <c r="R22" i="7"/>
  <c r="W82" i="7"/>
  <c r="X82" i="7" s="1"/>
  <c r="W75" i="10"/>
  <c r="X75" i="10" s="1"/>
  <c r="S78" i="11"/>
  <c r="AC78" i="11"/>
  <c r="R78" i="11"/>
  <c r="AB10" i="6"/>
  <c r="AA10" i="6"/>
  <c r="AB85" i="7"/>
  <c r="AA85" i="7"/>
  <c r="AC100" i="9"/>
  <c r="S100" i="9"/>
  <c r="R100" i="9"/>
  <c r="W20" i="12"/>
  <c r="X20" i="12" s="1"/>
  <c r="AA91" i="12"/>
  <c r="AB91" i="12"/>
  <c r="AA29" i="6"/>
  <c r="AB29" i="6"/>
  <c r="W13" i="10"/>
  <c r="X13" i="10" s="1"/>
  <c r="AA68" i="12"/>
  <c r="AB68" i="12"/>
  <c r="S17" i="4"/>
  <c r="R17" i="4"/>
  <c r="AC17" i="4"/>
  <c r="S46" i="9"/>
  <c r="R46" i="9"/>
  <c r="AC46" i="9"/>
  <c r="AC24" i="11"/>
  <c r="S24" i="11"/>
  <c r="R24" i="11"/>
  <c r="AA51" i="12"/>
  <c r="AB51" i="12"/>
  <c r="AC37" i="12"/>
  <c r="R37" i="12"/>
  <c r="S37" i="12"/>
  <c r="S95" i="6"/>
  <c r="R95" i="6"/>
  <c r="AC95" i="6"/>
  <c r="AA98" i="10"/>
  <c r="AB98" i="10"/>
  <c r="R37" i="6"/>
  <c r="AC37" i="6"/>
  <c r="S37" i="6"/>
  <c r="S83" i="8"/>
  <c r="R83" i="8"/>
  <c r="AC83" i="8"/>
  <c r="AB69" i="7"/>
  <c r="AA69" i="7"/>
  <c r="AC87" i="4"/>
  <c r="R87" i="4"/>
  <c r="S87" i="4"/>
  <c r="S91" i="4"/>
  <c r="R91" i="4"/>
  <c r="AC91" i="4"/>
  <c r="S19" i="6"/>
  <c r="AC19" i="6"/>
  <c r="R19" i="6"/>
  <c r="S62" i="8"/>
  <c r="R62" i="8"/>
  <c r="AC62" i="8"/>
  <c r="S3" i="6"/>
  <c r="R3" i="6"/>
  <c r="AC3" i="6"/>
  <c r="AC75" i="9"/>
  <c r="S75" i="9"/>
  <c r="R75" i="9"/>
  <c r="AC96" i="11"/>
  <c r="S96" i="11"/>
  <c r="R96" i="11"/>
  <c r="W64" i="5"/>
  <c r="X64" i="5" s="1"/>
  <c r="AC63" i="7"/>
  <c r="R63" i="7"/>
  <c r="S63" i="7"/>
  <c r="W78" i="9"/>
  <c r="X78" i="9" s="1"/>
  <c r="W90" i="10"/>
  <c r="X90" i="10" s="1"/>
  <c r="W48" i="5"/>
  <c r="X48" i="5" s="1"/>
  <c r="W7" i="11"/>
  <c r="X7" i="11" s="1"/>
  <c r="W12" i="6"/>
  <c r="X12" i="6" s="1"/>
  <c r="AC83" i="7"/>
  <c r="R83" i="7"/>
  <c r="S83" i="7"/>
  <c r="AC8" i="4"/>
  <c r="S8" i="4"/>
  <c r="R8" i="4"/>
  <c r="W90" i="9"/>
  <c r="X90" i="9" s="1"/>
  <c r="R22" i="6"/>
  <c r="AC22" i="6"/>
  <c r="S22" i="6"/>
  <c r="R37" i="7"/>
  <c r="S37" i="7"/>
  <c r="AC37" i="7"/>
  <c r="S46" i="8"/>
  <c r="R46" i="8"/>
  <c r="AC46" i="8"/>
  <c r="W30" i="11"/>
  <c r="X30" i="11" s="1"/>
  <c r="S79" i="12"/>
  <c r="R79" i="12"/>
  <c r="AC79" i="12"/>
  <c r="AC66" i="4"/>
  <c r="S66" i="4"/>
  <c r="R66" i="4"/>
  <c r="AB99" i="7"/>
  <c r="AA99" i="7"/>
  <c r="W42" i="9"/>
  <c r="X42" i="9" s="1"/>
  <c r="W73" i="5"/>
  <c r="X73" i="5" s="1"/>
  <c r="W84" i="7"/>
  <c r="X84" i="7" s="1"/>
  <c r="AB74" i="9"/>
  <c r="AA74" i="9"/>
  <c r="R64" i="6"/>
  <c r="AC64" i="6"/>
  <c r="S64" i="6"/>
  <c r="W6" i="10"/>
  <c r="X6" i="10" s="1"/>
  <c r="S18" i="10"/>
  <c r="R18" i="10"/>
  <c r="AC18" i="10"/>
  <c r="W55" i="7"/>
  <c r="X55" i="7" s="1"/>
  <c r="AC3" i="5"/>
  <c r="R3" i="5"/>
  <c r="S3" i="5"/>
  <c r="W63" i="10"/>
  <c r="X63" i="10" s="1"/>
  <c r="W24" i="5"/>
  <c r="X24" i="5" s="1"/>
  <c r="AB76" i="7"/>
  <c r="AA76" i="7"/>
  <c r="S23" i="6"/>
  <c r="R23" i="6"/>
  <c r="AC23" i="6"/>
  <c r="W14" i="11"/>
  <c r="X14" i="11" s="1"/>
  <c r="W48" i="8"/>
  <c r="X48" i="8" s="1"/>
  <c r="AC34" i="10"/>
  <c r="S34" i="10"/>
  <c r="R34" i="10"/>
  <c r="AB62" i="7"/>
  <c r="AA62" i="7"/>
  <c r="AB38" i="9"/>
  <c r="AA38" i="9"/>
  <c r="AC79" i="10"/>
  <c r="S79" i="10"/>
  <c r="R79" i="10"/>
  <c r="S3" i="9"/>
  <c r="R3" i="9"/>
  <c r="AC3" i="9"/>
  <c r="R78" i="10"/>
  <c r="S78" i="10"/>
  <c r="AC78" i="10"/>
  <c r="S61" i="8"/>
  <c r="AC61" i="8"/>
  <c r="R61" i="8"/>
  <c r="AC40" i="11"/>
  <c r="R40" i="11"/>
  <c r="S40" i="11"/>
  <c r="S30" i="12"/>
  <c r="R30" i="12"/>
  <c r="AC30" i="12"/>
  <c r="AC85" i="12"/>
  <c r="S85" i="12"/>
  <c r="R85" i="12"/>
  <c r="S97" i="4"/>
  <c r="R97" i="4"/>
  <c r="AC97" i="4"/>
  <c r="W46" i="8"/>
  <c r="X46" i="8" s="1"/>
  <c r="AB84" i="7"/>
  <c r="AA84" i="7"/>
  <c r="S30" i="9"/>
  <c r="AC30" i="9"/>
  <c r="R30" i="9"/>
  <c r="AC49" i="4"/>
  <c r="S49" i="4"/>
  <c r="R49" i="4"/>
  <c r="AC60" i="10"/>
  <c r="S60" i="10"/>
  <c r="R60" i="10"/>
  <c r="AC23" i="7"/>
  <c r="R23" i="7"/>
  <c r="S23" i="7"/>
  <c r="AB46" i="6"/>
  <c r="AA46" i="6"/>
  <c r="AC56" i="11"/>
  <c r="S56" i="11"/>
  <c r="R56" i="11"/>
  <c r="AC55" i="6"/>
  <c r="S55" i="6"/>
  <c r="R55" i="6"/>
  <c r="AC43" i="7"/>
  <c r="S43" i="7"/>
  <c r="R43" i="7"/>
  <c r="R32" i="10"/>
  <c r="S32" i="10"/>
  <c r="AC32" i="10"/>
  <c r="S53" i="7"/>
  <c r="AC53" i="7"/>
  <c r="R53" i="7"/>
  <c r="AC42" i="11"/>
  <c r="R42" i="11"/>
  <c r="S42" i="11"/>
  <c r="R43" i="9"/>
  <c r="AC43" i="9"/>
  <c r="S43" i="9"/>
  <c r="S22" i="10"/>
  <c r="AC22" i="10"/>
  <c r="R22" i="10"/>
  <c r="AA11" i="11"/>
  <c r="AB11" i="11"/>
  <c r="AC57" i="12"/>
  <c r="S57" i="12"/>
  <c r="R57" i="12"/>
  <c r="S6" i="5"/>
  <c r="R6" i="5"/>
  <c r="AC6" i="5"/>
  <c r="AC45" i="8"/>
  <c r="S45" i="8"/>
  <c r="R45" i="8"/>
  <c r="S68" i="9"/>
  <c r="AC68" i="9"/>
  <c r="R68" i="9"/>
  <c r="S80" i="12"/>
  <c r="AC80" i="12"/>
  <c r="R80" i="12"/>
  <c r="AB45" i="12"/>
  <c r="AA45" i="12"/>
  <c r="AB53" i="11"/>
  <c r="AA53" i="11"/>
  <c r="AB7" i="7"/>
  <c r="AA7" i="7"/>
  <c r="AB51" i="5"/>
  <c r="AA51" i="5"/>
  <c r="S64" i="7"/>
  <c r="R64" i="7"/>
  <c r="AC64" i="7"/>
  <c r="R32" i="8"/>
  <c r="AC32" i="8"/>
  <c r="S32" i="8"/>
  <c r="S7" i="10"/>
  <c r="AC7" i="10"/>
  <c r="R7" i="10"/>
  <c r="S40" i="12"/>
  <c r="R40" i="12"/>
  <c r="AC40" i="12"/>
  <c r="S78" i="5"/>
  <c r="R78" i="5"/>
  <c r="AC78" i="5"/>
  <c r="AC22" i="4"/>
  <c r="S22" i="4"/>
  <c r="R22" i="4"/>
  <c r="S44" i="7"/>
  <c r="R44" i="7"/>
  <c r="AC44" i="7"/>
  <c r="W10" i="9"/>
  <c r="X10" i="9" s="1"/>
  <c r="S13" i="9"/>
  <c r="R13" i="9"/>
  <c r="AC13" i="9"/>
  <c r="AC27" i="7"/>
  <c r="S27" i="7"/>
  <c r="R27" i="7"/>
  <c r="AC46" i="10"/>
  <c r="S46" i="10"/>
  <c r="R46" i="10"/>
  <c r="W94" i="5"/>
  <c r="X94" i="5" s="1"/>
  <c r="AB99" i="4"/>
  <c r="AA99" i="4"/>
  <c r="R38" i="4"/>
  <c r="AC38" i="4"/>
  <c r="S38" i="4"/>
  <c r="S8" i="8"/>
  <c r="R8" i="8"/>
  <c r="AC8" i="8"/>
  <c r="AC27" i="5"/>
  <c r="S27" i="5"/>
  <c r="R27" i="5"/>
  <c r="W45" i="8"/>
  <c r="X45" i="8" s="1"/>
  <c r="AB86" i="10"/>
  <c r="AA86" i="10"/>
  <c r="S10" i="9"/>
  <c r="AC10" i="9"/>
  <c r="R10" i="9"/>
  <c r="AB52" i="8"/>
  <c r="AA52" i="8"/>
  <c r="R101" i="5"/>
  <c r="AC101" i="5"/>
  <c r="S101" i="5"/>
  <c r="AC14" i="9"/>
  <c r="S14" i="9"/>
  <c r="R14" i="9"/>
  <c r="AC19" i="11"/>
  <c r="S19" i="11"/>
  <c r="R19" i="11"/>
  <c r="AC63" i="12"/>
  <c r="S63" i="12"/>
  <c r="R63" i="12"/>
  <c r="S96" i="10"/>
  <c r="AC96" i="10"/>
  <c r="R96" i="10"/>
  <c r="R70" i="6"/>
  <c r="S70" i="6"/>
  <c r="AC70" i="6"/>
  <c r="S19" i="9"/>
  <c r="R19" i="9"/>
  <c r="AC19" i="9"/>
  <c r="AA4" i="11"/>
  <c r="AB4" i="11"/>
  <c r="AA15" i="11"/>
  <c r="AB15" i="11"/>
  <c r="W45" i="4"/>
  <c r="X45" i="4" s="1"/>
  <c r="AC29" i="8"/>
  <c r="S29" i="8"/>
  <c r="R29" i="8"/>
  <c r="AC10" i="5"/>
  <c r="S10" i="5"/>
  <c r="R10" i="5"/>
  <c r="R36" i="9"/>
  <c r="S36" i="9"/>
  <c r="AC36" i="9"/>
  <c r="AA26" i="5"/>
  <c r="AB26" i="5"/>
  <c r="S59" i="7"/>
  <c r="R59" i="7"/>
  <c r="AC59" i="7"/>
  <c r="AB14" i="11"/>
  <c r="AA14" i="11"/>
  <c r="AB66" i="6"/>
  <c r="AA66" i="6"/>
  <c r="AB66" i="8"/>
  <c r="AA66" i="8"/>
  <c r="S65" i="6"/>
  <c r="AC65" i="6"/>
  <c r="R65" i="6"/>
  <c r="W65" i="8"/>
  <c r="X65" i="8" s="1"/>
  <c r="AC54" i="4"/>
  <c r="R54" i="4"/>
  <c r="S54" i="4"/>
  <c r="R18" i="8"/>
  <c r="S18" i="8"/>
  <c r="AC18" i="8"/>
  <c r="W50" i="10"/>
  <c r="X50" i="10" s="1"/>
  <c r="S76" i="11"/>
  <c r="R76" i="11"/>
  <c r="AC76" i="11"/>
  <c r="AC45" i="4"/>
  <c r="S45" i="4"/>
  <c r="R45" i="4"/>
  <c r="AB48" i="9"/>
  <c r="AA48" i="9"/>
  <c r="AB78" i="12"/>
  <c r="AA78" i="12"/>
  <c r="AA22" i="9"/>
  <c r="AB22" i="9"/>
  <c r="AB26" i="6"/>
  <c r="AA26" i="6"/>
  <c r="AA36" i="10"/>
  <c r="AB36" i="10"/>
  <c r="AB39" i="10"/>
  <c r="AA39" i="10"/>
  <c r="S80" i="9"/>
  <c r="R80" i="9"/>
  <c r="AC80" i="9"/>
  <c r="S22" i="8"/>
  <c r="R22" i="8"/>
  <c r="AC22" i="8"/>
  <c r="S102" i="8"/>
  <c r="R102" i="8"/>
  <c r="AC102" i="8"/>
  <c r="S68" i="6"/>
  <c r="R68" i="6"/>
  <c r="AC68" i="6"/>
  <c r="R94" i="6"/>
  <c r="AC94" i="6"/>
  <c r="S94" i="6"/>
  <c r="AC31" i="6"/>
  <c r="R31" i="6"/>
  <c r="S31" i="6"/>
  <c r="AC16" i="12"/>
  <c r="R16" i="12"/>
  <c r="S16" i="12"/>
  <c r="AC49" i="11"/>
  <c r="S49" i="11"/>
  <c r="R49" i="11"/>
  <c r="S18" i="5"/>
  <c r="R18" i="5"/>
  <c r="AC18" i="5"/>
  <c r="W40" i="9"/>
  <c r="X40" i="9" s="1"/>
  <c r="AC78" i="6"/>
  <c r="S78" i="6"/>
  <c r="R78" i="6"/>
  <c r="S54" i="6"/>
  <c r="R54" i="6"/>
  <c r="AC54" i="6"/>
  <c r="S38" i="5"/>
  <c r="R38" i="5"/>
  <c r="AC38" i="5"/>
  <c r="W56" i="6"/>
  <c r="X56" i="6" s="1"/>
  <c r="W59" i="6"/>
  <c r="X59" i="6" s="1"/>
  <c r="AC85" i="11"/>
  <c r="R85" i="11"/>
  <c r="S85" i="11"/>
  <c r="W59" i="12"/>
  <c r="X59" i="12" s="1"/>
  <c r="S13" i="10"/>
  <c r="R13" i="10"/>
  <c r="AC13" i="10"/>
  <c r="W17" i="4"/>
  <c r="X17" i="4" s="1"/>
  <c r="R16" i="8"/>
  <c r="AC16" i="8"/>
  <c r="S16" i="8"/>
  <c r="AB10" i="12"/>
  <c r="AA10" i="12"/>
  <c r="S81" i="6"/>
  <c r="R81" i="6"/>
  <c r="AC81" i="6"/>
  <c r="W32" i="7"/>
  <c r="X32" i="7" s="1"/>
  <c r="W48" i="7"/>
  <c r="X48" i="7" s="1"/>
  <c r="R56" i="12"/>
  <c r="AC56" i="12"/>
  <c r="S56" i="12"/>
  <c r="W88" i="5"/>
  <c r="X88" i="5" s="1"/>
  <c r="R75" i="7"/>
  <c r="AC75" i="7"/>
  <c r="S75" i="7"/>
  <c r="W54" i="4"/>
  <c r="X54" i="4" s="1"/>
  <c r="W92" i="10"/>
  <c r="X92" i="10" s="1"/>
  <c r="S100" i="11"/>
  <c r="R100" i="11"/>
  <c r="AC100" i="11"/>
  <c r="S84" i="5"/>
  <c r="AC84" i="5"/>
  <c r="R84" i="5"/>
  <c r="AA20" i="5"/>
  <c r="AB20" i="5"/>
  <c r="W93" i="8"/>
  <c r="X93" i="8" s="1"/>
  <c r="W23" i="7"/>
  <c r="X23" i="7" s="1"/>
  <c r="S75" i="8"/>
  <c r="R75" i="8"/>
  <c r="AC75" i="8"/>
  <c r="AC60" i="7"/>
  <c r="R60" i="7"/>
  <c r="S60" i="7"/>
  <c r="AC86" i="12"/>
  <c r="S86" i="12"/>
  <c r="R86" i="12"/>
  <c r="AC73" i="9"/>
  <c r="S73" i="9"/>
  <c r="R73" i="9"/>
  <c r="AB52" i="10"/>
  <c r="AA52" i="10"/>
  <c r="AC101" i="12"/>
  <c r="S101" i="12"/>
  <c r="R101" i="12"/>
  <c r="W78" i="4"/>
  <c r="X78" i="4" s="1"/>
  <c r="W91" i="7"/>
  <c r="X91" i="7" s="1"/>
  <c r="AC68" i="11"/>
  <c r="S68" i="11"/>
  <c r="R68" i="11"/>
  <c r="S84" i="11"/>
  <c r="AC84" i="11"/>
  <c r="R84" i="11"/>
  <c r="AB14" i="12"/>
  <c r="AA14" i="12"/>
  <c r="R42" i="6"/>
  <c r="AC42" i="6"/>
  <c r="S42" i="6"/>
  <c r="AC84" i="8"/>
  <c r="S84" i="8"/>
  <c r="R84" i="8"/>
  <c r="W98" i="9"/>
  <c r="X98" i="9" s="1"/>
  <c r="W32" i="11"/>
  <c r="X32" i="11" s="1"/>
  <c r="AC63" i="4"/>
  <c r="S63" i="4"/>
  <c r="R63" i="4"/>
  <c r="W75" i="5"/>
  <c r="X75" i="5" s="1"/>
  <c r="W21" i="11"/>
  <c r="X21" i="11" s="1"/>
  <c r="S67" i="12"/>
  <c r="AC67" i="12"/>
  <c r="R67" i="12"/>
  <c r="AA17" i="11"/>
  <c r="AB17" i="11"/>
  <c r="AA102" i="6"/>
  <c r="AB102" i="6"/>
  <c r="S55" i="8"/>
  <c r="AC55" i="8"/>
  <c r="R55" i="8"/>
  <c r="W61" i="12"/>
  <c r="X61" i="12" s="1"/>
  <c r="S8" i="11"/>
  <c r="R8" i="11"/>
  <c r="AC8" i="11"/>
  <c r="S55" i="11"/>
  <c r="AC55" i="11"/>
  <c r="R55" i="11"/>
  <c r="R62" i="6"/>
  <c r="S62" i="6"/>
  <c r="AC62" i="6"/>
  <c r="W66" i="6"/>
  <c r="X66" i="6" s="1"/>
  <c r="W4" i="9"/>
  <c r="X4" i="9" s="1"/>
  <c r="R37" i="5"/>
  <c r="S37" i="5"/>
  <c r="AC37" i="5"/>
  <c r="R47" i="4"/>
  <c r="AC47" i="4"/>
  <c r="S47" i="4"/>
  <c r="S45" i="5"/>
  <c r="R45" i="5"/>
  <c r="AC45" i="5"/>
  <c r="R26" i="12"/>
  <c r="AC26" i="12"/>
  <c r="S26" i="12"/>
  <c r="AB32" i="4"/>
  <c r="AA32" i="4"/>
  <c r="S44" i="8"/>
  <c r="AC44" i="8"/>
  <c r="R44" i="8"/>
  <c r="S19" i="8"/>
  <c r="R19" i="8"/>
  <c r="AC19" i="8"/>
  <c r="AA29" i="11"/>
  <c r="AB29" i="11"/>
  <c r="S40" i="10"/>
  <c r="R40" i="10"/>
  <c r="AC40" i="10"/>
  <c r="AB28" i="12"/>
  <c r="AA28" i="12"/>
  <c r="AB92" i="6"/>
  <c r="AA92" i="6"/>
  <c r="S41" i="10"/>
  <c r="R41" i="10"/>
  <c r="AC41" i="10"/>
  <c r="S21" i="5"/>
  <c r="R21" i="5"/>
  <c r="AC21" i="5"/>
  <c r="AC25" i="5"/>
  <c r="S25" i="5"/>
  <c r="R25" i="5"/>
  <c r="AB87" i="7"/>
  <c r="AA87" i="7"/>
  <c r="AC17" i="9"/>
  <c r="S17" i="9"/>
  <c r="R17" i="9"/>
  <c r="S77" i="6"/>
  <c r="R77" i="6"/>
  <c r="AC77" i="6"/>
  <c r="AA84" i="10"/>
  <c r="AB84" i="10"/>
  <c r="AC15" i="7"/>
  <c r="S15" i="7"/>
  <c r="R15" i="7"/>
  <c r="AC53" i="6"/>
  <c r="R53" i="6"/>
  <c r="S53" i="6"/>
  <c r="AC17" i="8"/>
  <c r="S17" i="8"/>
  <c r="R17" i="8"/>
  <c r="AB11" i="5"/>
  <c r="AA11" i="5"/>
  <c r="AC49" i="12"/>
  <c r="S49" i="12"/>
  <c r="R49" i="12"/>
  <c r="S15" i="5"/>
  <c r="AC15" i="5"/>
  <c r="R15" i="5"/>
  <c r="S102" i="7"/>
  <c r="R102" i="7"/>
  <c r="AC102" i="7"/>
  <c r="S80" i="5"/>
  <c r="R80" i="5"/>
  <c r="AC80" i="5"/>
  <c r="AC57" i="6"/>
  <c r="S57" i="6"/>
  <c r="R57" i="6"/>
  <c r="R93" i="6"/>
  <c r="AC93" i="6"/>
  <c r="S93" i="6"/>
  <c r="S4" i="10"/>
  <c r="R4" i="10"/>
  <c r="AC4" i="10"/>
  <c r="W69" i="7"/>
  <c r="X69" i="7" s="1"/>
  <c r="W12" i="12"/>
  <c r="X12" i="12" s="1"/>
  <c r="S59" i="10"/>
  <c r="R59" i="10"/>
  <c r="AC59" i="10"/>
  <c r="W22" i="4"/>
  <c r="X22" i="4" s="1"/>
  <c r="AC5" i="9"/>
  <c r="S5" i="9"/>
  <c r="R5" i="9"/>
  <c r="AB67" i="6"/>
  <c r="AA67" i="6"/>
  <c r="W14" i="8"/>
  <c r="X14" i="8" s="1"/>
  <c r="S21" i="10"/>
  <c r="AC21" i="10"/>
  <c r="R21" i="10"/>
  <c r="W25" i="5"/>
  <c r="X25" i="5" s="1"/>
  <c r="W85" i="6"/>
  <c r="X85" i="6" s="1"/>
  <c r="W21" i="7"/>
  <c r="X21" i="7" s="1"/>
  <c r="AA76" i="10"/>
  <c r="AB76" i="10"/>
  <c r="W15" i="5"/>
  <c r="X15" i="5" s="1"/>
  <c r="S95" i="5"/>
  <c r="R95" i="5"/>
  <c r="AC95" i="5"/>
  <c r="AB87" i="6"/>
  <c r="AA87" i="6"/>
  <c r="AC52" i="9"/>
  <c r="R52" i="9"/>
  <c r="S52" i="9"/>
  <c r="AB27" i="11"/>
  <c r="AA27" i="11"/>
  <c r="AC16" i="5"/>
  <c r="S16" i="5"/>
  <c r="R16" i="5"/>
  <c r="W77" i="5"/>
  <c r="X77" i="5" s="1"/>
  <c r="AA94" i="5"/>
  <c r="AB94" i="5"/>
  <c r="W18" i="8"/>
  <c r="X18" i="8" s="1"/>
  <c r="W88" i="6"/>
  <c r="X88" i="6" s="1"/>
  <c r="AB31" i="5"/>
  <c r="AA31" i="5"/>
  <c r="W54" i="7"/>
  <c r="X54" i="7" s="1"/>
  <c r="AC81" i="4"/>
  <c r="S81" i="4"/>
  <c r="R81" i="4"/>
  <c r="S97" i="9"/>
  <c r="R97" i="9"/>
  <c r="AC97" i="9"/>
  <c r="AC5" i="8"/>
  <c r="S5" i="8"/>
  <c r="R5" i="8"/>
  <c r="R61" i="11"/>
  <c r="S61" i="11"/>
  <c r="AC61" i="11"/>
  <c r="W28" i="5"/>
  <c r="X28" i="5" s="1"/>
  <c r="AB57" i="8"/>
  <c r="AA57" i="8"/>
  <c r="R81" i="11"/>
  <c r="S81" i="11"/>
  <c r="AC81" i="11"/>
  <c r="S94" i="12"/>
  <c r="R94" i="12"/>
  <c r="AC94" i="12"/>
  <c r="R47" i="12"/>
  <c r="S47" i="12"/>
  <c r="AC47" i="12"/>
  <c r="S74" i="5"/>
  <c r="R74" i="5"/>
  <c r="AC74" i="5"/>
  <c r="W25" i="8"/>
  <c r="X25" i="8" s="1"/>
  <c r="S93" i="9"/>
  <c r="R93" i="9"/>
  <c r="AC93" i="9"/>
  <c r="W13" i="11"/>
  <c r="X13" i="11" s="1"/>
  <c r="S95" i="12"/>
  <c r="R95" i="12"/>
  <c r="AC95" i="12"/>
  <c r="W87" i="12"/>
  <c r="X87" i="12" s="1"/>
  <c r="AC33" i="4"/>
  <c r="S33" i="4"/>
  <c r="R33" i="4"/>
  <c r="W47" i="5"/>
  <c r="X47" i="5" s="1"/>
  <c r="R86" i="4"/>
  <c r="AC86" i="4"/>
  <c r="S86" i="4"/>
  <c r="R10" i="7"/>
  <c r="S10" i="7"/>
  <c r="AC10" i="7"/>
  <c r="W75" i="8"/>
  <c r="X75" i="8" s="1"/>
  <c r="W43" i="11"/>
  <c r="X43" i="11" s="1"/>
  <c r="AC49" i="6"/>
  <c r="S49" i="6"/>
  <c r="R49" i="6"/>
  <c r="AC22" i="11"/>
  <c r="S22" i="11"/>
  <c r="R22" i="11"/>
  <c r="W92" i="4"/>
  <c r="X92" i="4" s="1"/>
  <c r="R43" i="6"/>
  <c r="AC43" i="6"/>
  <c r="S43" i="6"/>
  <c r="S39" i="6"/>
  <c r="AC39" i="6"/>
  <c r="R39" i="6"/>
  <c r="S25" i="7"/>
  <c r="R25" i="7"/>
  <c r="AC25" i="7"/>
  <c r="AB15" i="10"/>
  <c r="AA15" i="10"/>
  <c r="AB48" i="8"/>
  <c r="AA48" i="8"/>
  <c r="AC63" i="6"/>
  <c r="R63" i="6"/>
  <c r="S63" i="6"/>
  <c r="W102" i="6"/>
  <c r="X102" i="6" s="1"/>
  <c r="W39" i="11"/>
  <c r="X39" i="11" s="1"/>
  <c r="AB103" i="10"/>
  <c r="AA103" i="10"/>
  <c r="W80" i="4"/>
  <c r="X80" i="4" s="1"/>
  <c r="W58" i="9"/>
  <c r="X58" i="9" s="1"/>
  <c r="W32" i="4"/>
  <c r="X32" i="4" s="1"/>
  <c r="AA20" i="6"/>
  <c r="AB20" i="6"/>
  <c r="AB88" i="12"/>
  <c r="AA88" i="12"/>
  <c r="S64" i="4"/>
  <c r="AC64" i="4"/>
  <c r="R64" i="4"/>
  <c r="AC60" i="4"/>
  <c r="S60" i="4"/>
  <c r="R60" i="4"/>
  <c r="AB16" i="6"/>
  <c r="AA16" i="6"/>
  <c r="R65" i="9"/>
  <c r="S65" i="9"/>
  <c r="AC65" i="9"/>
  <c r="W41" i="5"/>
  <c r="X41" i="5" s="1"/>
  <c r="S40" i="5"/>
  <c r="R40" i="5"/>
  <c r="AC40" i="5"/>
  <c r="AB38" i="11"/>
  <c r="AA38" i="11"/>
  <c r="S52" i="5"/>
  <c r="R52" i="5"/>
  <c r="AC52" i="5"/>
  <c r="AB83" i="6"/>
  <c r="AA83" i="6"/>
  <c r="W103" i="9"/>
  <c r="X103" i="9" s="1"/>
  <c r="AB36" i="6"/>
  <c r="AA36" i="6"/>
  <c r="S55" i="10"/>
  <c r="R55" i="10"/>
  <c r="AC55" i="10"/>
  <c r="S8" i="5"/>
  <c r="R8" i="5"/>
  <c r="AC8" i="5"/>
  <c r="S73" i="12"/>
  <c r="R73" i="12"/>
  <c r="AC73" i="12"/>
  <c r="R43" i="4"/>
  <c r="AC43" i="4"/>
  <c r="S43" i="4"/>
  <c r="S45" i="6"/>
  <c r="AC45" i="6"/>
  <c r="R45" i="6"/>
  <c r="R41" i="12"/>
  <c r="AC41" i="12"/>
  <c r="S41" i="12"/>
  <c r="S74" i="12"/>
  <c r="R74" i="12"/>
  <c r="AC74" i="12"/>
  <c r="W89" i="10"/>
  <c r="X89" i="10" s="1"/>
  <c r="W78" i="5"/>
  <c r="X78" i="5" s="1"/>
  <c r="AC57" i="7"/>
  <c r="S57" i="7"/>
  <c r="R57" i="7"/>
  <c r="AB90" i="8"/>
  <c r="AA90" i="8"/>
  <c r="R101" i="11"/>
  <c r="S101" i="11"/>
  <c r="AC101" i="11"/>
  <c r="W15" i="10"/>
  <c r="X15" i="10" s="1"/>
  <c r="AB12" i="12"/>
  <c r="AA12" i="12"/>
  <c r="R52" i="6"/>
  <c r="S52" i="6"/>
  <c r="AC52" i="6"/>
  <c r="W49" i="6"/>
  <c r="X49" i="6" s="1"/>
  <c r="W58" i="4"/>
  <c r="X58" i="4" s="1"/>
  <c r="W41" i="7"/>
  <c r="X41" i="7" s="1"/>
  <c r="W60" i="10"/>
  <c r="X60" i="10" s="1"/>
  <c r="AC48" i="11"/>
  <c r="S48" i="11"/>
  <c r="R48" i="11"/>
  <c r="AC24" i="6"/>
  <c r="S24" i="6"/>
  <c r="R24" i="6"/>
  <c r="W10" i="7"/>
  <c r="X10" i="7" s="1"/>
  <c r="W23" i="6"/>
  <c r="X23" i="6" s="1"/>
  <c r="W41" i="8"/>
  <c r="X41" i="8" s="1"/>
  <c r="W59" i="11"/>
  <c r="X59" i="11" s="1"/>
  <c r="AC58" i="4"/>
  <c r="S58" i="4"/>
  <c r="R58" i="4"/>
  <c r="W95" i="11"/>
  <c r="X95" i="11" s="1"/>
  <c r="R7" i="8"/>
  <c r="AC7" i="8"/>
  <c r="S7" i="8"/>
  <c r="W83" i="8"/>
  <c r="X83" i="8" s="1"/>
  <c r="AC66" i="5"/>
  <c r="R66" i="5"/>
  <c r="S66" i="5"/>
  <c r="R69" i="5"/>
  <c r="S69" i="5"/>
  <c r="AC69" i="5"/>
  <c r="AB14" i="6"/>
  <c r="AA14" i="6"/>
  <c r="S92" i="4"/>
  <c r="R92" i="4"/>
  <c r="AC92" i="4"/>
  <c r="AB55" i="4"/>
  <c r="AA55" i="4"/>
  <c r="AC14" i="8"/>
  <c r="S14" i="8"/>
  <c r="R14" i="8"/>
  <c r="AC3" i="10"/>
  <c r="S3" i="10"/>
  <c r="R3" i="10"/>
  <c r="AB35" i="11"/>
  <c r="AA35" i="11"/>
  <c r="AB33" i="12"/>
  <c r="AA33" i="12"/>
  <c r="AB41" i="4"/>
  <c r="AA41" i="4"/>
  <c r="AB50" i="7"/>
  <c r="AA50" i="7"/>
  <c r="AC11" i="9"/>
  <c r="S11" i="9"/>
  <c r="R11" i="9"/>
  <c r="W80" i="10"/>
  <c r="X80" i="10" s="1"/>
  <c r="W29" i="4"/>
  <c r="X29" i="4" s="1"/>
  <c r="S102" i="12"/>
  <c r="R102" i="12"/>
  <c r="AC102" i="12"/>
  <c r="S39" i="4"/>
  <c r="R39" i="4"/>
  <c r="AC39" i="4"/>
  <c r="W55" i="4"/>
  <c r="X55" i="4" s="1"/>
  <c r="W20" i="6"/>
  <c r="X20" i="6" s="1"/>
  <c r="W50" i="8"/>
  <c r="X50" i="8" s="1"/>
  <c r="R31" i="12"/>
  <c r="AC31" i="12"/>
  <c r="S31" i="12"/>
  <c r="R18" i="7"/>
  <c r="S18" i="7"/>
  <c r="AC18" i="7"/>
  <c r="W59" i="10"/>
  <c r="X59" i="10" s="1"/>
  <c r="W99" i="11"/>
  <c r="X99" i="11" s="1"/>
  <c r="S23" i="5"/>
  <c r="AC23" i="5"/>
  <c r="R23" i="5"/>
  <c r="W81" i="5"/>
  <c r="X81" i="5" s="1"/>
  <c r="W93" i="9"/>
  <c r="X93" i="9" s="1"/>
  <c r="W77" i="9"/>
  <c r="X77" i="9" s="1"/>
  <c r="S16" i="9"/>
  <c r="R16" i="9"/>
  <c r="AC16" i="9"/>
  <c r="R77" i="5"/>
  <c r="S77" i="5"/>
  <c r="AC77" i="5"/>
  <c r="S43" i="12"/>
  <c r="R43" i="12"/>
  <c r="AC43" i="12"/>
  <c r="R30" i="6"/>
  <c r="AC30" i="6"/>
  <c r="S30" i="6"/>
  <c r="S35" i="5"/>
  <c r="R35" i="5"/>
  <c r="AC35" i="5"/>
  <c r="S35" i="10"/>
  <c r="AC35" i="10"/>
  <c r="R35" i="10"/>
  <c r="AB89" i="9"/>
  <c r="AA89" i="9"/>
  <c r="AC45" i="11"/>
  <c r="S45" i="11"/>
  <c r="R45" i="11"/>
  <c r="R27" i="4"/>
  <c r="S27" i="4"/>
  <c r="AC27" i="4"/>
  <c r="AC62" i="10"/>
  <c r="S62" i="10"/>
  <c r="R62" i="10"/>
  <c r="S20" i="9"/>
  <c r="AC20" i="9"/>
  <c r="R20" i="9"/>
  <c r="R58" i="5"/>
  <c r="S58" i="5"/>
  <c r="AC58" i="5"/>
  <c r="S100" i="4"/>
  <c r="R100" i="4"/>
  <c r="AC100" i="4"/>
  <c r="AB94" i="8"/>
  <c r="AA94" i="8"/>
  <c r="S86" i="8"/>
  <c r="R86" i="8"/>
  <c r="AC86" i="8"/>
  <c r="AC37" i="4"/>
  <c r="S37" i="4"/>
  <c r="R37" i="4"/>
  <c r="AC85" i="5"/>
  <c r="S85" i="5"/>
  <c r="R85" i="5"/>
  <c r="AC86" i="6"/>
  <c r="R86" i="6"/>
  <c r="S86" i="6"/>
  <c r="S101" i="7"/>
  <c r="R101" i="7"/>
  <c r="AC101" i="7"/>
  <c r="W57" i="5"/>
  <c r="X57" i="5" s="1"/>
  <c r="W93" i="7"/>
  <c r="X93" i="7" s="1"/>
  <c r="W28" i="9"/>
  <c r="X28" i="9" s="1"/>
  <c r="AA63" i="11"/>
  <c r="AB63" i="11"/>
  <c r="W13" i="9"/>
  <c r="X13" i="9" s="1"/>
  <c r="S86" i="11"/>
  <c r="R86" i="11"/>
  <c r="AC86" i="11"/>
  <c r="AB66" i="10"/>
  <c r="AA66" i="10"/>
  <c r="S13" i="8"/>
  <c r="R13" i="8"/>
  <c r="AC13" i="8"/>
  <c r="W103" i="10"/>
  <c r="X103" i="10" s="1"/>
  <c r="AB35" i="7"/>
  <c r="AA35" i="7"/>
  <c r="W67" i="8"/>
  <c r="X67" i="8" s="1"/>
  <c r="W90" i="11"/>
  <c r="X90" i="11" s="1"/>
  <c r="W72" i="10"/>
  <c r="X72" i="10" s="1"/>
  <c r="AC28" i="8"/>
  <c r="S28" i="8"/>
  <c r="R28" i="8"/>
  <c r="W20" i="10"/>
  <c r="X20" i="10" s="1"/>
  <c r="W92" i="11"/>
  <c r="X92" i="11" s="1"/>
  <c r="W62" i="6"/>
  <c r="X62" i="6" s="1"/>
  <c r="S6" i="8"/>
  <c r="AC6" i="8"/>
  <c r="R6" i="8"/>
  <c r="W101" i="7"/>
  <c r="X101" i="7" s="1"/>
  <c r="W73" i="10"/>
  <c r="X73" i="10" s="1"/>
  <c r="R11" i="4"/>
  <c r="AC11" i="4"/>
  <c r="S11" i="4"/>
  <c r="AB81" i="8"/>
  <c r="AA81" i="8"/>
  <c r="W92" i="8"/>
  <c r="X92" i="8" s="1"/>
  <c r="AB64" i="8"/>
  <c r="AA64" i="8"/>
  <c r="W94" i="8"/>
  <c r="X94" i="8" s="1"/>
  <c r="W33" i="8"/>
  <c r="X33" i="8" s="1"/>
  <c r="AC46" i="7"/>
  <c r="R46" i="7"/>
  <c r="S46" i="7"/>
  <c r="AC37" i="8"/>
  <c r="S37" i="8"/>
  <c r="R37" i="8"/>
  <c r="S102" i="11"/>
  <c r="AC102" i="11"/>
  <c r="R102" i="11"/>
  <c r="AC54" i="7"/>
  <c r="S54" i="7"/>
  <c r="R54" i="7"/>
  <c r="W72" i="8"/>
  <c r="X72" i="8" s="1"/>
  <c r="S65" i="11"/>
  <c r="R65" i="11"/>
  <c r="AC65" i="11"/>
  <c r="W63" i="4"/>
  <c r="X63" i="4" s="1"/>
  <c r="AC98" i="6"/>
  <c r="S98" i="6"/>
  <c r="R98" i="6"/>
  <c r="W18" i="7"/>
  <c r="X18" i="7" s="1"/>
  <c r="S70" i="4"/>
  <c r="R70" i="4"/>
  <c r="AC70" i="4"/>
  <c r="S90" i="10"/>
  <c r="R90" i="10"/>
  <c r="AC90" i="10"/>
  <c r="W46" i="7"/>
  <c r="X46" i="7" s="1"/>
  <c r="W89" i="11"/>
  <c r="X89" i="11" s="1"/>
  <c r="AA86" i="9"/>
  <c r="AB86" i="9"/>
  <c r="AC56" i="4"/>
  <c r="R56" i="4"/>
  <c r="S56" i="4"/>
  <c r="S56" i="7"/>
  <c r="R56" i="7"/>
  <c r="AC56" i="7"/>
  <c r="R61" i="9"/>
  <c r="S61" i="9"/>
  <c r="AC61" i="9"/>
  <c r="S90" i="12" l="1"/>
  <c r="R90" i="12"/>
  <c r="AC90" i="12"/>
  <c r="R83" i="12"/>
  <c r="S83" i="12"/>
  <c r="AC83" i="12"/>
  <c r="S38" i="12"/>
  <c r="R38" i="12"/>
  <c r="AC38" i="12"/>
  <c r="AC81" i="12"/>
  <c r="S81" i="12"/>
  <c r="R81" i="12"/>
  <c r="AC61" i="12"/>
  <c r="R61" i="12"/>
  <c r="S61" i="12"/>
  <c r="AC29" i="12"/>
  <c r="S29" i="12"/>
  <c r="R29" i="12"/>
  <c r="AC89" i="12"/>
  <c r="R89" i="12"/>
  <c r="S89" i="12"/>
  <c r="AC18" i="12"/>
  <c r="S18" i="12"/>
  <c r="R18" i="12"/>
  <c r="AC15" i="12"/>
  <c r="R15" i="12"/>
  <c r="S15" i="12"/>
  <c r="R11" i="12"/>
  <c r="AC11" i="12"/>
  <c r="S11" i="12"/>
  <c r="S52" i="11"/>
  <c r="AC52" i="11"/>
  <c r="R52" i="11"/>
  <c r="AC70" i="11"/>
  <c r="R70" i="11"/>
  <c r="S70" i="11"/>
  <c r="R31" i="11"/>
  <c r="S31" i="11"/>
  <c r="AC31" i="11"/>
  <c r="R87" i="11"/>
  <c r="AC87" i="11"/>
  <c r="S87" i="11"/>
  <c r="S75" i="11"/>
  <c r="AC75" i="11"/>
  <c r="R75" i="11"/>
  <c r="S9" i="11"/>
  <c r="R9" i="11"/>
  <c r="AC9" i="11"/>
  <c r="S6" i="11"/>
  <c r="R6" i="11"/>
  <c r="AC6" i="11"/>
  <c r="AC62" i="11"/>
  <c r="R62" i="11"/>
  <c r="S62" i="11"/>
  <c r="R95" i="11"/>
  <c r="S95" i="11"/>
  <c r="AC95" i="11"/>
  <c r="AC88" i="11"/>
  <c r="S88" i="11"/>
  <c r="R88" i="11"/>
  <c r="S91" i="10"/>
  <c r="R91" i="10"/>
  <c r="AC91" i="10"/>
  <c r="S88" i="10"/>
  <c r="R88" i="10"/>
  <c r="AC88" i="10"/>
  <c r="R51" i="10"/>
  <c r="AC51" i="10"/>
  <c r="S51" i="10"/>
  <c r="AC93" i="10"/>
  <c r="S93" i="10"/>
  <c r="R93" i="10"/>
  <c r="AC42" i="10"/>
  <c r="S42" i="10"/>
  <c r="R42" i="10"/>
  <c r="AC29" i="10"/>
  <c r="S29" i="10"/>
  <c r="R29" i="10"/>
  <c r="AC19" i="10"/>
  <c r="R19" i="10"/>
  <c r="S19" i="10"/>
  <c r="R102" i="10"/>
  <c r="S102" i="10"/>
  <c r="AC102" i="10"/>
  <c r="S101" i="10"/>
  <c r="R101" i="10"/>
  <c r="AC101" i="10"/>
  <c r="R92" i="9"/>
  <c r="S92" i="9"/>
  <c r="AC92" i="9"/>
  <c r="R64" i="9"/>
  <c r="S64" i="9"/>
  <c r="AC64" i="9"/>
  <c r="R26" i="9"/>
  <c r="S26" i="9"/>
  <c r="AC26" i="9"/>
  <c r="AC25" i="9"/>
  <c r="S25" i="9"/>
  <c r="R25" i="9"/>
  <c r="S84" i="9"/>
  <c r="R84" i="9"/>
  <c r="AC84" i="9"/>
  <c r="S83" i="9"/>
  <c r="R83" i="9"/>
  <c r="AC83" i="9"/>
  <c r="AC58" i="9"/>
  <c r="S58" i="9"/>
  <c r="R58" i="9"/>
  <c r="AC49" i="9"/>
  <c r="R49" i="9"/>
  <c r="S49" i="9"/>
  <c r="AC65" i="8"/>
  <c r="R65" i="8"/>
  <c r="S65" i="8"/>
  <c r="R56" i="8"/>
  <c r="S56" i="8"/>
  <c r="AC56" i="8"/>
  <c r="S70" i="8"/>
  <c r="AC70" i="8"/>
  <c r="R70" i="8"/>
  <c r="R85" i="8"/>
  <c r="S85" i="8"/>
  <c r="AC85" i="8"/>
  <c r="S20" i="7"/>
  <c r="AC20" i="7"/>
  <c r="R20" i="7"/>
  <c r="R11" i="7"/>
  <c r="S11" i="7"/>
  <c r="AC11" i="7"/>
  <c r="S8" i="7"/>
  <c r="R8" i="7"/>
  <c r="AC8" i="7"/>
  <c r="R97" i="6"/>
  <c r="S97" i="6"/>
  <c r="AC97" i="6"/>
  <c r="S91" i="6"/>
  <c r="R91" i="6"/>
  <c r="AC91" i="6"/>
  <c r="AC25" i="6"/>
  <c r="R25" i="6"/>
  <c r="S25" i="6"/>
  <c r="R15" i="6"/>
  <c r="S15" i="6"/>
  <c r="AC15" i="6"/>
  <c r="R60" i="6"/>
  <c r="S60" i="6"/>
  <c r="AC60" i="6"/>
  <c r="AC76" i="6"/>
  <c r="R76" i="6"/>
  <c r="S76" i="6"/>
  <c r="R79" i="5"/>
  <c r="S79" i="5"/>
  <c r="AC79" i="5"/>
  <c r="R90" i="5"/>
  <c r="S90" i="5"/>
  <c r="AC90" i="5"/>
  <c r="AC86" i="5"/>
  <c r="R86" i="5"/>
  <c r="S86" i="5"/>
  <c r="S98" i="5"/>
  <c r="R98" i="5"/>
  <c r="AC98" i="5"/>
  <c r="S68" i="5"/>
  <c r="R68" i="5"/>
  <c r="AC68" i="5"/>
  <c r="R59" i="5"/>
  <c r="S59" i="5"/>
  <c r="AC59" i="5"/>
  <c r="R7" i="5"/>
  <c r="S7" i="5"/>
  <c r="AC7" i="5"/>
  <c r="AC50" i="5"/>
  <c r="S50" i="5"/>
  <c r="R50" i="5"/>
  <c r="AC3" i="4"/>
  <c r="AE4" i="4" s="1"/>
  <c r="T3" i="4"/>
  <c r="S80" i="4"/>
  <c r="R68" i="4"/>
  <c r="AC68" i="4"/>
  <c r="AC16" i="4"/>
  <c r="R16" i="4"/>
  <c r="AC32" i="4"/>
  <c r="S32" i="4"/>
  <c r="R32" i="4"/>
  <c r="AC39" i="10"/>
  <c r="S39" i="10"/>
  <c r="R39" i="10"/>
  <c r="S76" i="7"/>
  <c r="R76" i="7"/>
  <c r="AC76" i="7"/>
  <c r="R99" i="7"/>
  <c r="S99" i="7"/>
  <c r="AC99" i="7"/>
  <c r="S43" i="5"/>
  <c r="AC43" i="5"/>
  <c r="R43" i="5"/>
  <c r="S88" i="9"/>
  <c r="R88" i="9"/>
  <c r="AC88" i="9"/>
  <c r="R53" i="10"/>
  <c r="AC53" i="10"/>
  <c r="S53" i="10"/>
  <c r="S32" i="7"/>
  <c r="R32" i="7"/>
  <c r="AC32" i="7"/>
  <c r="R61" i="4"/>
  <c r="S61" i="4"/>
  <c r="AC61" i="4"/>
  <c r="AC86" i="9"/>
  <c r="S86" i="9"/>
  <c r="R86" i="9"/>
  <c r="R36" i="6"/>
  <c r="AC36" i="6"/>
  <c r="S36" i="6"/>
  <c r="R88" i="12"/>
  <c r="AC88" i="12"/>
  <c r="S88" i="12"/>
  <c r="AC36" i="10"/>
  <c r="R36" i="10"/>
  <c r="S36" i="10"/>
  <c r="R84" i="7"/>
  <c r="S84" i="7"/>
  <c r="AC84" i="7"/>
  <c r="S24" i="7"/>
  <c r="AC24" i="7"/>
  <c r="R24" i="7"/>
  <c r="S82" i="7"/>
  <c r="R82" i="7"/>
  <c r="AC82" i="7"/>
  <c r="R5" i="7"/>
  <c r="AC5" i="7"/>
  <c r="S5" i="7"/>
  <c r="R38" i="11"/>
  <c r="S38" i="11"/>
  <c r="AC38" i="11"/>
  <c r="R63" i="11"/>
  <c r="AC63" i="11"/>
  <c r="S63" i="11"/>
  <c r="AC29" i="11"/>
  <c r="S29" i="11"/>
  <c r="R29" i="11"/>
  <c r="S10" i="12"/>
  <c r="R10" i="12"/>
  <c r="AC10" i="12"/>
  <c r="R36" i="8"/>
  <c r="AC36" i="8"/>
  <c r="S36" i="8"/>
  <c r="S44" i="5"/>
  <c r="AC44" i="5"/>
  <c r="R44" i="5"/>
  <c r="R16" i="6"/>
  <c r="S16" i="6"/>
  <c r="AC16" i="6"/>
  <c r="S20" i="5"/>
  <c r="R20" i="5"/>
  <c r="AC20" i="5"/>
  <c r="S20" i="6"/>
  <c r="AC20" i="6"/>
  <c r="R20" i="6"/>
  <c r="AC26" i="5"/>
  <c r="S26" i="5"/>
  <c r="R26" i="5"/>
  <c r="S5" i="12"/>
  <c r="AC5" i="12"/>
  <c r="R5" i="12"/>
  <c r="S70" i="10"/>
  <c r="AC70" i="10"/>
  <c r="R70" i="10"/>
  <c r="S71" i="9"/>
  <c r="R71" i="9"/>
  <c r="AC71" i="9"/>
  <c r="S87" i="7"/>
  <c r="R87" i="7"/>
  <c r="AC87" i="7"/>
  <c r="S98" i="10"/>
  <c r="R98" i="10"/>
  <c r="AC98" i="10"/>
  <c r="AC34" i="5"/>
  <c r="R34" i="5"/>
  <c r="S34" i="5"/>
  <c r="S95" i="9"/>
  <c r="R95" i="9"/>
  <c r="AC95" i="9"/>
  <c r="S67" i="5"/>
  <c r="R67" i="5"/>
  <c r="AC67" i="5"/>
  <c r="R17" i="11"/>
  <c r="AC17" i="11"/>
  <c r="S17" i="11"/>
  <c r="S99" i="4"/>
  <c r="R99" i="4"/>
  <c r="AC99" i="4"/>
  <c r="S85" i="6"/>
  <c r="R85" i="6"/>
  <c r="AC85" i="6"/>
  <c r="R83" i="6"/>
  <c r="S83" i="6"/>
  <c r="AC83" i="6"/>
  <c r="R26" i="6"/>
  <c r="S26" i="6"/>
  <c r="AC26" i="6"/>
  <c r="S14" i="12"/>
  <c r="AC14" i="12"/>
  <c r="R14" i="12"/>
  <c r="S22" i="9"/>
  <c r="R22" i="9"/>
  <c r="AC22" i="9"/>
  <c r="S73" i="7"/>
  <c r="R73" i="7"/>
  <c r="AC73" i="7"/>
  <c r="S94" i="8"/>
  <c r="R94" i="8"/>
  <c r="AC94" i="8"/>
  <c r="AC89" i="9"/>
  <c r="S89" i="9"/>
  <c r="R89" i="9"/>
  <c r="S55" i="4"/>
  <c r="R55" i="4"/>
  <c r="AC55" i="4"/>
  <c r="S51" i="5"/>
  <c r="AC51" i="5"/>
  <c r="R51" i="5"/>
  <c r="R35" i="7"/>
  <c r="AC35" i="7"/>
  <c r="S35" i="7"/>
  <c r="R12" i="12"/>
  <c r="AC12" i="12"/>
  <c r="S12" i="12"/>
  <c r="R94" i="5"/>
  <c r="S94" i="5"/>
  <c r="AC94" i="5"/>
  <c r="S52" i="8"/>
  <c r="R52" i="8"/>
  <c r="AC52" i="8"/>
  <c r="AC29" i="6"/>
  <c r="S29" i="6"/>
  <c r="R29" i="6"/>
  <c r="AC9" i="6"/>
  <c r="S9" i="6"/>
  <c r="R9" i="6"/>
  <c r="S90" i="9"/>
  <c r="R90" i="9"/>
  <c r="AC90" i="9"/>
  <c r="AC55" i="7"/>
  <c r="S55" i="7"/>
  <c r="R55" i="7"/>
  <c r="R24" i="9"/>
  <c r="S24" i="9"/>
  <c r="AC24" i="9"/>
  <c r="AC93" i="8"/>
  <c r="S93" i="8"/>
  <c r="R93" i="8"/>
  <c r="R46" i="6"/>
  <c r="S46" i="6"/>
  <c r="AC46" i="6"/>
  <c r="R50" i="11"/>
  <c r="AC50" i="11"/>
  <c r="S50" i="11"/>
  <c r="R64" i="8"/>
  <c r="AC64" i="8"/>
  <c r="S64" i="8"/>
  <c r="S11" i="5"/>
  <c r="AC11" i="5"/>
  <c r="R11" i="5"/>
  <c r="S81" i="8"/>
  <c r="R81" i="8"/>
  <c r="AC81" i="8"/>
  <c r="R103" i="10"/>
  <c r="AC103" i="10"/>
  <c r="S103" i="10"/>
  <c r="AC57" i="8"/>
  <c r="S57" i="8"/>
  <c r="R57" i="8"/>
  <c r="S78" i="12"/>
  <c r="R78" i="12"/>
  <c r="AC78" i="12"/>
  <c r="S7" i="7"/>
  <c r="R7" i="7"/>
  <c r="AC7" i="7"/>
  <c r="AC38" i="9"/>
  <c r="S38" i="9"/>
  <c r="R38" i="9"/>
  <c r="S102" i="6"/>
  <c r="R102" i="6"/>
  <c r="AC102" i="6"/>
  <c r="R68" i="12"/>
  <c r="S68" i="12"/>
  <c r="AC68" i="12"/>
  <c r="S91" i="12"/>
  <c r="R91" i="12"/>
  <c r="AC91" i="12"/>
  <c r="AC66" i="7"/>
  <c r="S66" i="7"/>
  <c r="R66" i="7"/>
  <c r="AC78" i="7"/>
  <c r="S78" i="7"/>
  <c r="R78" i="7"/>
  <c r="S53" i="11"/>
  <c r="R53" i="11"/>
  <c r="AC53" i="11"/>
  <c r="AC62" i="7"/>
  <c r="S62" i="7"/>
  <c r="R62" i="7"/>
  <c r="S21" i="4"/>
  <c r="R21" i="4"/>
  <c r="AC21" i="4"/>
  <c r="S72" i="10"/>
  <c r="R72" i="10"/>
  <c r="AC72" i="10"/>
  <c r="S83" i="4"/>
  <c r="AC83" i="4"/>
  <c r="R83" i="4"/>
  <c r="S42" i="9"/>
  <c r="AC42" i="9"/>
  <c r="R42" i="9"/>
  <c r="S11" i="11"/>
  <c r="R11" i="11"/>
  <c r="AC11" i="11"/>
  <c r="S50" i="7"/>
  <c r="AC50" i="7"/>
  <c r="R50" i="7"/>
  <c r="S86" i="10"/>
  <c r="AC86" i="10"/>
  <c r="R86" i="10"/>
  <c r="R89" i="4"/>
  <c r="AC89" i="4"/>
  <c r="S89" i="4"/>
  <c r="S20" i="11"/>
  <c r="R20" i="11"/>
  <c r="AC20" i="11"/>
  <c r="S12" i="9"/>
  <c r="AC12" i="9"/>
  <c r="R12" i="9"/>
  <c r="S51" i="12"/>
  <c r="R51" i="12"/>
  <c r="AC51" i="12"/>
  <c r="S50" i="8"/>
  <c r="R50" i="8"/>
  <c r="AC50" i="8"/>
  <c r="R65" i="12"/>
  <c r="AC65" i="12"/>
  <c r="S65" i="12"/>
  <c r="S90" i="8"/>
  <c r="R90" i="8"/>
  <c r="AC90" i="8"/>
  <c r="S66" i="10"/>
  <c r="R66" i="10"/>
  <c r="AC66" i="10"/>
  <c r="S27" i="11"/>
  <c r="R27" i="11"/>
  <c r="AC27" i="11"/>
  <c r="AC67" i="6"/>
  <c r="S67" i="6"/>
  <c r="R67" i="6"/>
  <c r="R58" i="8"/>
  <c r="S58" i="8"/>
  <c r="AC58" i="8"/>
  <c r="R48" i="8"/>
  <c r="AC48" i="8"/>
  <c r="S48" i="8"/>
  <c r="S66" i="8"/>
  <c r="AC66" i="8"/>
  <c r="R66" i="8"/>
  <c r="AC15" i="11"/>
  <c r="R15" i="11"/>
  <c r="S15" i="11"/>
  <c r="R45" i="12"/>
  <c r="S45" i="12"/>
  <c r="AC45" i="12"/>
  <c r="S74" i="9"/>
  <c r="AC74" i="9"/>
  <c r="R74" i="9"/>
  <c r="S73" i="10"/>
  <c r="R73" i="10"/>
  <c r="AC73" i="10"/>
  <c r="R92" i="6"/>
  <c r="AC92" i="6"/>
  <c r="S92" i="6"/>
  <c r="R48" i="9"/>
  <c r="AC48" i="9"/>
  <c r="S48" i="9"/>
  <c r="S85" i="7"/>
  <c r="AC85" i="7"/>
  <c r="R85" i="7"/>
  <c r="S6" i="6"/>
  <c r="AC6" i="6"/>
  <c r="R6" i="6"/>
  <c r="R89" i="11"/>
  <c r="AC89" i="11"/>
  <c r="S89" i="11"/>
  <c r="AC76" i="10"/>
  <c r="R76" i="10"/>
  <c r="S76" i="10"/>
  <c r="S33" i="12"/>
  <c r="AC33" i="12"/>
  <c r="R33" i="12"/>
  <c r="S84" i="10"/>
  <c r="AC84" i="10"/>
  <c r="R84" i="10"/>
  <c r="R15" i="10"/>
  <c r="S15" i="10"/>
  <c r="AC15" i="10"/>
  <c r="R66" i="6"/>
  <c r="AC66" i="6"/>
  <c r="S66" i="6"/>
  <c r="S4" i="11"/>
  <c r="R4" i="11"/>
  <c r="AC4" i="11"/>
  <c r="AC83" i="10"/>
  <c r="S83" i="10"/>
  <c r="R83" i="10"/>
  <c r="R28" i="12"/>
  <c r="S28" i="12"/>
  <c r="AC28" i="12"/>
  <c r="S52" i="10"/>
  <c r="R52" i="10"/>
  <c r="AC52" i="10"/>
  <c r="S69" i="7"/>
  <c r="R69" i="7"/>
  <c r="AC69" i="7"/>
  <c r="R10" i="6"/>
  <c r="S10" i="6"/>
  <c r="AC10" i="6"/>
  <c r="AC42" i="7"/>
  <c r="S42" i="7"/>
  <c r="R42" i="7"/>
  <c r="S31" i="5"/>
  <c r="AC31" i="5"/>
  <c r="R31" i="5"/>
  <c r="S14" i="6"/>
  <c r="R14" i="6"/>
  <c r="AC14" i="6"/>
  <c r="S41" i="4"/>
  <c r="R41" i="4"/>
  <c r="AC41" i="4"/>
  <c r="S35" i="11"/>
  <c r="R35" i="11"/>
  <c r="AC35" i="11"/>
  <c r="S87" i="6"/>
  <c r="R87" i="6"/>
  <c r="AC87" i="6"/>
  <c r="S14" i="11"/>
  <c r="AC14" i="11"/>
  <c r="R14" i="11"/>
  <c r="S21" i="8"/>
  <c r="R21" i="8"/>
  <c r="AC21" i="8"/>
  <c r="AF4" i="4" l="1"/>
  <c r="AH4" i="4" s="1"/>
  <c r="AG4" i="4"/>
  <c r="AL4" i="4" s="1"/>
  <c r="AJ4" i="4" l="1"/>
  <c r="AI4" i="4" s="1"/>
  <c r="AK4" i="4"/>
  <c r="O4" i="4" l="1"/>
  <c r="N4" i="4"/>
  <c r="W4" i="4" l="1"/>
  <c r="X4" i="4" s="1"/>
  <c r="Z4" i="4" s="1"/>
  <c r="AA4" i="4" l="1"/>
  <c r="R4" i="4" s="1"/>
  <c r="AB4" i="4"/>
  <c r="AC4" i="4" l="1"/>
  <c r="AE5" i="4" s="1"/>
  <c r="S4" i="4"/>
  <c r="T4" i="4" s="1"/>
  <c r="AF5" i="4" l="1"/>
  <c r="AH5" i="4" s="1"/>
  <c r="AG5" i="4"/>
  <c r="AL5" i="4" s="1"/>
  <c r="AJ5" i="4" l="1"/>
  <c r="AK5" i="4"/>
  <c r="AI5" i="4" s="1"/>
  <c r="N5" i="4" l="1"/>
  <c r="W5" i="4" s="1"/>
  <c r="X5" i="4" s="1"/>
  <c r="Z5" i="4" s="1"/>
  <c r="O5" i="4"/>
  <c r="AA5" i="4" l="1"/>
  <c r="AB5" i="4"/>
  <c r="R5" i="4" l="1"/>
  <c r="S5" i="4"/>
  <c r="AC5" i="4" l="1"/>
  <c r="AE6" i="4" s="1"/>
  <c r="T5" i="4"/>
  <c r="AF6" i="4" l="1"/>
  <c r="AH6" i="4" s="1"/>
  <c r="AG6" i="4"/>
  <c r="AL6" i="4" s="1"/>
  <c r="AK6" i="4" l="1"/>
  <c r="AJ6" i="4"/>
  <c r="AI6" i="4" s="1"/>
  <c r="N6" i="4" l="1"/>
  <c r="O6" i="4"/>
  <c r="W6" i="4" l="1"/>
  <c r="X6" i="4" s="1"/>
  <c r="Z6" i="4" s="1"/>
  <c r="AA6" i="4" l="1"/>
  <c r="AB6" i="4"/>
  <c r="R6" i="4" l="1"/>
  <c r="AC6" i="4" s="1"/>
  <c r="AE7" i="4" s="1"/>
  <c r="S6" i="4"/>
  <c r="AG7" i="4" l="1"/>
  <c r="AL7" i="4" s="1"/>
  <c r="AF7" i="4"/>
  <c r="AH7" i="4" s="1"/>
  <c r="T6" i="4"/>
  <c r="AJ7" i="4" l="1"/>
  <c r="AI7" i="4" s="1"/>
  <c r="AK7" i="4"/>
  <c r="N7" i="4" l="1"/>
  <c r="O7" i="4"/>
  <c r="W7" i="4" l="1"/>
  <c r="X7" i="4" s="1"/>
  <c r="Z7" i="4" s="1"/>
  <c r="AA7" i="4" l="1"/>
  <c r="AB7" i="4"/>
  <c r="S7" i="4" l="1"/>
  <c r="R7" i="4"/>
  <c r="T7" i="4" l="1"/>
  <c r="AC7" i="4"/>
</calcChain>
</file>

<file path=xl/sharedStrings.xml><?xml version="1.0" encoding="utf-8"?>
<sst xmlns="http://schemas.openxmlformats.org/spreadsheetml/2006/main" count="2310" uniqueCount="772">
  <si>
    <t>ÜRÜN NO</t>
  </si>
  <si>
    <t>ÜRÜN ADI</t>
  </si>
  <si>
    <t>KALIP NO</t>
  </si>
  <si>
    <t>KALIP GÖZ ADEDİ</t>
  </si>
  <si>
    <t>ÇEVRİM SÜRESİ (sn)</t>
  </si>
  <si>
    <t>Y-MT-052</t>
  </si>
  <si>
    <t>KARE DİŞ FIRÇALIK KAPAK KROM</t>
  </si>
  <si>
    <t>YM311</t>
  </si>
  <si>
    <t>Y-MT-052-1</t>
  </si>
  <si>
    <t>KARE DİŞ FIRÇALIK KAPAK BAKIR</t>
  </si>
  <si>
    <t>Y-MT-052-2</t>
  </si>
  <si>
    <t>KARE DİŞ FIRÇALIK KAPAK GOLD</t>
  </si>
  <si>
    <t>Y-MT-052-3</t>
  </si>
  <si>
    <t>KARE DİŞ FIRÇALIK KAPAK AHŞAP</t>
  </si>
  <si>
    <t>Y-MT-052-S</t>
  </si>
  <si>
    <t>KARE DİŞ FIRÇALIK KAPAK SİYAH</t>
  </si>
  <si>
    <t>Y-MT-052-B</t>
  </si>
  <si>
    <t>KARE DİŞ FIRÇALIK KAPAK BEYAZ</t>
  </si>
  <si>
    <t>Y-MT-052-A</t>
  </si>
  <si>
    <t>KARE DİŞ FIRÇALIK KAPAK ANTRASİT</t>
  </si>
  <si>
    <t>Y-MT-052-K</t>
  </si>
  <si>
    <t>KARE DİŞ FIRÇALIK KAPAK KAHVE</t>
  </si>
  <si>
    <t>Y-MT-052-N</t>
  </si>
  <si>
    <t>KARE DİŞ FIRÇALIK KAPAK NATÜREL</t>
  </si>
  <si>
    <t>Y-MT-052-M</t>
  </si>
  <si>
    <t>KARE DİŞ FIRÇALIK KAPAK MERMER</t>
  </si>
  <si>
    <t>Y-MT-056</t>
  </si>
  <si>
    <t>WC FIRÇA KARE ÜST ÇİFT BASKILI KROM</t>
  </si>
  <si>
    <t>YM 320</t>
  </si>
  <si>
    <t>Y-MT-056-1</t>
  </si>
  <si>
    <t>WC FIRÇA KARE ÜST ÇİFT BASKILI BAKIR</t>
  </si>
  <si>
    <t>Y-MT-056-2</t>
  </si>
  <si>
    <t>WC FIRÇA KARE ÜST ÇİFT BASKILI GOLD</t>
  </si>
  <si>
    <t>Y-MT-056-3</t>
  </si>
  <si>
    <t>WC FIRÇA KARE ÜST ÇİFT BASKILI AHŞAP</t>
  </si>
  <si>
    <t>Y-MT-056-S</t>
  </si>
  <si>
    <t>WC FIRÇA KARE ÜST ÇİFT BASKILI SİYAH</t>
  </si>
  <si>
    <t>Y-MT-056-B</t>
  </si>
  <si>
    <t>WC FIRÇA KARE ÜST ÇİFT BASKILI BEYAZ</t>
  </si>
  <si>
    <t>Y-MT-056-A</t>
  </si>
  <si>
    <t>WC FIRÇA KARE ÜST ÇİFT BASKILI ANTRASİT</t>
  </si>
  <si>
    <t>Y-MT-056-K</t>
  </si>
  <si>
    <t>WC FIRÇA KARE ÜST ÇİFT BASKILI KAHVE</t>
  </si>
  <si>
    <t>Y-MT-056-N</t>
  </si>
  <si>
    <t>WC FIRÇA KARE ÜST ÇİFT BASKILI NATÜREL</t>
  </si>
  <si>
    <t>Y-MT-056-M</t>
  </si>
  <si>
    <t>WC FIRÇA KARE ÜST ÇİFT BASKILI MERMER</t>
  </si>
  <si>
    <t>Y-MT-088</t>
  </si>
  <si>
    <t>KARE ÇÖP KOVASI ÇEMBER KROM</t>
  </si>
  <si>
    <t>YM 432</t>
  </si>
  <si>
    <t>Y-MT-088-1</t>
  </si>
  <si>
    <t>KARE ÇÖP KOVASI ÇEMBER BAKIR</t>
  </si>
  <si>
    <t>Y-MT-088-2</t>
  </si>
  <si>
    <t>KARE ÇÖP KOVASI ÇEMBER GOLD</t>
  </si>
  <si>
    <t>Y-MT-088-3</t>
  </si>
  <si>
    <t>KARE ÇÖP KOVASI ÇEMBER AHŞAP</t>
  </si>
  <si>
    <t>Y-MT-088-S</t>
  </si>
  <si>
    <t>KARE ÇÖP KOVASI ÇEMBER SİYAH</t>
  </si>
  <si>
    <t>Y-MT-088-B</t>
  </si>
  <si>
    <t>KARE ÇÖP KOVASI ÇEMBER BEYAZ</t>
  </si>
  <si>
    <t>Y-MT-088-A</t>
  </si>
  <si>
    <t>KARE ÇÖP KOVASI ÇEMBER ANTRASİT</t>
  </si>
  <si>
    <t>Y-MT-088-K</t>
  </si>
  <si>
    <t>KARE ÇÖP KOVASI ÇEMBER KAHVE</t>
  </si>
  <si>
    <t>Y-MT-088-N</t>
  </si>
  <si>
    <t>KARE ÇÖP KOVASI ÇEMBER NATÜREL</t>
  </si>
  <si>
    <t>Y-MT-088-M</t>
  </si>
  <si>
    <t>KARE ÇÖP KOVASI ÇEMBER MERMER</t>
  </si>
  <si>
    <t>Y-MT-089</t>
  </si>
  <si>
    <t>KARE WC ÇEMBER KROM</t>
  </si>
  <si>
    <t>YM 423</t>
  </si>
  <si>
    <t>Y-MT-089-1</t>
  </si>
  <si>
    <t>KARE WC ÇEMBER BAKIR</t>
  </si>
  <si>
    <t>Y-MT-089-2</t>
  </si>
  <si>
    <t>KARE WC ÇEMBER GOLD</t>
  </si>
  <si>
    <t>Y-MT-089-3</t>
  </si>
  <si>
    <t>KARE WC ÇEMBER AHŞAP</t>
  </si>
  <si>
    <t>Y-MT-089-S</t>
  </si>
  <si>
    <t>KARE WC ÇEMBER SİYAH</t>
  </si>
  <si>
    <t>Y-MT-089-B</t>
  </si>
  <si>
    <t>KARE WC ÇEMBER BEYAZ</t>
  </si>
  <si>
    <t>Y-MT-089-A</t>
  </si>
  <si>
    <t>KARE WC ÇEMBER ANTRASİT</t>
  </si>
  <si>
    <t>Y-MT-089-K</t>
  </si>
  <si>
    <t>KARE WC ÇEMBER KAHVE</t>
  </si>
  <si>
    <t>Y-MT-089-N</t>
  </si>
  <si>
    <t>KARE WC ÇEMBER NATÜREL</t>
  </si>
  <si>
    <t>Y-MT-089-M</t>
  </si>
  <si>
    <t>KARE WC ÇEMBER MERMER</t>
  </si>
  <si>
    <t>Y-MT-089_BEJ</t>
  </si>
  <si>
    <t>KARE WC ÇEMBER BEJ</t>
  </si>
  <si>
    <t>Y-MT-089_C.K</t>
  </si>
  <si>
    <t>KARE WC ÇEMBER COLİSEUM KAHVE</t>
  </si>
  <si>
    <t>Y-MT-089_PUD</t>
  </si>
  <si>
    <t>KARE WC ÇEMBER PUDRA</t>
  </si>
  <si>
    <t>Y-MT-089_YEŞ</t>
  </si>
  <si>
    <t>KARE WC ÇEMBER YEŞİL</t>
  </si>
  <si>
    <t>Y-MT-089-3-HAM</t>
  </si>
  <si>
    <t>KARE WC ÇEMBER</t>
  </si>
  <si>
    <t>Y-MT-090</t>
  </si>
  <si>
    <t>YUVARLAK WC ÇEMBER KROM</t>
  </si>
  <si>
    <t>YM 425</t>
  </si>
  <si>
    <t>Y-MT-090-1</t>
  </si>
  <si>
    <t>YUVARLAK WC ÇEMBER BAKIR</t>
  </si>
  <si>
    <t>Y-MT-090-2</t>
  </si>
  <si>
    <t>YUVARLAK WC ÇEMBER GOLD</t>
  </si>
  <si>
    <t>Y-MT-090-3</t>
  </si>
  <si>
    <t>YUVARLAK WC ÇEMBER AHŞAP</t>
  </si>
  <si>
    <t>Y-MT-090-S</t>
  </si>
  <si>
    <t>YUVARLAK WC ÇEMBER SİYAH</t>
  </si>
  <si>
    <t>Y-MT-090-B</t>
  </si>
  <si>
    <t>YUVARLAK WC ÇEMBER BEYAZ</t>
  </si>
  <si>
    <t>Y-MT-090-A</t>
  </si>
  <si>
    <t>YUVARLAK WC ÇEMBER ANTRASİT</t>
  </si>
  <si>
    <t>Y-MT-090-K</t>
  </si>
  <si>
    <t>YUVARLAK WC ÇEMBER KAHVE</t>
  </si>
  <si>
    <t>Y-MT-090-N</t>
  </si>
  <si>
    <t>YUVARLAK WC ÇEMBER NATÜREL</t>
  </si>
  <si>
    <t>Y-MT-090-M</t>
  </si>
  <si>
    <t>YUVARLAK WC ÇEMBER KROM MERMER</t>
  </si>
  <si>
    <t>Y-MT-090-BEJ</t>
  </si>
  <si>
    <t>YUVARLAK WC ÇEMBER BEJ</t>
  </si>
  <si>
    <t>Y-MT-090-C.K</t>
  </si>
  <si>
    <t>YUVARLAK WC ÇEMBER COL.KAHVE</t>
  </si>
  <si>
    <t>Y-MT-090-PUD</t>
  </si>
  <si>
    <t>YUVARLAK WC ÇEMBER PUDRA</t>
  </si>
  <si>
    <t>Y-MT-090-YEŞ</t>
  </si>
  <si>
    <t>YUVARLAK WC ÇEMBER YEŞİL</t>
  </si>
  <si>
    <t>Y-MT-090_S-MAT</t>
  </si>
  <si>
    <t>YUVARLAK WC ÇEMBER MAT SİYAH</t>
  </si>
  <si>
    <t>Y-MT-090_B-MAT</t>
  </si>
  <si>
    <t>YUVARLAK WC ÇEMBER MAT BEYAZ</t>
  </si>
  <si>
    <t>Y-MT-090_A-MAT</t>
  </si>
  <si>
    <t>YUVARLAK WC ÇEMBER MAT ANTRASİT</t>
  </si>
  <si>
    <t>Y-MT-090_K-MAT</t>
  </si>
  <si>
    <t>YUVARLAK WC ÇEMBER MAT KAHVE</t>
  </si>
  <si>
    <t>Y-MT-090-3-HAM</t>
  </si>
  <si>
    <t>YUVARLAK WC ÇEMBER</t>
  </si>
  <si>
    <t>Y-MT-094</t>
  </si>
  <si>
    <t>SULTAN SIVI SABUNLUK KAPAK KROM</t>
  </si>
  <si>
    <t>YM 300</t>
  </si>
  <si>
    <t>Y-MT-094-1</t>
  </si>
  <si>
    <t>SULTAN SIVI SABUNLUK KAPAK BAKIR</t>
  </si>
  <si>
    <t>Y-MT-094-2</t>
  </si>
  <si>
    <t>SULTAN SIVI SABUNLUK KAPAK GOLD</t>
  </si>
  <si>
    <t>Y-MT-094-3</t>
  </si>
  <si>
    <t>SULTAN SIVI SABUNLUK KAPAK AHŞAP</t>
  </si>
  <si>
    <t>Y-MT-094-S</t>
  </si>
  <si>
    <t>SULTAN SIVI SABUNLUK KAPAK SİYAH</t>
  </si>
  <si>
    <t>Y-MT-094-B</t>
  </si>
  <si>
    <t>SULTAN SIVI SABUNLUK KAPAK BEYAZ</t>
  </si>
  <si>
    <t>Y-MT-094-A</t>
  </si>
  <si>
    <t>SULTAN SIVI SABUNLUK KAPAK ANTRASİT</t>
  </si>
  <si>
    <t>Y-MT-094-K</t>
  </si>
  <si>
    <t>SULTAN SIVI SABUNLUK KAPAK KAHVE</t>
  </si>
  <si>
    <t>Y-MT-094-N</t>
  </si>
  <si>
    <t>SULTAN SIVI SABUNLUK KAPAK NATÜREL</t>
  </si>
  <si>
    <t>Y-MT-094-1-Ç</t>
  </si>
  <si>
    <t>SULTAN SIVI SABUNLUK KAPAK BAKIR ÇELTİKLİ</t>
  </si>
  <si>
    <t>Y-MT-094-2-Ç</t>
  </si>
  <si>
    <t>SULTAN SIVI SABUNLUK KAPAK GOLD ÇELTİKLİ</t>
  </si>
  <si>
    <t>Y-MT-094-3-Ç</t>
  </si>
  <si>
    <t>SULTAN SIVI SABUNLUK KAPAK AHŞAP ÇELTİKLİ</t>
  </si>
  <si>
    <t>Y-MT-094-S-Ç</t>
  </si>
  <si>
    <t>SULTAN SIVI SABUNLUK KAPAK SİYAH ÇELTİKLİ</t>
  </si>
  <si>
    <t>Y-MT-094-B-Ç</t>
  </si>
  <si>
    <t>SULTAN SIVI SABUNLUK KAPAK BEYAZ ÇELTİKLİ</t>
  </si>
  <si>
    <t>Y-MT-094-A-Ç</t>
  </si>
  <si>
    <t>SULTAN SIVI SABUNLUK KAPAK ANTRASİT ÇELTİKLİ</t>
  </si>
  <si>
    <t>Y-MT-094-K-Ç</t>
  </si>
  <si>
    <t>SULTAN SIVI SABUNLUK KAPAK KAHVE ÇELTİKLİ</t>
  </si>
  <si>
    <t>Y-MT-094-N-Ç</t>
  </si>
  <si>
    <t>SULTAN SIVI SABUNLUK KAPAK NATÜREL ÇELTİKLİ</t>
  </si>
  <si>
    <t>Y-MT-094_BEJ</t>
  </si>
  <si>
    <t>SULTAN SIVI SABUNLUK KAPAK BEJ</t>
  </si>
  <si>
    <t>Y-MT-094_C.K</t>
  </si>
  <si>
    <t>SULTAN SIVI SABUNLUK KAPAK COLİSEUM KAHVE</t>
  </si>
  <si>
    <t>Y-MT-094_PUD</t>
  </si>
  <si>
    <t>SULTAN SIVI SABUNLUK KAPAK PUDRA</t>
  </si>
  <si>
    <t>Y-MT-094_YEŞ</t>
  </si>
  <si>
    <t>SULTAN SIVI SABUNLUK KAPAK YEŞİL</t>
  </si>
  <si>
    <t>Y-MT-094_S-MAT</t>
  </si>
  <si>
    <t>SULTAN SIVI SABUNLUK KAPAK MAT SİYAH</t>
  </si>
  <si>
    <t>Y-MT-094_B-MAT</t>
  </si>
  <si>
    <t>SULTAN SIVI SABUNLUK KAPAK MAT BEYAZ</t>
  </si>
  <si>
    <t>Y-MT-094_A-MAT</t>
  </si>
  <si>
    <t>SULTAN SIVI SABUNLUK KAPAK MAT ANTRASİT</t>
  </si>
  <si>
    <t>Y-MT-094_K-MAT</t>
  </si>
  <si>
    <t>SULTAN SIVI SABUNLUK KAPAK MAT KAHVE</t>
  </si>
  <si>
    <t>Y-MT-095</t>
  </si>
  <si>
    <t>SULTAN DİŞ FIRÇALIK KAPAK KROM</t>
  </si>
  <si>
    <t>YM 299</t>
  </si>
  <si>
    <t>Y-MT-095-1</t>
  </si>
  <si>
    <t>SULTAN DİŞ FIRÇALIK KAPAK BAKIR</t>
  </si>
  <si>
    <t>Y-MT-095-2</t>
  </si>
  <si>
    <t>SULTAN DİŞ FIRÇALIK KAPAK GOLD</t>
  </si>
  <si>
    <t>Y-MT-095-3</t>
  </si>
  <si>
    <t>SULTAN DİŞ FIRÇALIK KAPAK AHŞAP</t>
  </si>
  <si>
    <t>Y-MT-095-S</t>
  </si>
  <si>
    <t>SULTAN DİŞ FIRÇALIK KAPAK SİYAH</t>
  </si>
  <si>
    <t>Y-MT-095-B</t>
  </si>
  <si>
    <t>SULTAN DİŞ FIRÇALIK KAPAK BEYAZ</t>
  </si>
  <si>
    <t>Y-MT-095-A</t>
  </si>
  <si>
    <t>SULTAN DİŞ FIRÇALIK KAPAK ANTRASİT</t>
  </si>
  <si>
    <t>Y-MT-095-K</t>
  </si>
  <si>
    <t>SULTAN DİŞ FIRÇALIK KAPAK KAHVE</t>
  </si>
  <si>
    <t>Y-MT-095-N</t>
  </si>
  <si>
    <t>SULTAN DİŞ FIRÇALIK KAPAK NATÜREL</t>
  </si>
  <si>
    <t>Y-MT-095-M</t>
  </si>
  <si>
    <t>SULTAN DİŞ FIRÇALIK KAPAK MERMER</t>
  </si>
  <si>
    <t>Y-MT-095-Ç</t>
  </si>
  <si>
    <t>SULTAN DİŞ FIRÇALIK KAPAK KROM ÇELTİKLİ</t>
  </si>
  <si>
    <t>Y-MT-095-1-Ç</t>
  </si>
  <si>
    <t>SULTAN DİŞ FIRÇALIK KAPAK BAKIR ÇELTİKLİ</t>
  </si>
  <si>
    <t>Y-MT-095-2-Ç</t>
  </si>
  <si>
    <t>SULTAN DİŞ FIRÇALIK KAPAK GOLD ÇELTİKLİ</t>
  </si>
  <si>
    <t>Y-MT-095-3-Ç</t>
  </si>
  <si>
    <t>SULTAN DİŞ FIRÇALIK KAPAK AHŞAP ÇELTİKLİ</t>
  </si>
  <si>
    <t>Y-MT-095-S-Ç</t>
  </si>
  <si>
    <t>SULTAN DİŞ FIRÇALIK KAPAK SİYAH ÇELTİKLİ</t>
  </si>
  <si>
    <t>Y-MT-095-B-Ç</t>
  </si>
  <si>
    <t>SULTAN DİŞ FIRÇALIK KAPAK BEYAZ ÇELTİKLİ</t>
  </si>
  <si>
    <t>Y-MT-095-A-Ç</t>
  </si>
  <si>
    <t>SULTAN DİŞ FIRÇALIK KAPAK ANTRASİT ÇELTİKLİ</t>
  </si>
  <si>
    <t>Y-MT-095-K-Ç</t>
  </si>
  <si>
    <t>SULTAN DİŞ FIRÇALIK KAPAK KAHVE ÇELTİKLİ</t>
  </si>
  <si>
    <t>Y-MT-095-N-Ç</t>
  </si>
  <si>
    <t>SULTAN DİŞ FIRÇALIK KAPAK NATÜREL ÇELTİKLİ</t>
  </si>
  <si>
    <t>Y-MT-095_K-PP</t>
  </si>
  <si>
    <t>SULTAN SIVI SABUNLUK KAPAK MOBLEN</t>
  </si>
  <si>
    <t>Y-MT-095_P-PP</t>
  </si>
  <si>
    <t>Y-MT-095_B-PP</t>
  </si>
  <si>
    <t>Y-MT-095_S-PP</t>
  </si>
  <si>
    <t>Y-MT-095_A-PP</t>
  </si>
  <si>
    <t>Y-MT-095_K.YEŞİL-PP</t>
  </si>
  <si>
    <t>SULTAN DİŞ FIRÇALIK KAPAK MOBLEN</t>
  </si>
  <si>
    <t>Y-MT-095_K.MÜR-PP</t>
  </si>
  <si>
    <t>Y-MT-106</t>
  </si>
  <si>
    <t>YUVARLAK GAGA ÜST KROM</t>
  </si>
  <si>
    <t>YM 450</t>
  </si>
  <si>
    <t>Y-MT-106-1</t>
  </si>
  <si>
    <t>YUVARLAK GAGA ÜST BAKIR</t>
  </si>
  <si>
    <t>Y-MT-106-2</t>
  </si>
  <si>
    <t>YUVARLAK GAGA ÜST GOLD</t>
  </si>
  <si>
    <t>Y-MT-106-3</t>
  </si>
  <si>
    <t>YUVARLAK GAGA ÜST AHŞAP</t>
  </si>
  <si>
    <t>Y-MT-106-S</t>
  </si>
  <si>
    <t>YUVARLAK GAGA ÜST SİYAH</t>
  </si>
  <si>
    <t>Y-MT-106-B</t>
  </si>
  <si>
    <t>YUVARLAK GAGA ÜST BEYAZ</t>
  </si>
  <si>
    <t>Y-MT-106-A</t>
  </si>
  <si>
    <t>YUVARLAK GAGA ÜST ANTRASİT</t>
  </si>
  <si>
    <t>Y-MT-106-K</t>
  </si>
  <si>
    <t>YUVARLAK GAGA ÜST KAHVE</t>
  </si>
  <si>
    <t>Y-MT-106-N</t>
  </si>
  <si>
    <t>YUVARLAK GAGA ÜST NATÜREL</t>
  </si>
  <si>
    <t>Y-MT-106-M</t>
  </si>
  <si>
    <t>YUVARLAK GAGA ÜST MERMER</t>
  </si>
  <si>
    <t>Y-MT-106-BEJ</t>
  </si>
  <si>
    <t>YUVARLAK GAGA ÜST BEJ</t>
  </si>
  <si>
    <t>Y-MT-106-CK</t>
  </si>
  <si>
    <t>YUVARLAK GAGA ÜST COLİSEUM KAHVE</t>
  </si>
  <si>
    <t>Y-MT-106-P</t>
  </si>
  <si>
    <t>YUVARLAK GAGA ÜST PUDRA</t>
  </si>
  <si>
    <t>Y-MT-106-Y</t>
  </si>
  <si>
    <t>YUVARLAK GAGA ÜST YEŞİL</t>
  </si>
  <si>
    <t>Y-MT-107</t>
  </si>
  <si>
    <t>YUVARLAK GAGA ALT KROM</t>
  </si>
  <si>
    <t>YM 451</t>
  </si>
  <si>
    <t>Y-MT-107-1</t>
  </si>
  <si>
    <t>YUVARLAK GAGA ALT BAKIR</t>
  </si>
  <si>
    <t>Y-MT-107-2</t>
  </si>
  <si>
    <t>YUVARLAK GAGA ALT GOLD</t>
  </si>
  <si>
    <t>Y-MT-107-3</t>
  </si>
  <si>
    <t>YUVARLAK GAGA ALT AHŞAP</t>
  </si>
  <si>
    <t>Y-MT-107-S</t>
  </si>
  <si>
    <t>YUVARLAK GAGA ALT SİYAH</t>
  </si>
  <si>
    <t>Y-MT-107-B</t>
  </si>
  <si>
    <t>YUVARLAK GAGA ALT BEYAZ</t>
  </si>
  <si>
    <t>Y-MT-107-A</t>
  </si>
  <si>
    <t>YUVARLAK GAGA ALT ANTRASİT</t>
  </si>
  <si>
    <t>Y-MT-107-K</t>
  </si>
  <si>
    <t>YUVARLAK GAGA ALT KAHVE</t>
  </si>
  <si>
    <t>Y-MT-107-N</t>
  </si>
  <si>
    <t>YUVARLAK GAGA ALT NATÜREL</t>
  </si>
  <si>
    <t>Y-MT-107-M</t>
  </si>
  <si>
    <t>YUVARLAK GAGA ALT MERMER</t>
  </si>
  <si>
    <t>Y-MT-107-BEJ</t>
  </si>
  <si>
    <t>YUVARLAK GAGA ALT BEJ</t>
  </si>
  <si>
    <t>Y-MT-107-CK</t>
  </si>
  <si>
    <t>YUVARLAK GAGA ALT COLİSEUM KAHVE</t>
  </si>
  <si>
    <t>Y-MT-107-P</t>
  </si>
  <si>
    <t>YUVARLAK GAGA ALT PUDRA</t>
  </si>
  <si>
    <t>YUVARLAK GAGA ALT YEŞİL</t>
  </si>
  <si>
    <t>Y-MT-108</t>
  </si>
  <si>
    <t>ÇİZGİLİ VE ELEGANS DİŞ FIRÇA YUVARLAK KROM</t>
  </si>
  <si>
    <t>YM 452</t>
  </si>
  <si>
    <t>Y-MT-108-1</t>
  </si>
  <si>
    <t>ÇİZGİLİ VE ELEGANS DİŞ FIRÇA YUVARLAK BAKIR</t>
  </si>
  <si>
    <t>Y-MT-108-2</t>
  </si>
  <si>
    <t>ÇİZGİLİ VE ELEGANS DİŞ FIRÇA YUVARLAK GOLD</t>
  </si>
  <si>
    <t>Y-MT-108-3</t>
  </si>
  <si>
    <t>ÇİZGİLİ VE ELEGANS DİŞ FIRÇA YUVARLAK AHŞAP</t>
  </si>
  <si>
    <t>Y-MT-108-S</t>
  </si>
  <si>
    <t>ÇİZGİLİ VE ELEGANS DİŞ FIRÇA YUVARLAK SİYAH</t>
  </si>
  <si>
    <t>Y-MT-108-B</t>
  </si>
  <si>
    <t>ÇİZGİLİ VE ELEGANS DİŞ FIRÇA YUVARLAK BEYAZ</t>
  </si>
  <si>
    <t>Y-MT-108-A</t>
  </si>
  <si>
    <t>ÇİZGİLİ VE ELEGANS DİŞ FIRÇA YUVARLAK ANTRASİT</t>
  </si>
  <si>
    <t>Y-MT-108-K</t>
  </si>
  <si>
    <t>ÇİZGİLİ VE ELEGANS DİŞ FIRÇA YUVARLAK KAHVE</t>
  </si>
  <si>
    <t>Y-MT-108-N</t>
  </si>
  <si>
    <t>ÇİZGİLİ VE ELEGANS DİŞ FIRÇA YUVARLAK NATÜREL</t>
  </si>
  <si>
    <t>Y-MT-108-M</t>
  </si>
  <si>
    <t>ÇİZGİLİ VE ELEGANS DİŞ FIRÇA YUVARLAK MERMER</t>
  </si>
  <si>
    <t>Y-MT-108-BEJ</t>
  </si>
  <si>
    <t>ÇİZGİLİ VE ELEGANS DİŞ FIRÇA YUVARLAK BEJ</t>
  </si>
  <si>
    <t>Y-MT-108-C.K</t>
  </si>
  <si>
    <t>ÇİZGİLİ VE ELEGANS DİŞ FIRÇA YUVARLAK COLİSEUM KAHVE</t>
  </si>
  <si>
    <t>Y-MT-108-PUD</t>
  </si>
  <si>
    <t>ÇİZGİLİ VE ELEGANS DİŞ FIRÇA YUVARLAK PUDRA</t>
  </si>
  <si>
    <t>Y-MT-108-YEŞİL</t>
  </si>
  <si>
    <t>ÇİZGİLİ VE ELEGANS DİŞ FIRÇA YUVARLAK YEŞİL</t>
  </si>
  <si>
    <t>Y-MT-108-3-HAM</t>
  </si>
  <si>
    <t>ÇİZGİLİ VE ELEGANS DİŞ FIRÇA YUVARLAK</t>
  </si>
  <si>
    <t>Y-MT-117</t>
  </si>
  <si>
    <t>GAGA ALT KARE KROM</t>
  </si>
  <si>
    <t>YM 459</t>
  </si>
  <si>
    <t>Y-MT-117-1</t>
  </si>
  <si>
    <t>GAGA ALT KARE BAKIR</t>
  </si>
  <si>
    <t>Y-MT-117-2</t>
  </si>
  <si>
    <t>GAGA ALT KARE GOLD</t>
  </si>
  <si>
    <t>Y-MT-117-3</t>
  </si>
  <si>
    <t>GAGA ALT KARE AHŞAP</t>
  </si>
  <si>
    <t>Y-MT-117-S</t>
  </si>
  <si>
    <t>GAGA ALT KARE SİYAH</t>
  </si>
  <si>
    <t>Y-MT-117-B</t>
  </si>
  <si>
    <t>GAGA ALT KARE BEYAZ</t>
  </si>
  <si>
    <t>Y-MT-117-A</t>
  </si>
  <si>
    <t>GAGA ALT KARE ANTRASİT</t>
  </si>
  <si>
    <t>Y-MT-117-K</t>
  </si>
  <si>
    <t>GAGA ALT KARE KAHVE</t>
  </si>
  <si>
    <t>Y-MT-117-N</t>
  </si>
  <si>
    <t>GAGA ALT KARE NATÜREL</t>
  </si>
  <si>
    <t>Y-MT-126</t>
  </si>
  <si>
    <t>DİAMOND SIVI SABUNLUK POMPA ÜST KROM</t>
  </si>
  <si>
    <t>YM 513</t>
  </si>
  <si>
    <t>Y-MT-126-1</t>
  </si>
  <si>
    <t>DİAMOND SIVI SABUNLUK POMPA ÜST BAKIR</t>
  </si>
  <si>
    <t>Y-MT-126-2</t>
  </si>
  <si>
    <t>DİAMOND SIVI SABUNLUK POMPA ÜST GOLD</t>
  </si>
  <si>
    <t>Y-MT-126-3</t>
  </si>
  <si>
    <t>DİAMOND SIVI SABUNLUK POMPA ÜST AHŞAP</t>
  </si>
  <si>
    <t>Y-MT-126-S</t>
  </si>
  <si>
    <t>DİAMOND SIVI SABUNLUK POMPA ÜST SİYAH</t>
  </si>
  <si>
    <t>Y-MT-126-B</t>
  </si>
  <si>
    <t>DİAMOND SIVI SABUNLUK POMPA ÜST BEYAZ</t>
  </si>
  <si>
    <t>Y-MT-126-A</t>
  </si>
  <si>
    <t>DİAMOND SIVI SABUNLUK POMPA ÜST ANTRASİT</t>
  </si>
  <si>
    <t>Y-MT-126-K</t>
  </si>
  <si>
    <t>DİAMOND SIVI SABUNLUK POMPA ÜST KAHVE</t>
  </si>
  <si>
    <t>Y-MT-126-N</t>
  </si>
  <si>
    <t>DİAMOND SIVI SABUNLUK POMPA ÜST NATÜREL</t>
  </si>
  <si>
    <t>Y-MT-126-M</t>
  </si>
  <si>
    <t>DİAMOND SIVI SABUNLUK POMPA ÜST MERMER</t>
  </si>
  <si>
    <t>Y-MT-126-BEJ</t>
  </si>
  <si>
    <t>DİAMOND SIVI SABUNLUK POMPA ÜST BEJ</t>
  </si>
  <si>
    <t>Y-MT-126-CK</t>
  </si>
  <si>
    <t>DİAMOND SIVI SABUNLUK POMPA COLİSEUM KAHVE</t>
  </si>
  <si>
    <t>Y-MT-126-P</t>
  </si>
  <si>
    <t>DİAMOND SIVI SABUNLUK POMPA ÜST PUDRA</t>
  </si>
  <si>
    <t>Y-MT-126-Y</t>
  </si>
  <si>
    <t>DİAMOND SIVI SABUNLUK POMPA ÜST YEŞİL</t>
  </si>
  <si>
    <t>Y-MT-127</t>
  </si>
  <si>
    <t>DİAMOND SIVI SABUNLUK POMPA ALT KROM</t>
  </si>
  <si>
    <t>YM 515</t>
  </si>
  <si>
    <t>Y-MT-127-1</t>
  </si>
  <si>
    <t>DİAMOND SIVI SABUNLUK POMPA ALT BAKIR</t>
  </si>
  <si>
    <t>Y-MT-127-2</t>
  </si>
  <si>
    <t>DİAMOND SIVI SABUNLUK POMPA ALT GOLD</t>
  </si>
  <si>
    <t>Y-MT-127-3</t>
  </si>
  <si>
    <t>DİAMOND SIVI SABUNLUK POMPA ALT AHŞAP</t>
  </si>
  <si>
    <t>Y-MT-127-S</t>
  </si>
  <si>
    <t>DİAMOND SIVI SABUNLUK POMPA ALT SİYAH</t>
  </si>
  <si>
    <t>Y-MT-127-B</t>
  </si>
  <si>
    <t>DİAMOND SIVI SABUNLUK POMPA ALT BEYAZ</t>
  </si>
  <si>
    <t>Y-MT-127-A</t>
  </si>
  <si>
    <t>DİAMOND SIVI SABUNLUK POMPA ALT ANTRASİT</t>
  </si>
  <si>
    <t>Y-MT-127-K</t>
  </si>
  <si>
    <t>DİAMOND SIVI SABUNLUK POMPA ALT KAHVE</t>
  </si>
  <si>
    <t>Y-MT-127-N</t>
  </si>
  <si>
    <t>DİAMOND SIVI SABUNLUK POMPA ALT NATÜREL</t>
  </si>
  <si>
    <t>Y-MT-127-M</t>
  </si>
  <si>
    <t>DİAMOND SIVI SABUNLUK POMPA ALT MERMER</t>
  </si>
  <si>
    <t>Y-MT-127-BEJ</t>
  </si>
  <si>
    <t>DİAMOND SIVI SABUNLUK POMPA ALT BEJ</t>
  </si>
  <si>
    <t>Y-MT-127-CK</t>
  </si>
  <si>
    <t>DİAMOND SIVI SABUNLUK POMPA ALT COLİSEUM KAHVE</t>
  </si>
  <si>
    <t>Y-MT-127-P</t>
  </si>
  <si>
    <t>DİAMOND SIVI SABUNLUK POMPA ALT PUDRA</t>
  </si>
  <si>
    <t>Y-MT-127-Y</t>
  </si>
  <si>
    <t>DİAMOND SIVI SABUNLUK POMPA ALT YEŞİL</t>
  </si>
  <si>
    <t>Y-MT-133</t>
  </si>
  <si>
    <t>Ç.KOV.YUV.ÇITÇIT ÇEMBER KROM</t>
  </si>
  <si>
    <t>YM 477</t>
  </si>
  <si>
    <t>Y-MT-133-1</t>
  </si>
  <si>
    <t>Ç.KOV.YUV.ÇITÇIT ÇEMBER BAKIR</t>
  </si>
  <si>
    <t>Y-MT-133-2</t>
  </si>
  <si>
    <t>Ç.KOV.YUV.ÇITÇIT ÇEMBER GOLD</t>
  </si>
  <si>
    <t>Y-MT-133-3</t>
  </si>
  <si>
    <t>Ç.KOV.YUV.ÇITÇIT ÇEMBER AHŞAP</t>
  </si>
  <si>
    <t>Y-MT-133-S</t>
  </si>
  <si>
    <t>Ç.KOV.YUV.ÇITÇIT ÇEMBER SİYAH</t>
  </si>
  <si>
    <t>Y-MT-133-B</t>
  </si>
  <si>
    <t>Ç.KOV.YUV.ÇITÇIT ÇEMBER BEYAZ</t>
  </si>
  <si>
    <t>Y-MT-133-A</t>
  </si>
  <si>
    <t>Ç.KOV.YUV.ÇITÇIT ÇEMBER ANTRASİT</t>
  </si>
  <si>
    <t>Y-MT-133-K</t>
  </si>
  <si>
    <t>Ç.KOV.YUV.ÇITÇIT ÇEMBER KAHVE</t>
  </si>
  <si>
    <t>Y-MT-133-N</t>
  </si>
  <si>
    <t>Ç.KOV.YUV.ÇITÇIT ÇEMBER NATÜREL</t>
  </si>
  <si>
    <t>Y-MT-133-M</t>
  </si>
  <si>
    <t>Ç.KOV.YUV.ÇITÇIT ÇEMBER MERMER</t>
  </si>
  <si>
    <t>Y-MT-133-BEJ</t>
  </si>
  <si>
    <t>Ç.KOV.YUV.ÇITÇIT ÇEMBER BEJ</t>
  </si>
  <si>
    <t>Y-MT-133-CK</t>
  </si>
  <si>
    <t>Ç.KOV.YUV.ÇITÇIT ÇEMBER COLİSEUM KAHVE</t>
  </si>
  <si>
    <t>Y-MT-133-P</t>
  </si>
  <si>
    <t>Ç.KOV.YUV.ÇITÇIT ÇEMBER PUDRA</t>
  </si>
  <si>
    <t>Y-MT-133-Y</t>
  </si>
  <si>
    <t>Ç.KOV.YUV.ÇITÇIT ÇEMBER YEŞİL</t>
  </si>
  <si>
    <t>Y-MT-135</t>
  </si>
  <si>
    <t>Ç.KOV.KARE.ÇITÇIT ÇEMBER KROM</t>
  </si>
  <si>
    <t>YM 479</t>
  </si>
  <si>
    <t>Y-MT-135-1</t>
  </si>
  <si>
    <t>Ç.KOV.KARE.ÇITÇIT ÇEMBER BAKIR</t>
  </si>
  <si>
    <t>Y-MT-135-2</t>
  </si>
  <si>
    <t>Ç.KOV.KARE.ÇITÇIT ÇEMBER GOLD</t>
  </si>
  <si>
    <t>Y-MT-135-3</t>
  </si>
  <si>
    <t>Ç.KOV.KARE.ÇITÇIT ÇEMBER AHŞAP</t>
  </si>
  <si>
    <t>Y-MT-135-S</t>
  </si>
  <si>
    <t>Ç.KOV.KARE.ÇITÇIT ÇEMBER SİYAH</t>
  </si>
  <si>
    <t>Y-MT-135-B</t>
  </si>
  <si>
    <t>Ç.KOV.KARE.ÇITÇIT ÇEMBER BEYAZ</t>
  </si>
  <si>
    <t>Y-MT-135-A</t>
  </si>
  <si>
    <t>Ç.KOV.KARE.ÇITÇIT ÇEMBER ANTRASİT</t>
  </si>
  <si>
    <t>Y-MT-135-K</t>
  </si>
  <si>
    <t>Ç.KOV.KARE.ÇITÇIT ÇEMBER KAHVE</t>
  </si>
  <si>
    <t>Y-MT-135-N</t>
  </si>
  <si>
    <t>Ç.KOV.KARE.ÇITÇIT ÇEMBER NATÜREL</t>
  </si>
  <si>
    <t>Y-MT-135-M</t>
  </si>
  <si>
    <t>Ç.KOV.KARE.ÇITÇIT ÇEMBER MERMER</t>
  </si>
  <si>
    <t>Y-MT-135-BEJ</t>
  </si>
  <si>
    <t>Ç.KOV.KARE.ÇITÇIT ÇEMBER BEJ</t>
  </si>
  <si>
    <t>Y-MT-135-CK</t>
  </si>
  <si>
    <t>Ç.KOV.KARE.ÇITÇIT ÇEMBER COLİSEUM KAHVE</t>
  </si>
  <si>
    <t>Y-MT-135-P</t>
  </si>
  <si>
    <t>Ç.KOV.KARE.ÇITÇIT ÇEMBER PUDRA</t>
  </si>
  <si>
    <t>Y-MT-135-Y</t>
  </si>
  <si>
    <t>Ç.KOV.KARE.ÇITÇIT ÇEMBER YEŞİL</t>
  </si>
  <si>
    <t>Y-MT-138</t>
  </si>
  <si>
    <t>DIAMOND PRİZMA KURU SABUNLUK KAPAK KROM</t>
  </si>
  <si>
    <t>YM 488</t>
  </si>
  <si>
    <t>Y-MT-138-1</t>
  </si>
  <si>
    <t>DIAMOND PRİZMA KURU SABUNLUK KAPAK BAKIR</t>
  </si>
  <si>
    <t>Y-MT-138-2</t>
  </si>
  <si>
    <t>DIAMOND PRİZMA KURU SABUNLUK KAPAK GOLD</t>
  </si>
  <si>
    <t>Y-MT-138-3</t>
  </si>
  <si>
    <t>DIAMOND PRİZMA KURU SABUNLUK KAPAK AHŞAP</t>
  </si>
  <si>
    <t>Y-MT-138-S</t>
  </si>
  <si>
    <t>DIAMOND PRİZMA KURU SABUNLUK KAPAK SİYAH</t>
  </si>
  <si>
    <t>Y-MT-138-B</t>
  </si>
  <si>
    <t>DIAMOND PRİZMA KURU SABUNLUK KAPAK BEYAZ</t>
  </si>
  <si>
    <t>Y-MT-138-A</t>
  </si>
  <si>
    <t>DIAMOND PRİZMA KURU SABUNLUK KAPAK ANTRASİT</t>
  </si>
  <si>
    <t>Y-MT-138-K</t>
  </si>
  <si>
    <t>DIAMOND PRİZMA KURU SABUNLUK KAPAK KAHVE</t>
  </si>
  <si>
    <t>Y-MT-138-N</t>
  </si>
  <si>
    <t>DIAMOND PRİZMA KURU SABUNLUK KAPAK NATÜREL</t>
  </si>
  <si>
    <t>Y-MT-138-M</t>
  </si>
  <si>
    <t>DIAMOND PRİZMA KURU SABUNLUK KAPAK MERMER</t>
  </si>
  <si>
    <t>Y-MT-146</t>
  </si>
  <si>
    <t>YENİ KARE GAGA ÜST KROM</t>
  </si>
  <si>
    <t>YM 494</t>
  </si>
  <si>
    <t>Y-MT-146-1</t>
  </si>
  <si>
    <t>YENİ KARE GAGA ÜST BAKIR</t>
  </si>
  <si>
    <t>Y-MT-146-2</t>
  </si>
  <si>
    <t>YENİ KARE GAGA ÜST GOLD</t>
  </si>
  <si>
    <t>Y-MT-146-3</t>
  </si>
  <si>
    <t>YENİ KARE GAGA ÜST AHŞAP</t>
  </si>
  <si>
    <t>Y-MT-146-S</t>
  </si>
  <si>
    <t>YENİ KARE GAGA ÜST SİYAH</t>
  </si>
  <si>
    <t>Y-MT-146-B</t>
  </si>
  <si>
    <t>YENİ KARE GAGA ÜST BEYAZ</t>
  </si>
  <si>
    <t>Y-MT-146-A</t>
  </si>
  <si>
    <t>YENİ KARE GAGA ÜST ANTRASİT</t>
  </si>
  <si>
    <t>Y-MT-146-K</t>
  </si>
  <si>
    <t>YENİ KARE GAGA ÜST KAHVE</t>
  </si>
  <si>
    <t>Y-MT-146-N</t>
  </si>
  <si>
    <t>YENİ KARE GAGA ÜST NATÜREL</t>
  </si>
  <si>
    <t>Y-MT-146-M</t>
  </si>
  <si>
    <t>YENİ KARE GAGA ÜST MERMER</t>
  </si>
  <si>
    <t>Y-MT-147</t>
  </si>
  <si>
    <t>YENİ KARE GAGA ALT KROM</t>
  </si>
  <si>
    <t>YM 495</t>
  </si>
  <si>
    <t>Y-MT-147-1</t>
  </si>
  <si>
    <t>YENİ KARE GAGA ALT BAKIR</t>
  </si>
  <si>
    <t>Y-MT-147-2</t>
  </si>
  <si>
    <t>YENİ KARE GAGA ALT GOLD</t>
  </si>
  <si>
    <t>Y-MT-147-3</t>
  </si>
  <si>
    <t>YENİ KARE GAGA ALT AHŞAP</t>
  </si>
  <si>
    <t>Y-MT-147-S</t>
  </si>
  <si>
    <t>YENİ KARE GAGA ALT SİYAH</t>
  </si>
  <si>
    <t>Y-MT-147-B</t>
  </si>
  <si>
    <t>YENİ KARE GAGA ALT BEYAZ</t>
  </si>
  <si>
    <t>Y-MT-147-A</t>
  </si>
  <si>
    <t>YENİ KARE GAGA ALT ANTRASİT</t>
  </si>
  <si>
    <t>Y-MT-147-K</t>
  </si>
  <si>
    <t>YENİ KARE GAGA ALT KAHVE</t>
  </si>
  <si>
    <t>Y-MT-147-N</t>
  </si>
  <si>
    <t>YENİ KARE GAGA ALT NATÜREL</t>
  </si>
  <si>
    <t>Y-MT-147-M</t>
  </si>
  <si>
    <t>YENİ KARE GAGA ALT MERMER</t>
  </si>
  <si>
    <t>Y-MT-148</t>
  </si>
  <si>
    <t>YENİ DİŞ FIRÇALIK KARE KAPAK KROM</t>
  </si>
  <si>
    <t>YM 496</t>
  </si>
  <si>
    <t>Y-MT-148-1</t>
  </si>
  <si>
    <t>YENİ DİŞ FIRÇALIK KARE KAPAK BAKIR</t>
  </si>
  <si>
    <t>Y-MT-148-2</t>
  </si>
  <si>
    <t>YENİ DİŞ FIRÇALIK KARE KAPAK GOLD</t>
  </si>
  <si>
    <t>Y-MT-148-3</t>
  </si>
  <si>
    <t>YENİ DİŞ FIRÇALIK KARE KAPAK AHŞAP</t>
  </si>
  <si>
    <t>Y-MT-148-S</t>
  </si>
  <si>
    <t>YENİ DİŞ FIRÇALIK KARE KAPAK SİYAH</t>
  </si>
  <si>
    <t>Y-MT-148-B</t>
  </si>
  <si>
    <t>YENİ DİŞ FIRÇALIK KARE KAPAK BEYAZ</t>
  </si>
  <si>
    <t>Y-MT-148-A</t>
  </si>
  <si>
    <t>YENİ DİŞ FIRÇALIK KARE KAPAK ANTRASİT</t>
  </si>
  <si>
    <t>Y-MT-148-K</t>
  </si>
  <si>
    <t>YENİ DİŞ FIRÇALIK KARE KAPAK KAHVE</t>
  </si>
  <si>
    <t>Y-MT-148-N</t>
  </si>
  <si>
    <t>YENİ DİŞ FIRÇALIK KARE KAPAK NATÜREL</t>
  </si>
  <si>
    <t>Y-MT-148-M</t>
  </si>
  <si>
    <t>YENİ DİŞ FIRÇALIK KARE KAPAK MERMER</t>
  </si>
  <si>
    <t>Y-MT-148-7</t>
  </si>
  <si>
    <t>YENİ DİŞ FIRÇALIK KARE KAPAK BAMBU</t>
  </si>
  <si>
    <t>Y-MT-156</t>
  </si>
  <si>
    <t>DİAMOND Ç.KOV.YUV.ÇITÇIT ÇEMBER KROM</t>
  </si>
  <si>
    <t>Y-MT-156-1</t>
  </si>
  <si>
    <t>DİAMOND Ç.KOV.YUV.ÇITÇIT ÇEMBER BAKIR</t>
  </si>
  <si>
    <t>Y-MT-156-2</t>
  </si>
  <si>
    <t>DİAMOND Ç.KOV.YUV.ÇITÇIT ÇEMBER GOLD</t>
  </si>
  <si>
    <t>Y-MT-156-3</t>
  </si>
  <si>
    <t>DİAMOND Ç.KOV.YUV.ÇITÇIT ÇEMBER AHŞAP</t>
  </si>
  <si>
    <t>Y-MT-156-S</t>
  </si>
  <si>
    <t>DİAMOND Ç.KOV.YUV.ÇITÇIT ÇEMBER SİYAH</t>
  </si>
  <si>
    <t>Y-MT-156-B</t>
  </si>
  <si>
    <t>DİAMOND Ç.KOV.YUV.ÇITÇIT ÇEMBER BEYAZ</t>
  </si>
  <si>
    <t>Y-MT-156-A</t>
  </si>
  <si>
    <t>DİAMOND Ç.KOV.YUV.ÇITÇIT ÇEMBER ANTRASİT</t>
  </si>
  <si>
    <t>Y-MT-156-K</t>
  </si>
  <si>
    <t>DİAMOND Ç.KOV.YUV.ÇITÇIT ÇEMBER KAHVE</t>
  </si>
  <si>
    <t>Y-MT-156-N</t>
  </si>
  <si>
    <t>DİAMOND Ç.KOV.YUV.ÇITÇIT ÇEMBER NATÜREL</t>
  </si>
  <si>
    <t>Y-MT-156-M</t>
  </si>
  <si>
    <t>DİAMOND Ç.KOV.YUV.ÇITÇIT ÇEMBER MERMER</t>
  </si>
  <si>
    <t>Y-MT-160</t>
  </si>
  <si>
    <t>LUNA KARE KURU SABUNLUK KAPAK KROM</t>
  </si>
  <si>
    <t>YM 521</t>
  </si>
  <si>
    <t>Y-MT-160-1</t>
  </si>
  <si>
    <t>LUNA KARE KURU SABUNLUK KAPAK BAKIR</t>
  </si>
  <si>
    <t>Y-MT-160-2</t>
  </si>
  <si>
    <t>LUNA KARE KURU SABUNLUK KAPAK GOLD</t>
  </si>
  <si>
    <t>Y-MT-160-3</t>
  </si>
  <si>
    <t>LUNA KARE KURU SABUNLUK KAPAK AHŞAP</t>
  </si>
  <si>
    <t>Y-MT-160-S</t>
  </si>
  <si>
    <t>LUNA KARE KURU SABUNLUK KAPAK SİYAH</t>
  </si>
  <si>
    <t>Y-MT-160-B</t>
  </si>
  <si>
    <t>LUNA KARE KURU SABUNLUK KAPAK BEYAZ</t>
  </si>
  <si>
    <t>Y-MT-160-A</t>
  </si>
  <si>
    <t>LUNA KARE KURU SABUNLUK KAPAK ANTRASİT</t>
  </si>
  <si>
    <t>Y-MT-160-K</t>
  </si>
  <si>
    <t>LUNA KARE KURU SABUNLUK KAPAK KAHVE</t>
  </si>
  <si>
    <t>Y-MT-160-N</t>
  </si>
  <si>
    <t>LUNA KARE KURU SABUNLUK KAPAK NATÜREL</t>
  </si>
  <si>
    <t>Y-MT-160-M</t>
  </si>
  <si>
    <t>LUNA KARE KURU SABUNLUK KAPAK MERMER</t>
  </si>
  <si>
    <t>Y-MT-165</t>
  </si>
  <si>
    <t>COLİSEUM ÇÖP KOVASI KAPAK KROM</t>
  </si>
  <si>
    <t>YM 563</t>
  </si>
  <si>
    <t>Y-MT-165-1</t>
  </si>
  <si>
    <t>COLİSEUM ÇÖP KOVASI KAPAK BAKIR</t>
  </si>
  <si>
    <t>Y-MT-165-2</t>
  </si>
  <si>
    <t>COLİSEUM ÇÖP KOVASI KAPAK GOLD</t>
  </si>
  <si>
    <t>Y-MT-165-3</t>
  </si>
  <si>
    <t>COLİSEUM ÇÖP KOVASI KAPAK AHŞAP</t>
  </si>
  <si>
    <t>Y-MT-165-S</t>
  </si>
  <si>
    <t>COLİSEUM ÇÖP KOVASI KAPAK SİYAH</t>
  </si>
  <si>
    <t>Y-MT-165-B</t>
  </si>
  <si>
    <t>COLİSEUM ÇÖP KOVASI KAPAK BEYAZ</t>
  </si>
  <si>
    <t>Y-MT-165-A</t>
  </si>
  <si>
    <t>COLİSEUM ÇÖP KOVASI KAPAK ANTRASİT</t>
  </si>
  <si>
    <t>Y-MT-165-K</t>
  </si>
  <si>
    <t>COLİSEUM ÇÖP KOVASI KAPAK KAHVE</t>
  </si>
  <si>
    <t>Y-MT-165-N</t>
  </si>
  <si>
    <t>COLİSEUM ÇÖP KOVASI KAPAK NATÜREL</t>
  </si>
  <si>
    <t>Y-MT-166</t>
  </si>
  <si>
    <t>COLİSEUM ÇÖP KOVASI PEDALI KROM</t>
  </si>
  <si>
    <t>YM 562</t>
  </si>
  <si>
    <t>Y-MT-166-1</t>
  </si>
  <si>
    <t>COLİSEUM ÇÖP KOVASI PEDALI BAKIR</t>
  </si>
  <si>
    <t>Y-MT-166-2</t>
  </si>
  <si>
    <t>COLİSEUM ÇÖP KOVASI PEDALI GOLD</t>
  </si>
  <si>
    <t>Y-MT-166-3</t>
  </si>
  <si>
    <t>COLİSEUM ÇÖP KOVASI PEDALI AHŞAP</t>
  </si>
  <si>
    <t>Y-MT-166-S</t>
  </si>
  <si>
    <t>COLİSEUM ÇÖP KOVASI PEDALI SİYAH</t>
  </si>
  <si>
    <t>Y-MT-166-B</t>
  </si>
  <si>
    <t>COLİSEUM ÇÖP KOVASI PEDALI BEYAZ</t>
  </si>
  <si>
    <t>Y-MT-166-A</t>
  </si>
  <si>
    <t>COLİSEUM ÇÖP KOVASI PEDALI ANTRASİT</t>
  </si>
  <si>
    <t>Y-MT-166-K</t>
  </si>
  <si>
    <t>COLİSEUM ÇÖP KOVASI PEDALI KAHVE</t>
  </si>
  <si>
    <t>Y-MT-166-N</t>
  </si>
  <si>
    <t>COLİSEUM ÇÖP KOVASI PEDALI NATÜREL</t>
  </si>
  <si>
    <t>Y-MT-167</t>
  </si>
  <si>
    <t>KARE BAMBU SIVI SABUNLUK KAPAK KROM</t>
  </si>
  <si>
    <t>YM 549</t>
  </si>
  <si>
    <t>Y-MT-167-1</t>
  </si>
  <si>
    <t>KARE BAMBU SIVI SABUNLUK KAPAK BAKIR</t>
  </si>
  <si>
    <t>Y-MT-167-2</t>
  </si>
  <si>
    <t>KARE BAMBU SIVI SABUNLUK KAPAK GOLD</t>
  </si>
  <si>
    <t>Y-MT-167-3</t>
  </si>
  <si>
    <t>KARE BAMBU SIVI SABUNLUK KAPAK AHŞAP</t>
  </si>
  <si>
    <t>Y-MT-167-S</t>
  </si>
  <si>
    <t>KARE BAMBU SIVI SABUNLUK KAPAK SİYAH</t>
  </si>
  <si>
    <t>Y-MT-167-B</t>
  </si>
  <si>
    <t>KARE BAMBU SIVI SABUNLUK KAPAK BEYAZ</t>
  </si>
  <si>
    <t>Y-MT-167-A</t>
  </si>
  <si>
    <t>KARE BAMBU SIVI SABUNLUK KAPAK ANTRASİT</t>
  </si>
  <si>
    <t>Y-MT-167-K</t>
  </si>
  <si>
    <t>KARE BAMBU SIVI SABUNLUK KAPAK KAHVE</t>
  </si>
  <si>
    <t>Y-MT-167-N</t>
  </si>
  <si>
    <t>KARE BAMBU SIVI SABUNLUK KAPAK NATÜREL</t>
  </si>
  <si>
    <t>Y-MT-167-7</t>
  </si>
  <si>
    <t>KARE BAMBU SIVI SABUNLUK KAPAK BAMBU</t>
  </si>
  <si>
    <t>Y-MT-167-M</t>
  </si>
  <si>
    <t>KARE BAMBU SIVI SABUNLUK KAPAK MERMER</t>
  </si>
  <si>
    <t>KARE KAPAK-1</t>
  </si>
  <si>
    <t>KARE ÇÖP KOVASI KAPAK BAKIR</t>
  </si>
  <si>
    <t>YM 480</t>
  </si>
  <si>
    <t>KARE KAPAK-2</t>
  </si>
  <si>
    <t>KARE ÇÖP KOVASI KAPAK GOLD</t>
  </si>
  <si>
    <t>KARE KAPAK-3</t>
  </si>
  <si>
    <t>KARE ÇÖP KOVASI KAPAK AHŞAP</t>
  </si>
  <si>
    <t>KARE KAPAK-S</t>
  </si>
  <si>
    <t>KARE ÇÖP KOVASI KAPAK SİYAH</t>
  </si>
  <si>
    <t>KARE KAPAK-B</t>
  </si>
  <si>
    <t>KARE ÇÖP KOVASI KAPAK BEYAZ</t>
  </si>
  <si>
    <t>KARE KAPAK-A</t>
  </si>
  <si>
    <t>KARE ÇÖP KOVASI KAPAK ANTRASİT</t>
  </si>
  <si>
    <t>KARE KAPAK-K</t>
  </si>
  <si>
    <t>KARE ÇÖP KOVASI KAPAK KAHVE</t>
  </si>
  <si>
    <t>KARE KAPAK-N</t>
  </si>
  <si>
    <t>KARE ÇÖP KOVASI KAPAK NATÜREL</t>
  </si>
  <si>
    <t>KARE KAPAK-M</t>
  </si>
  <si>
    <t>KARE ÇÖP KOVASI KAPAK MERMER</t>
  </si>
  <si>
    <t>YUVARLAK KAPAK</t>
  </si>
  <si>
    <t>YUVARLAK ÇÖP KAVASI KAPAK KROM</t>
  </si>
  <si>
    <t>YM 478</t>
  </si>
  <si>
    <t>YUVARLAK KAPAK-1</t>
  </si>
  <si>
    <t>YUVARLAK ÇÖP KAVASI KAPAK BAKIR</t>
  </si>
  <si>
    <t>YUVARLAK KAPAK-2</t>
  </si>
  <si>
    <t>YUVARLAK ÇÖP KAVASI KAPAK GOLD</t>
  </si>
  <si>
    <t>YUVARLAK KAPAK-3</t>
  </si>
  <si>
    <t>YUVARLAK ÇÖP KAVASI KAPAK AHŞAP</t>
  </si>
  <si>
    <t>YUVARLAK KAPAK-S</t>
  </si>
  <si>
    <t>YUVARLAK ÇÖP KAVASI KAPAK SİYAH</t>
  </si>
  <si>
    <t>YUVARLAK KAPAK-B</t>
  </si>
  <si>
    <t>YUVARLAK ÇÖP KAVASI KAPAK BEYAZ</t>
  </si>
  <si>
    <t>YUVARLAK KAPAK-A</t>
  </si>
  <si>
    <t>YUVARLAK ÇÖP KAVASI KAPAK ANTRASİT</t>
  </si>
  <si>
    <t>YUVARLAK KAPAK-K</t>
  </si>
  <si>
    <t>YUVARLAK ÇÖP KAVASI KAPAK KAHVE</t>
  </si>
  <si>
    <t>YUVARLAK KAPAK-N</t>
  </si>
  <si>
    <t>YUVARLAK ÇÖP KAVASI KAPAK NATÜREL</t>
  </si>
  <si>
    <t>YUVARLAK KAPAK-M</t>
  </si>
  <si>
    <t>YUVARLAK ÇÖP KAVASI KAPAK MERMER</t>
  </si>
  <si>
    <t>Resmi Tatil Tarihi</t>
  </si>
  <si>
    <t>Açıklama</t>
  </si>
  <si>
    <t>Yılbaşı</t>
  </si>
  <si>
    <t>Ramazan Bayramı Arifesi</t>
  </si>
  <si>
    <t>Ramazan Bayramı 1. Gün</t>
  </si>
  <si>
    <t>Ramazan Bayramı 2. Gün</t>
  </si>
  <si>
    <t>Ramazan Bayramı 3. Gün</t>
  </si>
  <si>
    <t>23 Nisan</t>
  </si>
  <si>
    <t>Emek ve Dayanışma Günü</t>
  </si>
  <si>
    <t>19 Mayıs</t>
  </si>
  <si>
    <t>Kurban Bayramı Arifesi</t>
  </si>
  <si>
    <t>Kurban Bayramı 1. Gün</t>
  </si>
  <si>
    <t>Kurban Bayramı 2. Gün</t>
  </si>
  <si>
    <t>Kurban Bayramı 3. Gün</t>
  </si>
  <si>
    <t>Kurban Bayramı 4. Gün</t>
  </si>
  <si>
    <t>15 Temmuz</t>
  </si>
  <si>
    <t>30 Ağustos</t>
  </si>
  <si>
    <t>29 Ekim</t>
  </si>
  <si>
    <t>Boya Kodu</t>
  </si>
  <si>
    <t>STD</t>
  </si>
  <si>
    <t>Standart</t>
  </si>
  <si>
    <t>SİYAH</t>
  </si>
  <si>
    <t>Siyah</t>
  </si>
  <si>
    <t>BEYAZ</t>
  </si>
  <si>
    <t>Beyaz</t>
  </si>
  <si>
    <t>YEŞİL</t>
  </si>
  <si>
    <t>Yeşil</t>
  </si>
  <si>
    <t>KROM</t>
  </si>
  <si>
    <t>Krom</t>
  </si>
  <si>
    <t>BAKIR</t>
  </si>
  <si>
    <t>Bakır</t>
  </si>
  <si>
    <t>GOLD</t>
  </si>
  <si>
    <t>Gold</t>
  </si>
  <si>
    <t>AHŞAP</t>
  </si>
  <si>
    <t>Ahşap</t>
  </si>
  <si>
    <t>MERMER</t>
  </si>
  <si>
    <t>Mermer</t>
  </si>
  <si>
    <t>MAKİNE 1 ÜRETİM PLANLAMA</t>
  </si>
  <si>
    <t>Sıra</t>
  </si>
  <si>
    <t>Ürün Kodu</t>
  </si>
  <si>
    <t>Ürün Adı</t>
  </si>
  <si>
    <t>Kalıp No</t>
  </si>
  <si>
    <t>Göz</t>
  </si>
  <si>
    <t>Çevrim (sn)</t>
  </si>
  <si>
    <t>Adet</t>
  </si>
  <si>
    <t>Günlük Brüt Saat</t>
  </si>
  <si>
    <t>Yemek Molası (dk)</t>
  </si>
  <si>
    <t>Çay Molası (dk)</t>
  </si>
  <si>
    <t>Net Saat/Gün</t>
  </si>
  <si>
    <t>Hafta Sonu</t>
  </si>
  <si>
    <t>Başlangıç Tarihi</t>
  </si>
  <si>
    <t>Başlangıç Saati</t>
  </si>
  <si>
    <t>Üretim Süresi (saat)</t>
  </si>
  <si>
    <t>Üretim Günü</t>
  </si>
  <si>
    <t>Bitiş Tarihi</t>
  </si>
  <si>
    <t>Bitiş Saati</t>
  </si>
  <si>
    <t>Durum</t>
  </si>
  <si>
    <t>Net Dk/Gün</t>
  </si>
  <si>
    <t>Hafta Kodu</t>
  </si>
  <si>
    <t>Norm Baş. Tarih</t>
  </si>
  <si>
    <t>Baş. İş Dk</t>
  </si>
  <si>
    <t>Süre Dk</t>
  </si>
  <si>
    <t>Toplam Dk</t>
  </si>
  <si>
    <t>Ek Gün</t>
  </si>
  <si>
    <t>Bitiş İş Dk</t>
  </si>
  <si>
    <t>Bitiş DT</t>
  </si>
  <si>
    <t>Vardiya Tipi</t>
  </si>
  <si>
    <t>Ham Başlangıç</t>
  </si>
  <si>
    <t>Ham Tarih</t>
  </si>
  <si>
    <t>Ham Saat</t>
  </si>
  <si>
    <t>İş Günü</t>
  </si>
  <si>
    <t>Düzeltilmiş Başlangıç</t>
  </si>
  <si>
    <t>Gündüz Başlangıç</t>
  </si>
  <si>
    <t>12 Saat Başlangıç</t>
  </si>
  <si>
    <t>2 Vardiya Başlangıç</t>
  </si>
  <si>
    <t>Çalışmaz</t>
  </si>
  <si>
    <t>MAKİNE 2 ÜRETİM PLANLAMA</t>
  </si>
  <si>
    <t>MAKİNE 3 ÜRETİM PLANLAMA</t>
  </si>
  <si>
    <t>MAKİNE 4 ÜRETİM PLANLAMA</t>
  </si>
  <si>
    <t>MAKİNE 5 ÜRETİM PLANLAMA</t>
  </si>
  <si>
    <t>MAKİNE 6 ÜRETİM PLANLAMA</t>
  </si>
  <si>
    <t>MAKİNE 7 ÜRETİM PLANLAMA</t>
  </si>
  <si>
    <t>MAKİNE 8 ÜRETİM PLANLAMA</t>
  </si>
  <si>
    <t>MAKİNE 9 ÜRETİM PLANLAMA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</si>
</sst>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dd\.mm\.yyyy\ hh:mm"/>
  </numFmts>
  <fonts count="5" x14ac:knownFonts="1">
    <font>
      <sz val="11"/>
      <color theme="1"/>
      <name val="Calibri"/>
    </font>
    <font>
      <b/>
      <sz val="11"/>
      <color rgb="FFFFFFFF"/>
      <name val="Calibri"/>
    </font>
    <font>
      <b/>
      <sz val="16"/>
      <color rgb="FFFFFFFF"/>
      <name val="Calibri"/>
    </font>
    <font>
      <b/>
      <sz val="10"/>
      <color rgb="FFFFFFFF"/>
      <name val="Calibri"/>
    </font>
    <font>
      <b/>
      <sz val="11"/>
      <color theme="1"/>
      <name val="Calibri"/>
    </font>
  </fonts>
  <fills count="10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5B9BD5"/>
      </patternFill>
    </fill>
    <fill>
      <patternFill patternType="solid">
        <fgColor rgb="FF808080"/>
      </patternFill>
    </fill>
    <fill>
      <patternFill patternType="solid">
        <fgColor rgb="FFFFFFFF"/>
      </patternFill>
    </fill>
    <fill>
      <patternFill patternType="solid">
        <fgColor rgb="FFDDEBF7"/>
      </patternFill>
    </fill>
    <fill>
      <patternFill patternType="solid">
        <fgColor rgb="FFE7E6E6"/>
      </patternFill>
    </fill>
    <fill>
      <patternFill patternType="solid">
        <fgColor rgb="FFE5E7EB"/>
      </patternFill>
    </fill>
    <fill>
      <patternFill patternType="solid">
        <fgColor rgb="FFD9EAD3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164" fontId="0" fillId="0" borderId="1" xfId="0" applyNumberFormat="1" applyBorder="1"/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/>
    </xf>
    <xf numFmtId="0" fontId="0" fillId="6" borderId="1" xfId="0" applyFill="1" applyBorder="1" applyAlignment="1">
      <alignment vertical="center"/>
    </xf>
    <xf numFmtId="2" fontId="0" fillId="6" borderId="1" xfId="0" applyNumberFormat="1" applyFill="1" applyBorder="1" applyAlignment="1">
      <alignment vertical="center"/>
    </xf>
    <xf numFmtId="164" fontId="0" fillId="5" borderId="1" xfId="0" applyNumberFormat="1" applyFill="1" applyBorder="1" applyAlignment="1">
      <alignment vertical="center"/>
    </xf>
    <xf numFmtId="20" fontId="0" fillId="5" borderId="1" xfId="0" applyNumberFormat="1" applyFill="1" applyBorder="1" applyAlignment="1">
      <alignment vertical="center"/>
    </xf>
    <xf numFmtId="0" fontId="0" fillId="7" borderId="1" xfId="0" applyFill="1" applyBorder="1" applyAlignment="1">
      <alignment vertical="center"/>
    </xf>
    <xf numFmtId="165" fontId="0" fillId="7" borderId="1" xfId="0" applyNumberFormat="1" applyFill="1" applyBorder="1" applyAlignment="1">
      <alignment vertical="center"/>
    </xf>
    <xf numFmtId="2" fontId="0" fillId="0" borderId="0" xfId="0" applyNumberFormat="1"/>
    <xf numFmtId="2" fontId="0" fillId="5" borderId="1" xfId="0" applyNumberFormat="1" applyFill="1" applyBorder="1" applyAlignment="1">
      <alignment vertical="center"/>
    </xf>
    <xf numFmtId="1" fontId="0" fillId="5" borderId="1" xfId="0" applyNumberFormat="1" applyFill="1" applyBorder="1" applyAlignment="1">
      <alignment vertical="center"/>
    </xf>
    <xf numFmtId="1" fontId="0" fillId="0" borderId="0" xfId="0" applyNumberFormat="1"/>
    <xf numFmtId="0" fontId="4" fillId="8" borderId="0" xfId="0" applyFont="1" applyFill="1" applyAlignment="1">
      <alignment horizontal="center"/>
    </xf>
    <xf numFmtId="165" fontId="0" fillId="0" borderId="0" xfId="0" applyNumberFormat="1"/>
    <xf numFmtId="20" fontId="0" fillId="0" borderId="0" xfId="0" applyNumberFormat="1"/>
    <xf numFmtId="0" fontId="4" fillId="9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45">
    <dxf>
      <font>
        <b/>
        <color rgb="FFB45309"/>
      </font>
    </dxf>
    <dxf>
      <font>
        <b/>
        <color rgb="FF1D4ED8"/>
      </font>
    </dxf>
    <dxf>
      <font>
        <b/>
        <color rgb="FF166534"/>
      </font>
    </dxf>
    <dxf>
      <fill>
        <patternFill>
          <bgColor rgb="FFC6E0B4"/>
        </patternFill>
      </fill>
    </dxf>
    <dxf>
      <fill>
        <patternFill>
          <bgColor rgb="FFF8CBAD"/>
        </patternFill>
      </fill>
    </dxf>
    <dxf>
      <font>
        <b/>
        <color rgb="FFB45309"/>
      </font>
    </dxf>
    <dxf>
      <font>
        <b/>
        <color rgb="FF1D4ED8"/>
      </font>
    </dxf>
    <dxf>
      <font>
        <b/>
        <color rgb="FF166534"/>
      </font>
    </dxf>
    <dxf>
      <fill>
        <patternFill>
          <bgColor rgb="FFC6E0B4"/>
        </patternFill>
      </fill>
    </dxf>
    <dxf>
      <fill>
        <patternFill>
          <bgColor rgb="FFF8CBAD"/>
        </patternFill>
      </fill>
    </dxf>
    <dxf>
      <font>
        <b/>
        <color rgb="FFB45309"/>
      </font>
    </dxf>
    <dxf>
      <font>
        <b/>
        <color rgb="FF1D4ED8"/>
      </font>
    </dxf>
    <dxf>
      <font>
        <b/>
        <color rgb="FF166534"/>
      </font>
    </dxf>
    <dxf>
      <fill>
        <patternFill>
          <bgColor rgb="FFC6E0B4"/>
        </patternFill>
      </fill>
    </dxf>
    <dxf>
      <fill>
        <patternFill>
          <bgColor rgb="FFF8CBAD"/>
        </patternFill>
      </fill>
    </dxf>
    <dxf>
      <font>
        <b/>
        <color rgb="FFB45309"/>
      </font>
    </dxf>
    <dxf>
      <font>
        <b/>
        <color rgb="FF1D4ED8"/>
      </font>
    </dxf>
    <dxf>
      <font>
        <b/>
        <color rgb="FF166534"/>
      </font>
    </dxf>
    <dxf>
      <fill>
        <patternFill>
          <bgColor rgb="FFC6E0B4"/>
        </patternFill>
      </fill>
    </dxf>
    <dxf>
      <fill>
        <patternFill>
          <bgColor rgb="FFF8CBAD"/>
        </patternFill>
      </fill>
    </dxf>
    <dxf>
      <font>
        <b/>
        <color rgb="FFB45309"/>
      </font>
    </dxf>
    <dxf>
      <font>
        <b/>
        <color rgb="FF1D4ED8"/>
      </font>
    </dxf>
    <dxf>
      <font>
        <b/>
        <color rgb="FF166534"/>
      </font>
    </dxf>
    <dxf>
      <fill>
        <patternFill>
          <bgColor rgb="FFC6E0B4"/>
        </patternFill>
      </fill>
    </dxf>
    <dxf>
      <fill>
        <patternFill>
          <bgColor rgb="FFF8CBAD"/>
        </patternFill>
      </fill>
    </dxf>
    <dxf>
      <font>
        <b/>
        <color rgb="FFB45309"/>
      </font>
    </dxf>
    <dxf>
      <font>
        <b/>
        <color rgb="FF1D4ED8"/>
      </font>
    </dxf>
    <dxf>
      <font>
        <b/>
        <color rgb="FF166534"/>
      </font>
    </dxf>
    <dxf>
      <fill>
        <patternFill>
          <bgColor rgb="FFC6E0B4"/>
        </patternFill>
      </fill>
    </dxf>
    <dxf>
      <fill>
        <patternFill>
          <bgColor rgb="FFF8CBAD"/>
        </patternFill>
      </fill>
    </dxf>
    <dxf>
      <font>
        <b/>
        <color rgb="FFB45309"/>
      </font>
    </dxf>
    <dxf>
      <font>
        <b/>
        <color rgb="FF1D4ED8"/>
      </font>
    </dxf>
    <dxf>
      <font>
        <b/>
        <color rgb="FF166534"/>
      </font>
    </dxf>
    <dxf>
      <fill>
        <patternFill>
          <bgColor rgb="FFC6E0B4"/>
        </patternFill>
      </fill>
    </dxf>
    <dxf>
      <fill>
        <patternFill>
          <bgColor rgb="FFF8CBAD"/>
        </patternFill>
      </fill>
    </dxf>
    <dxf>
      <font>
        <b/>
        <color rgb="FFB45309"/>
      </font>
    </dxf>
    <dxf>
      <font>
        <b/>
        <color rgb="FF1D4ED8"/>
      </font>
    </dxf>
    <dxf>
      <font>
        <b/>
        <color rgb="FF166534"/>
      </font>
    </dxf>
    <dxf>
      <fill>
        <patternFill>
          <bgColor rgb="FFC6E0B4"/>
        </patternFill>
      </fill>
    </dxf>
    <dxf>
      <fill>
        <patternFill>
          <bgColor rgb="FFF8CBAD"/>
        </patternFill>
      </fill>
    </dxf>
    <dxf>
      <font>
        <b/>
        <color rgb="FFB45309"/>
      </font>
    </dxf>
    <dxf>
      <font>
        <b/>
        <color rgb="FF1D4ED8"/>
      </font>
    </dxf>
    <dxf>
      <font>
        <b/>
        <color rgb="FF166534"/>
      </font>
    </dxf>
    <dxf>
      <fill>
        <patternFill>
          <bgColor rgb="FFC6E0B4"/>
        </patternFill>
      </fill>
    </dxf>
    <dxf>
      <fill>
        <patternFill>
          <bgColor rgb="FFF8CBA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38"/>
  <sheetViews>
    <sheetView topLeftCell="A291" workbookViewId="0">
      <selection activeCell="B342" sqref="B342"/>
    </sheetView>
  </sheetViews>
  <sheetFormatPr defaultRowHeight="15" x14ac:dyDescent="0.25"/>
  <cols>
    <col min="1" max="1" width="18" customWidth="1"/>
    <col min="2" max="2" width="45" customWidth="1"/>
    <col min="3" max="4" width="16" customWidth="1"/>
    <col min="5" max="5" width="18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 s="2" t="s">
        <v>6</v>
      </c>
      <c r="C2" s="2" t="s">
        <v>7</v>
      </c>
      <c r="D2" s="2">
        <v>4</v>
      </c>
      <c r="E2" s="2">
        <v>30</v>
      </c>
    </row>
    <row r="3" spans="1:5" x14ac:dyDescent="0.25">
      <c r="A3" s="2" t="s">
        <v>8</v>
      </c>
      <c r="B3" s="2" t="s">
        <v>9</v>
      </c>
      <c r="C3" s="2" t="s">
        <v>7</v>
      </c>
      <c r="D3" s="2">
        <v>4</v>
      </c>
      <c r="E3" s="2">
        <v>30</v>
      </c>
    </row>
    <row r="4" spans="1:5" x14ac:dyDescent="0.25">
      <c r="A4" s="2" t="s">
        <v>10</v>
      </c>
      <c r="B4" s="2" t="s">
        <v>11</v>
      </c>
      <c r="C4" s="2" t="s">
        <v>7</v>
      </c>
      <c r="D4" s="2">
        <v>4</v>
      </c>
      <c r="E4" s="2">
        <v>30</v>
      </c>
    </row>
    <row r="5" spans="1:5" x14ac:dyDescent="0.25">
      <c r="A5" s="2" t="s">
        <v>12</v>
      </c>
      <c r="B5" s="2" t="s">
        <v>13</v>
      </c>
      <c r="C5" s="2" t="s">
        <v>7</v>
      </c>
      <c r="D5" s="2">
        <v>4</v>
      </c>
      <c r="E5" s="2">
        <v>30</v>
      </c>
    </row>
    <row r="6" spans="1:5" x14ac:dyDescent="0.25">
      <c r="A6" s="2" t="s">
        <v>14</v>
      </c>
      <c r="B6" s="2" t="s">
        <v>15</v>
      </c>
      <c r="C6" s="2" t="s">
        <v>7</v>
      </c>
      <c r="D6" s="2">
        <v>4</v>
      </c>
      <c r="E6" s="2">
        <v>30</v>
      </c>
    </row>
    <row r="7" spans="1:5" x14ac:dyDescent="0.25">
      <c r="A7" s="2" t="s">
        <v>16</v>
      </c>
      <c r="B7" s="2" t="s">
        <v>17</v>
      </c>
      <c r="C7" s="2" t="s">
        <v>7</v>
      </c>
      <c r="D7" s="2">
        <v>4</v>
      </c>
      <c r="E7" s="2">
        <v>30</v>
      </c>
    </row>
    <row r="8" spans="1:5" x14ac:dyDescent="0.25">
      <c r="A8" s="2" t="s">
        <v>18</v>
      </c>
      <c r="B8" s="2" t="s">
        <v>19</v>
      </c>
      <c r="C8" s="2" t="s">
        <v>7</v>
      </c>
      <c r="D8" s="2">
        <v>4</v>
      </c>
      <c r="E8" s="2">
        <v>30</v>
      </c>
    </row>
    <row r="9" spans="1:5" x14ac:dyDescent="0.25">
      <c r="A9" s="2" t="s">
        <v>20</v>
      </c>
      <c r="B9" s="2" t="s">
        <v>21</v>
      </c>
      <c r="C9" s="2" t="s">
        <v>7</v>
      </c>
      <c r="D9" s="2">
        <v>4</v>
      </c>
      <c r="E9" s="2">
        <v>30</v>
      </c>
    </row>
    <row r="10" spans="1:5" x14ac:dyDescent="0.25">
      <c r="A10" s="2" t="s">
        <v>22</v>
      </c>
      <c r="B10" s="2" t="s">
        <v>23</v>
      </c>
      <c r="C10" s="2" t="s">
        <v>7</v>
      </c>
      <c r="D10" s="2">
        <v>4</v>
      </c>
      <c r="E10" s="2">
        <v>30</v>
      </c>
    </row>
    <row r="11" spans="1:5" x14ac:dyDescent="0.25">
      <c r="A11" s="2" t="s">
        <v>24</v>
      </c>
      <c r="B11" s="2" t="s">
        <v>25</v>
      </c>
      <c r="C11" s="2" t="s">
        <v>7</v>
      </c>
      <c r="D11" s="2">
        <v>4</v>
      </c>
      <c r="E11" s="2">
        <v>30</v>
      </c>
    </row>
    <row r="12" spans="1:5" x14ac:dyDescent="0.25">
      <c r="A12" s="2" t="s">
        <v>26</v>
      </c>
      <c r="B12" s="2" t="s">
        <v>27</v>
      </c>
      <c r="C12" s="2" t="s">
        <v>28</v>
      </c>
      <c r="D12" s="2">
        <v>2</v>
      </c>
      <c r="E12" s="2">
        <v>45</v>
      </c>
    </row>
    <row r="13" spans="1:5" x14ac:dyDescent="0.25">
      <c r="A13" s="2" t="s">
        <v>29</v>
      </c>
      <c r="B13" s="2" t="s">
        <v>30</v>
      </c>
      <c r="C13" s="2" t="s">
        <v>28</v>
      </c>
      <c r="D13" s="2">
        <v>2</v>
      </c>
      <c r="E13" s="2">
        <v>45</v>
      </c>
    </row>
    <row r="14" spans="1:5" x14ac:dyDescent="0.25">
      <c r="A14" s="2" t="s">
        <v>31</v>
      </c>
      <c r="B14" s="2" t="s">
        <v>32</v>
      </c>
      <c r="C14" s="2" t="s">
        <v>28</v>
      </c>
      <c r="D14" s="2">
        <v>2</v>
      </c>
      <c r="E14" s="2">
        <v>45</v>
      </c>
    </row>
    <row r="15" spans="1:5" x14ac:dyDescent="0.25">
      <c r="A15" s="2" t="s">
        <v>33</v>
      </c>
      <c r="B15" s="2" t="s">
        <v>34</v>
      </c>
      <c r="C15" s="2" t="s">
        <v>28</v>
      </c>
      <c r="D15" s="2">
        <v>2</v>
      </c>
      <c r="E15" s="2">
        <v>45</v>
      </c>
    </row>
    <row r="16" spans="1:5" x14ac:dyDescent="0.25">
      <c r="A16" s="2" t="s">
        <v>35</v>
      </c>
      <c r="B16" s="2" t="s">
        <v>36</v>
      </c>
      <c r="C16" s="2" t="s">
        <v>28</v>
      </c>
      <c r="D16" s="2">
        <v>2</v>
      </c>
      <c r="E16" s="2">
        <v>45</v>
      </c>
    </row>
    <row r="17" spans="1:5" x14ac:dyDescent="0.25">
      <c r="A17" s="2" t="s">
        <v>37</v>
      </c>
      <c r="B17" s="2" t="s">
        <v>38</v>
      </c>
      <c r="C17" s="2" t="s">
        <v>28</v>
      </c>
      <c r="D17" s="2">
        <v>2</v>
      </c>
      <c r="E17" s="2">
        <v>45</v>
      </c>
    </row>
    <row r="18" spans="1:5" x14ac:dyDescent="0.25">
      <c r="A18" s="2" t="s">
        <v>39</v>
      </c>
      <c r="B18" s="2" t="s">
        <v>40</v>
      </c>
      <c r="C18" s="2" t="s">
        <v>28</v>
      </c>
      <c r="D18" s="2">
        <v>2</v>
      </c>
      <c r="E18" s="2">
        <v>45</v>
      </c>
    </row>
    <row r="19" spans="1:5" x14ac:dyDescent="0.25">
      <c r="A19" s="2" t="s">
        <v>41</v>
      </c>
      <c r="B19" s="2" t="s">
        <v>42</v>
      </c>
      <c r="C19" s="2" t="s">
        <v>28</v>
      </c>
      <c r="D19" s="2">
        <v>2</v>
      </c>
      <c r="E19" s="2">
        <v>45</v>
      </c>
    </row>
    <row r="20" spans="1:5" x14ac:dyDescent="0.25">
      <c r="A20" s="2" t="s">
        <v>43</v>
      </c>
      <c r="B20" s="2" t="s">
        <v>44</v>
      </c>
      <c r="C20" s="2" t="s">
        <v>28</v>
      </c>
      <c r="D20" s="2">
        <v>2</v>
      </c>
      <c r="E20" s="2">
        <v>45</v>
      </c>
    </row>
    <row r="21" spans="1:5" x14ac:dyDescent="0.25">
      <c r="A21" s="2" t="s">
        <v>45</v>
      </c>
      <c r="B21" s="2" t="s">
        <v>46</v>
      </c>
      <c r="C21" s="2" t="s">
        <v>28</v>
      </c>
      <c r="D21" s="2">
        <v>2</v>
      </c>
      <c r="E21" s="2">
        <v>45</v>
      </c>
    </row>
    <row r="22" spans="1:5" x14ac:dyDescent="0.25">
      <c r="A22" s="2" t="s">
        <v>47</v>
      </c>
      <c r="B22" s="2" t="s">
        <v>48</v>
      </c>
      <c r="C22" s="2" t="s">
        <v>49</v>
      </c>
      <c r="D22" s="2">
        <v>2</v>
      </c>
      <c r="E22" s="2">
        <v>37</v>
      </c>
    </row>
    <row r="23" spans="1:5" x14ac:dyDescent="0.25">
      <c r="A23" s="2" t="s">
        <v>50</v>
      </c>
      <c r="B23" s="2" t="s">
        <v>51</v>
      </c>
      <c r="C23" s="2" t="s">
        <v>49</v>
      </c>
      <c r="D23" s="2">
        <v>2</v>
      </c>
      <c r="E23" s="2">
        <v>37</v>
      </c>
    </row>
    <row r="24" spans="1:5" x14ac:dyDescent="0.25">
      <c r="A24" s="2" t="s">
        <v>52</v>
      </c>
      <c r="B24" s="2" t="s">
        <v>53</v>
      </c>
      <c r="C24" s="2" t="s">
        <v>49</v>
      </c>
      <c r="D24" s="2">
        <v>2</v>
      </c>
      <c r="E24" s="2">
        <v>37</v>
      </c>
    </row>
    <row r="25" spans="1:5" x14ac:dyDescent="0.25">
      <c r="A25" s="2" t="s">
        <v>54</v>
      </c>
      <c r="B25" s="2" t="s">
        <v>55</v>
      </c>
      <c r="C25" s="2" t="s">
        <v>49</v>
      </c>
      <c r="D25" s="2">
        <v>2</v>
      </c>
      <c r="E25" s="2">
        <v>37</v>
      </c>
    </row>
    <row r="26" spans="1:5" x14ac:dyDescent="0.25">
      <c r="A26" s="2" t="s">
        <v>56</v>
      </c>
      <c r="B26" s="2" t="s">
        <v>57</v>
      </c>
      <c r="C26" s="2" t="s">
        <v>49</v>
      </c>
      <c r="D26" s="2">
        <v>2</v>
      </c>
      <c r="E26" s="2">
        <v>37</v>
      </c>
    </row>
    <row r="27" spans="1:5" x14ac:dyDescent="0.25">
      <c r="A27" s="2" t="s">
        <v>58</v>
      </c>
      <c r="B27" s="2" t="s">
        <v>59</v>
      </c>
      <c r="C27" s="2" t="s">
        <v>49</v>
      </c>
      <c r="D27" s="2">
        <v>2</v>
      </c>
      <c r="E27" s="2">
        <v>37</v>
      </c>
    </row>
    <row r="28" spans="1:5" x14ac:dyDescent="0.25">
      <c r="A28" s="2" t="s">
        <v>60</v>
      </c>
      <c r="B28" s="2" t="s">
        <v>61</v>
      </c>
      <c r="C28" s="2" t="s">
        <v>49</v>
      </c>
      <c r="D28" s="2">
        <v>2</v>
      </c>
      <c r="E28" s="2">
        <v>37</v>
      </c>
    </row>
    <row r="29" spans="1:5" x14ac:dyDescent="0.25">
      <c r="A29" s="2" t="s">
        <v>62</v>
      </c>
      <c r="B29" s="2" t="s">
        <v>63</v>
      </c>
      <c r="C29" s="2" t="s">
        <v>49</v>
      </c>
      <c r="D29" s="2">
        <v>2</v>
      </c>
      <c r="E29" s="2">
        <v>37</v>
      </c>
    </row>
    <row r="30" spans="1:5" x14ac:dyDescent="0.25">
      <c r="A30" s="2" t="s">
        <v>64</v>
      </c>
      <c r="B30" s="2" t="s">
        <v>65</v>
      </c>
      <c r="C30" s="2" t="s">
        <v>49</v>
      </c>
      <c r="D30" s="2">
        <v>2</v>
      </c>
      <c r="E30" s="2">
        <v>37</v>
      </c>
    </row>
    <row r="31" spans="1:5" x14ac:dyDescent="0.25">
      <c r="A31" s="2" t="s">
        <v>66</v>
      </c>
      <c r="B31" s="2" t="s">
        <v>67</v>
      </c>
      <c r="C31" s="2" t="s">
        <v>49</v>
      </c>
      <c r="D31" s="2">
        <v>2</v>
      </c>
      <c r="E31" s="2">
        <v>37</v>
      </c>
    </row>
    <row r="32" spans="1:5" x14ac:dyDescent="0.25">
      <c r="A32" s="2" t="s">
        <v>68</v>
      </c>
      <c r="B32" s="2" t="s">
        <v>69</v>
      </c>
      <c r="C32" s="2" t="s">
        <v>70</v>
      </c>
      <c r="D32" s="2">
        <v>4</v>
      </c>
      <c r="E32" s="2">
        <v>35</v>
      </c>
    </row>
    <row r="33" spans="1:5" x14ac:dyDescent="0.25">
      <c r="A33" s="2" t="s">
        <v>71</v>
      </c>
      <c r="B33" s="2" t="s">
        <v>72</v>
      </c>
      <c r="C33" s="2" t="s">
        <v>70</v>
      </c>
      <c r="D33" s="2">
        <v>4</v>
      </c>
      <c r="E33" s="2">
        <v>35</v>
      </c>
    </row>
    <row r="34" spans="1:5" x14ac:dyDescent="0.25">
      <c r="A34" s="2" t="s">
        <v>73</v>
      </c>
      <c r="B34" s="2" t="s">
        <v>74</v>
      </c>
      <c r="C34" s="2" t="s">
        <v>70</v>
      </c>
      <c r="D34" s="2">
        <v>4</v>
      </c>
      <c r="E34" s="2">
        <v>35</v>
      </c>
    </row>
    <row r="35" spans="1:5" x14ac:dyDescent="0.25">
      <c r="A35" s="2" t="s">
        <v>75</v>
      </c>
      <c r="B35" s="2" t="s">
        <v>76</v>
      </c>
      <c r="C35" s="2" t="s">
        <v>70</v>
      </c>
      <c r="D35" s="2">
        <v>4</v>
      </c>
      <c r="E35" s="2">
        <v>35</v>
      </c>
    </row>
    <row r="36" spans="1:5" x14ac:dyDescent="0.25">
      <c r="A36" s="2" t="s">
        <v>77</v>
      </c>
      <c r="B36" s="2" t="s">
        <v>78</v>
      </c>
      <c r="C36" s="2" t="s">
        <v>70</v>
      </c>
      <c r="D36" s="2">
        <v>4</v>
      </c>
      <c r="E36" s="2">
        <v>35</v>
      </c>
    </row>
    <row r="37" spans="1:5" x14ac:dyDescent="0.25">
      <c r="A37" s="2" t="s">
        <v>79</v>
      </c>
      <c r="B37" s="2" t="s">
        <v>80</v>
      </c>
      <c r="C37" s="2" t="s">
        <v>70</v>
      </c>
      <c r="D37" s="2">
        <v>4</v>
      </c>
      <c r="E37" s="2">
        <v>35</v>
      </c>
    </row>
    <row r="38" spans="1:5" x14ac:dyDescent="0.25">
      <c r="A38" s="2" t="s">
        <v>81</v>
      </c>
      <c r="B38" s="2" t="s">
        <v>82</v>
      </c>
      <c r="C38" s="2" t="s">
        <v>70</v>
      </c>
      <c r="D38" s="2">
        <v>4</v>
      </c>
      <c r="E38" s="2">
        <v>35</v>
      </c>
    </row>
    <row r="39" spans="1:5" x14ac:dyDescent="0.25">
      <c r="A39" s="2" t="s">
        <v>83</v>
      </c>
      <c r="B39" s="2" t="s">
        <v>84</v>
      </c>
      <c r="C39" s="2" t="s">
        <v>70</v>
      </c>
      <c r="D39" s="2">
        <v>4</v>
      </c>
      <c r="E39" s="2">
        <v>35</v>
      </c>
    </row>
    <row r="40" spans="1:5" x14ac:dyDescent="0.25">
      <c r="A40" s="2" t="s">
        <v>85</v>
      </c>
      <c r="B40" s="2" t="s">
        <v>86</v>
      </c>
      <c r="C40" s="2" t="s">
        <v>70</v>
      </c>
      <c r="D40" s="2">
        <v>4</v>
      </c>
      <c r="E40" s="2">
        <v>35</v>
      </c>
    </row>
    <row r="41" spans="1:5" x14ac:dyDescent="0.25">
      <c r="A41" s="2" t="s">
        <v>87</v>
      </c>
      <c r="B41" s="2" t="s">
        <v>88</v>
      </c>
      <c r="C41" s="2" t="s">
        <v>70</v>
      </c>
      <c r="D41" s="2">
        <v>4</v>
      </c>
      <c r="E41" s="2">
        <v>35</v>
      </c>
    </row>
    <row r="42" spans="1:5" x14ac:dyDescent="0.25">
      <c r="A42" s="2" t="s">
        <v>89</v>
      </c>
      <c r="B42" s="2" t="s">
        <v>90</v>
      </c>
      <c r="C42" s="2" t="s">
        <v>70</v>
      </c>
      <c r="D42" s="2">
        <v>4</v>
      </c>
      <c r="E42" s="2">
        <v>35</v>
      </c>
    </row>
    <row r="43" spans="1:5" x14ac:dyDescent="0.25">
      <c r="A43" s="2" t="s">
        <v>91</v>
      </c>
      <c r="B43" s="2" t="s">
        <v>92</v>
      </c>
      <c r="C43" s="2" t="s">
        <v>70</v>
      </c>
      <c r="D43" s="2">
        <v>4</v>
      </c>
      <c r="E43" s="2">
        <v>35</v>
      </c>
    </row>
    <row r="44" spans="1:5" x14ac:dyDescent="0.25">
      <c r="A44" s="2" t="s">
        <v>93</v>
      </c>
      <c r="B44" s="2" t="s">
        <v>94</v>
      </c>
      <c r="C44" s="2" t="s">
        <v>70</v>
      </c>
      <c r="D44" s="2">
        <v>4</v>
      </c>
      <c r="E44" s="2">
        <v>35</v>
      </c>
    </row>
    <row r="45" spans="1:5" x14ac:dyDescent="0.25">
      <c r="A45" s="2" t="s">
        <v>95</v>
      </c>
      <c r="B45" s="2" t="s">
        <v>96</v>
      </c>
      <c r="C45" s="2" t="s">
        <v>70</v>
      </c>
      <c r="D45" s="2">
        <v>4</v>
      </c>
      <c r="E45" s="2">
        <v>35</v>
      </c>
    </row>
    <row r="46" spans="1:5" x14ac:dyDescent="0.25">
      <c r="A46" s="2" t="s">
        <v>97</v>
      </c>
      <c r="B46" s="2" t="s">
        <v>98</v>
      </c>
      <c r="C46" s="2" t="s">
        <v>70</v>
      </c>
      <c r="D46" s="2">
        <v>4</v>
      </c>
      <c r="E46" s="2">
        <v>35</v>
      </c>
    </row>
    <row r="47" spans="1:5" x14ac:dyDescent="0.25">
      <c r="A47" s="2" t="s">
        <v>99</v>
      </c>
      <c r="B47" s="2" t="s">
        <v>100</v>
      </c>
      <c r="C47" s="2" t="s">
        <v>101</v>
      </c>
      <c r="D47" s="2">
        <v>4</v>
      </c>
      <c r="E47" s="2">
        <v>35</v>
      </c>
    </row>
    <row r="48" spans="1:5" x14ac:dyDescent="0.25">
      <c r="A48" s="2" t="s">
        <v>102</v>
      </c>
      <c r="B48" s="2" t="s">
        <v>103</v>
      </c>
      <c r="C48" s="2" t="s">
        <v>101</v>
      </c>
      <c r="D48" s="2">
        <v>4</v>
      </c>
      <c r="E48" s="2">
        <v>35</v>
      </c>
    </row>
    <row r="49" spans="1:5" x14ac:dyDescent="0.25">
      <c r="A49" s="2" t="s">
        <v>104</v>
      </c>
      <c r="B49" s="2" t="s">
        <v>105</v>
      </c>
      <c r="C49" s="2" t="s">
        <v>101</v>
      </c>
      <c r="D49" s="2">
        <v>4</v>
      </c>
      <c r="E49" s="2">
        <v>35</v>
      </c>
    </row>
    <row r="50" spans="1:5" x14ac:dyDescent="0.25">
      <c r="A50" s="2" t="s">
        <v>106</v>
      </c>
      <c r="B50" s="2" t="s">
        <v>107</v>
      </c>
      <c r="C50" s="2" t="s">
        <v>101</v>
      </c>
      <c r="D50" s="2">
        <v>4</v>
      </c>
      <c r="E50" s="2">
        <v>35</v>
      </c>
    </row>
    <row r="51" spans="1:5" x14ac:dyDescent="0.25">
      <c r="A51" s="2" t="s">
        <v>108</v>
      </c>
      <c r="B51" s="2" t="s">
        <v>109</v>
      </c>
      <c r="C51" s="2" t="s">
        <v>101</v>
      </c>
      <c r="D51" s="2">
        <v>4</v>
      </c>
      <c r="E51" s="2">
        <v>35</v>
      </c>
    </row>
    <row r="52" spans="1:5" x14ac:dyDescent="0.25">
      <c r="A52" s="2" t="s">
        <v>110</v>
      </c>
      <c r="B52" s="2" t="s">
        <v>111</v>
      </c>
      <c r="C52" s="2" t="s">
        <v>101</v>
      </c>
      <c r="D52" s="2">
        <v>4</v>
      </c>
      <c r="E52" s="2">
        <v>35</v>
      </c>
    </row>
    <row r="53" spans="1:5" x14ac:dyDescent="0.25">
      <c r="A53" s="2" t="s">
        <v>112</v>
      </c>
      <c r="B53" s="2" t="s">
        <v>113</v>
      </c>
      <c r="C53" s="2" t="s">
        <v>101</v>
      </c>
      <c r="D53" s="2">
        <v>4</v>
      </c>
      <c r="E53" s="2">
        <v>35</v>
      </c>
    </row>
    <row r="54" spans="1:5" x14ac:dyDescent="0.25">
      <c r="A54" s="2" t="s">
        <v>114</v>
      </c>
      <c r="B54" s="2" t="s">
        <v>115</v>
      </c>
      <c r="C54" s="2" t="s">
        <v>101</v>
      </c>
      <c r="D54" s="2">
        <v>4</v>
      </c>
      <c r="E54" s="2">
        <v>35</v>
      </c>
    </row>
    <row r="55" spans="1:5" x14ac:dyDescent="0.25">
      <c r="A55" s="2" t="s">
        <v>116</v>
      </c>
      <c r="B55" s="2" t="s">
        <v>117</v>
      </c>
      <c r="C55" s="2" t="s">
        <v>101</v>
      </c>
      <c r="D55" s="2">
        <v>4</v>
      </c>
      <c r="E55" s="2">
        <v>35</v>
      </c>
    </row>
    <row r="56" spans="1:5" x14ac:dyDescent="0.25">
      <c r="A56" s="2" t="s">
        <v>118</v>
      </c>
      <c r="B56" s="2" t="s">
        <v>119</v>
      </c>
      <c r="C56" s="2" t="s">
        <v>101</v>
      </c>
      <c r="D56" s="2">
        <v>4</v>
      </c>
      <c r="E56" s="2">
        <v>35</v>
      </c>
    </row>
    <row r="57" spans="1:5" x14ac:dyDescent="0.25">
      <c r="A57" s="2" t="s">
        <v>120</v>
      </c>
      <c r="B57" s="2" t="s">
        <v>121</v>
      </c>
      <c r="C57" s="2" t="s">
        <v>101</v>
      </c>
      <c r="D57" s="2">
        <v>4</v>
      </c>
      <c r="E57" s="2">
        <v>35</v>
      </c>
    </row>
    <row r="58" spans="1:5" x14ac:dyDescent="0.25">
      <c r="A58" s="2" t="s">
        <v>122</v>
      </c>
      <c r="B58" s="2" t="s">
        <v>123</v>
      </c>
      <c r="C58" s="2" t="s">
        <v>101</v>
      </c>
      <c r="D58" s="2">
        <v>4</v>
      </c>
      <c r="E58" s="2">
        <v>35</v>
      </c>
    </row>
    <row r="59" spans="1:5" x14ac:dyDescent="0.25">
      <c r="A59" s="2" t="s">
        <v>124</v>
      </c>
      <c r="B59" s="2" t="s">
        <v>125</v>
      </c>
      <c r="C59" s="2" t="s">
        <v>101</v>
      </c>
      <c r="D59" s="2">
        <v>4</v>
      </c>
      <c r="E59" s="2">
        <v>35</v>
      </c>
    </row>
    <row r="60" spans="1:5" x14ac:dyDescent="0.25">
      <c r="A60" s="2" t="s">
        <v>126</v>
      </c>
      <c r="B60" s="2" t="s">
        <v>127</v>
      </c>
      <c r="C60" s="2" t="s">
        <v>101</v>
      </c>
      <c r="D60" s="2">
        <v>4</v>
      </c>
      <c r="E60" s="2">
        <v>35</v>
      </c>
    </row>
    <row r="61" spans="1:5" x14ac:dyDescent="0.25">
      <c r="A61" s="2" t="s">
        <v>128</v>
      </c>
      <c r="B61" s="2" t="s">
        <v>129</v>
      </c>
      <c r="C61" s="2" t="s">
        <v>101</v>
      </c>
      <c r="D61" s="2">
        <v>4</v>
      </c>
      <c r="E61" s="2">
        <v>35</v>
      </c>
    </row>
    <row r="62" spans="1:5" x14ac:dyDescent="0.25">
      <c r="A62" s="2" t="s">
        <v>130</v>
      </c>
      <c r="B62" s="2" t="s">
        <v>131</v>
      </c>
      <c r="C62" s="2" t="s">
        <v>101</v>
      </c>
      <c r="D62" s="2">
        <v>4</v>
      </c>
      <c r="E62" s="2">
        <v>35</v>
      </c>
    </row>
    <row r="63" spans="1:5" x14ac:dyDescent="0.25">
      <c r="A63" s="2" t="s">
        <v>132</v>
      </c>
      <c r="B63" s="2" t="s">
        <v>133</v>
      </c>
      <c r="C63" s="2" t="s">
        <v>101</v>
      </c>
      <c r="D63" s="2">
        <v>4</v>
      </c>
      <c r="E63" s="2">
        <v>35</v>
      </c>
    </row>
    <row r="64" spans="1:5" x14ac:dyDescent="0.25">
      <c r="A64" s="2" t="s">
        <v>134</v>
      </c>
      <c r="B64" s="2" t="s">
        <v>135</v>
      </c>
      <c r="C64" s="2" t="s">
        <v>101</v>
      </c>
      <c r="D64" s="2">
        <v>4</v>
      </c>
      <c r="E64" s="2">
        <v>35</v>
      </c>
    </row>
    <row r="65" spans="1:5" x14ac:dyDescent="0.25">
      <c r="A65" s="2" t="s">
        <v>136</v>
      </c>
      <c r="B65" s="2" t="s">
        <v>137</v>
      </c>
      <c r="C65" s="2" t="s">
        <v>101</v>
      </c>
      <c r="D65" s="2">
        <v>4</v>
      </c>
      <c r="E65" s="2">
        <v>35</v>
      </c>
    </row>
    <row r="66" spans="1:5" x14ac:dyDescent="0.25">
      <c r="A66" s="2" t="s">
        <v>138</v>
      </c>
      <c r="B66" s="2" t="s">
        <v>139</v>
      </c>
      <c r="C66" s="2" t="s">
        <v>140</v>
      </c>
      <c r="D66" s="2">
        <v>4</v>
      </c>
      <c r="E66" s="2">
        <v>26</v>
      </c>
    </row>
    <row r="67" spans="1:5" x14ac:dyDescent="0.25">
      <c r="A67" s="2" t="s">
        <v>141</v>
      </c>
      <c r="B67" s="2" t="s">
        <v>142</v>
      </c>
      <c r="C67" s="2" t="s">
        <v>140</v>
      </c>
      <c r="D67" s="2">
        <v>4</v>
      </c>
      <c r="E67" s="2">
        <v>26</v>
      </c>
    </row>
    <row r="68" spans="1:5" x14ac:dyDescent="0.25">
      <c r="A68" s="2" t="s">
        <v>143</v>
      </c>
      <c r="B68" s="2" t="s">
        <v>144</v>
      </c>
      <c r="C68" s="2" t="s">
        <v>140</v>
      </c>
      <c r="D68" s="2">
        <v>4</v>
      </c>
      <c r="E68" s="2">
        <v>26</v>
      </c>
    </row>
    <row r="69" spans="1:5" x14ac:dyDescent="0.25">
      <c r="A69" s="2" t="s">
        <v>145</v>
      </c>
      <c r="B69" s="2" t="s">
        <v>146</v>
      </c>
      <c r="C69" s="2" t="s">
        <v>140</v>
      </c>
      <c r="D69" s="2">
        <v>4</v>
      </c>
      <c r="E69" s="2">
        <v>26</v>
      </c>
    </row>
    <row r="70" spans="1:5" x14ac:dyDescent="0.25">
      <c r="A70" s="2" t="s">
        <v>147</v>
      </c>
      <c r="B70" s="2" t="s">
        <v>148</v>
      </c>
      <c r="C70" s="2" t="s">
        <v>140</v>
      </c>
      <c r="D70" s="2">
        <v>4</v>
      </c>
      <c r="E70" s="2">
        <v>26</v>
      </c>
    </row>
    <row r="71" spans="1:5" x14ac:dyDescent="0.25">
      <c r="A71" s="2" t="s">
        <v>149</v>
      </c>
      <c r="B71" s="2" t="s">
        <v>150</v>
      </c>
      <c r="C71" s="2" t="s">
        <v>140</v>
      </c>
      <c r="D71" s="2">
        <v>4</v>
      </c>
      <c r="E71" s="2">
        <v>26</v>
      </c>
    </row>
    <row r="72" spans="1:5" x14ac:dyDescent="0.25">
      <c r="A72" s="2" t="s">
        <v>151</v>
      </c>
      <c r="B72" s="2" t="s">
        <v>152</v>
      </c>
      <c r="C72" s="2" t="s">
        <v>140</v>
      </c>
      <c r="D72" s="2">
        <v>4</v>
      </c>
      <c r="E72" s="2">
        <v>26</v>
      </c>
    </row>
    <row r="73" spans="1:5" x14ac:dyDescent="0.25">
      <c r="A73" s="2" t="s">
        <v>153</v>
      </c>
      <c r="B73" s="2" t="s">
        <v>154</v>
      </c>
      <c r="C73" s="2" t="s">
        <v>140</v>
      </c>
      <c r="D73" s="2">
        <v>4</v>
      </c>
      <c r="E73" s="2">
        <v>26</v>
      </c>
    </row>
    <row r="74" spans="1:5" x14ac:dyDescent="0.25">
      <c r="A74" s="2" t="s">
        <v>155</v>
      </c>
      <c r="B74" s="2" t="s">
        <v>156</v>
      </c>
      <c r="C74" s="2" t="s">
        <v>140</v>
      </c>
      <c r="D74" s="2">
        <v>4</v>
      </c>
      <c r="E74" s="2">
        <v>26</v>
      </c>
    </row>
    <row r="75" spans="1:5" x14ac:dyDescent="0.25">
      <c r="A75" s="2" t="s">
        <v>157</v>
      </c>
      <c r="B75" s="2" t="s">
        <v>158</v>
      </c>
      <c r="C75" s="2" t="s">
        <v>140</v>
      </c>
      <c r="D75" s="2">
        <v>4</v>
      </c>
      <c r="E75" s="2">
        <v>26</v>
      </c>
    </row>
    <row r="76" spans="1:5" x14ac:dyDescent="0.25">
      <c r="A76" s="2" t="s">
        <v>159</v>
      </c>
      <c r="B76" s="2" t="s">
        <v>160</v>
      </c>
      <c r="C76" s="2" t="s">
        <v>140</v>
      </c>
      <c r="D76" s="2">
        <v>4</v>
      </c>
      <c r="E76" s="2">
        <v>26</v>
      </c>
    </row>
    <row r="77" spans="1:5" x14ac:dyDescent="0.25">
      <c r="A77" s="2" t="s">
        <v>161</v>
      </c>
      <c r="B77" s="2" t="s">
        <v>162</v>
      </c>
      <c r="C77" s="2" t="s">
        <v>140</v>
      </c>
      <c r="D77" s="2">
        <v>4</v>
      </c>
      <c r="E77" s="2">
        <v>26</v>
      </c>
    </row>
    <row r="78" spans="1:5" x14ac:dyDescent="0.25">
      <c r="A78" s="2" t="s">
        <v>163</v>
      </c>
      <c r="B78" s="2" t="s">
        <v>164</v>
      </c>
      <c r="C78" s="2" t="s">
        <v>140</v>
      </c>
      <c r="D78" s="2">
        <v>4</v>
      </c>
      <c r="E78" s="2">
        <v>26</v>
      </c>
    </row>
    <row r="79" spans="1:5" x14ac:dyDescent="0.25">
      <c r="A79" s="2" t="s">
        <v>165</v>
      </c>
      <c r="B79" s="2" t="s">
        <v>166</v>
      </c>
      <c r="C79" s="2" t="s">
        <v>140</v>
      </c>
      <c r="D79" s="2">
        <v>4</v>
      </c>
      <c r="E79" s="2">
        <v>26</v>
      </c>
    </row>
    <row r="80" spans="1:5" x14ac:dyDescent="0.25">
      <c r="A80" s="2" t="s">
        <v>167</v>
      </c>
      <c r="B80" s="2" t="s">
        <v>168</v>
      </c>
      <c r="C80" s="2" t="s">
        <v>140</v>
      </c>
      <c r="D80" s="2">
        <v>4</v>
      </c>
      <c r="E80" s="2">
        <v>26</v>
      </c>
    </row>
    <row r="81" spans="1:5" x14ac:dyDescent="0.25">
      <c r="A81" s="2" t="s">
        <v>169</v>
      </c>
      <c r="B81" s="2" t="s">
        <v>170</v>
      </c>
      <c r="C81" s="2" t="s">
        <v>140</v>
      </c>
      <c r="D81" s="2">
        <v>4</v>
      </c>
      <c r="E81" s="2">
        <v>26</v>
      </c>
    </row>
    <row r="82" spans="1:5" x14ac:dyDescent="0.25">
      <c r="A82" s="2" t="s">
        <v>171</v>
      </c>
      <c r="B82" s="2" t="s">
        <v>172</v>
      </c>
      <c r="C82" s="2" t="s">
        <v>140</v>
      </c>
      <c r="D82" s="2">
        <v>4</v>
      </c>
      <c r="E82" s="2">
        <v>26</v>
      </c>
    </row>
    <row r="83" spans="1:5" x14ac:dyDescent="0.25">
      <c r="A83" s="2" t="s">
        <v>173</v>
      </c>
      <c r="B83" s="2" t="s">
        <v>174</v>
      </c>
      <c r="C83" s="2" t="s">
        <v>140</v>
      </c>
      <c r="D83" s="2">
        <v>4</v>
      </c>
      <c r="E83" s="2">
        <v>26</v>
      </c>
    </row>
    <row r="84" spans="1:5" x14ac:dyDescent="0.25">
      <c r="A84" s="2" t="s">
        <v>175</v>
      </c>
      <c r="B84" s="2" t="s">
        <v>176</v>
      </c>
      <c r="C84" s="2" t="s">
        <v>140</v>
      </c>
      <c r="D84" s="2">
        <v>4</v>
      </c>
      <c r="E84" s="2">
        <v>26</v>
      </c>
    </row>
    <row r="85" spans="1:5" x14ac:dyDescent="0.25">
      <c r="A85" s="2" t="s">
        <v>177</v>
      </c>
      <c r="B85" s="2" t="s">
        <v>178</v>
      </c>
      <c r="C85" s="2" t="s">
        <v>140</v>
      </c>
      <c r="D85" s="2">
        <v>4</v>
      </c>
      <c r="E85" s="2">
        <v>26</v>
      </c>
    </row>
    <row r="86" spans="1:5" x14ac:dyDescent="0.25">
      <c r="A86" s="2" t="s">
        <v>179</v>
      </c>
      <c r="B86" s="2" t="s">
        <v>180</v>
      </c>
      <c r="C86" s="2" t="s">
        <v>140</v>
      </c>
      <c r="D86" s="2">
        <v>4</v>
      </c>
      <c r="E86" s="2">
        <v>26</v>
      </c>
    </row>
    <row r="87" spans="1:5" x14ac:dyDescent="0.25">
      <c r="A87" s="2" t="s">
        <v>181</v>
      </c>
      <c r="B87" s="2" t="s">
        <v>182</v>
      </c>
      <c r="C87" s="2" t="s">
        <v>140</v>
      </c>
      <c r="D87" s="2">
        <v>4</v>
      </c>
      <c r="E87" s="2">
        <v>26</v>
      </c>
    </row>
    <row r="88" spans="1:5" x14ac:dyDescent="0.25">
      <c r="A88" s="2" t="s">
        <v>183</v>
      </c>
      <c r="B88" s="2" t="s">
        <v>184</v>
      </c>
      <c r="C88" s="2" t="s">
        <v>140</v>
      </c>
      <c r="D88" s="2">
        <v>4</v>
      </c>
      <c r="E88" s="2">
        <v>26</v>
      </c>
    </row>
    <row r="89" spans="1:5" x14ac:dyDescent="0.25">
      <c r="A89" s="2" t="s">
        <v>185</v>
      </c>
      <c r="B89" s="2" t="s">
        <v>186</v>
      </c>
      <c r="C89" s="2" t="s">
        <v>140</v>
      </c>
      <c r="D89" s="2">
        <v>4</v>
      </c>
      <c r="E89" s="2">
        <v>26</v>
      </c>
    </row>
    <row r="90" spans="1:5" x14ac:dyDescent="0.25">
      <c r="A90" s="2" t="s">
        <v>187</v>
      </c>
      <c r="B90" s="2" t="s">
        <v>188</v>
      </c>
      <c r="C90" s="2" t="s">
        <v>140</v>
      </c>
      <c r="D90" s="2">
        <v>4</v>
      </c>
      <c r="E90" s="2">
        <v>26</v>
      </c>
    </row>
    <row r="91" spans="1:5" x14ac:dyDescent="0.25">
      <c r="A91" s="2" t="s">
        <v>189</v>
      </c>
      <c r="B91" s="2" t="s">
        <v>190</v>
      </c>
      <c r="C91" s="2" t="s">
        <v>191</v>
      </c>
      <c r="D91" s="2">
        <v>4</v>
      </c>
      <c r="E91" s="2">
        <v>25</v>
      </c>
    </row>
    <row r="92" spans="1:5" x14ac:dyDescent="0.25">
      <c r="A92" s="2" t="s">
        <v>192</v>
      </c>
      <c r="B92" s="2" t="s">
        <v>193</v>
      </c>
      <c r="C92" s="2" t="s">
        <v>191</v>
      </c>
      <c r="D92" s="2">
        <v>4</v>
      </c>
      <c r="E92" s="2">
        <v>25</v>
      </c>
    </row>
    <row r="93" spans="1:5" x14ac:dyDescent="0.25">
      <c r="A93" s="2" t="s">
        <v>194</v>
      </c>
      <c r="B93" s="2" t="s">
        <v>195</v>
      </c>
      <c r="C93" s="2" t="s">
        <v>191</v>
      </c>
      <c r="D93" s="2">
        <v>4</v>
      </c>
      <c r="E93" s="2">
        <v>25</v>
      </c>
    </row>
    <row r="94" spans="1:5" x14ac:dyDescent="0.25">
      <c r="A94" s="2" t="s">
        <v>196</v>
      </c>
      <c r="B94" s="2" t="s">
        <v>197</v>
      </c>
      <c r="C94" s="2" t="s">
        <v>191</v>
      </c>
      <c r="D94" s="2">
        <v>4</v>
      </c>
      <c r="E94" s="2">
        <v>25</v>
      </c>
    </row>
    <row r="95" spans="1:5" x14ac:dyDescent="0.25">
      <c r="A95" s="2" t="s">
        <v>198</v>
      </c>
      <c r="B95" s="2" t="s">
        <v>199</v>
      </c>
      <c r="C95" s="2" t="s">
        <v>191</v>
      </c>
      <c r="D95" s="2">
        <v>4</v>
      </c>
      <c r="E95" s="2">
        <v>25</v>
      </c>
    </row>
    <row r="96" spans="1:5" x14ac:dyDescent="0.25">
      <c r="A96" s="2" t="s">
        <v>200</v>
      </c>
      <c r="B96" s="2" t="s">
        <v>201</v>
      </c>
      <c r="C96" s="2" t="s">
        <v>191</v>
      </c>
      <c r="D96" s="2">
        <v>4</v>
      </c>
      <c r="E96" s="2">
        <v>25</v>
      </c>
    </row>
    <row r="97" spans="1:5" x14ac:dyDescent="0.25">
      <c r="A97" s="2" t="s">
        <v>202</v>
      </c>
      <c r="B97" s="2" t="s">
        <v>203</v>
      </c>
      <c r="C97" s="2" t="s">
        <v>191</v>
      </c>
      <c r="D97" s="2">
        <v>4</v>
      </c>
      <c r="E97" s="2">
        <v>25</v>
      </c>
    </row>
    <row r="98" spans="1:5" x14ac:dyDescent="0.25">
      <c r="A98" s="2" t="s">
        <v>204</v>
      </c>
      <c r="B98" s="2" t="s">
        <v>205</v>
      </c>
      <c r="C98" s="2" t="s">
        <v>191</v>
      </c>
      <c r="D98" s="2">
        <v>4</v>
      </c>
      <c r="E98" s="2">
        <v>25</v>
      </c>
    </row>
    <row r="99" spans="1:5" x14ac:dyDescent="0.25">
      <c r="A99" s="2" t="s">
        <v>206</v>
      </c>
      <c r="B99" s="2" t="s">
        <v>207</v>
      </c>
      <c r="C99" s="2" t="s">
        <v>191</v>
      </c>
      <c r="D99" s="2">
        <v>4</v>
      </c>
      <c r="E99" s="2">
        <v>25</v>
      </c>
    </row>
    <row r="100" spans="1:5" x14ac:dyDescent="0.25">
      <c r="A100" s="2" t="s">
        <v>208</v>
      </c>
      <c r="B100" s="2" t="s">
        <v>209</v>
      </c>
      <c r="C100" s="2" t="s">
        <v>191</v>
      </c>
      <c r="D100" s="2">
        <v>4</v>
      </c>
      <c r="E100" s="2">
        <v>25</v>
      </c>
    </row>
    <row r="101" spans="1:5" x14ac:dyDescent="0.25">
      <c r="A101" s="2" t="s">
        <v>210</v>
      </c>
      <c r="B101" s="2" t="s">
        <v>211</v>
      </c>
      <c r="C101" s="2" t="s">
        <v>191</v>
      </c>
      <c r="D101" s="2">
        <v>4</v>
      </c>
      <c r="E101" s="2">
        <v>25</v>
      </c>
    </row>
    <row r="102" spans="1:5" x14ac:dyDescent="0.25">
      <c r="A102" s="2" t="s">
        <v>212</v>
      </c>
      <c r="B102" s="2" t="s">
        <v>213</v>
      </c>
      <c r="C102" s="2" t="s">
        <v>191</v>
      </c>
      <c r="D102" s="2">
        <v>4</v>
      </c>
      <c r="E102" s="2">
        <v>25</v>
      </c>
    </row>
    <row r="103" spans="1:5" x14ac:dyDescent="0.25">
      <c r="A103" s="2" t="s">
        <v>214</v>
      </c>
      <c r="B103" s="2" t="s">
        <v>215</v>
      </c>
      <c r="C103" s="2" t="s">
        <v>191</v>
      </c>
      <c r="D103" s="2">
        <v>4</v>
      </c>
      <c r="E103" s="2">
        <v>25</v>
      </c>
    </row>
    <row r="104" spans="1:5" x14ac:dyDescent="0.25">
      <c r="A104" s="2" t="s">
        <v>216</v>
      </c>
      <c r="B104" s="2" t="s">
        <v>217</v>
      </c>
      <c r="C104" s="2" t="s">
        <v>191</v>
      </c>
      <c r="D104" s="2">
        <v>4</v>
      </c>
      <c r="E104" s="2">
        <v>25</v>
      </c>
    </row>
    <row r="105" spans="1:5" x14ac:dyDescent="0.25">
      <c r="A105" s="2" t="s">
        <v>218</v>
      </c>
      <c r="B105" s="2" t="s">
        <v>219</v>
      </c>
      <c r="C105" s="2" t="s">
        <v>191</v>
      </c>
      <c r="D105" s="2">
        <v>4</v>
      </c>
      <c r="E105" s="2">
        <v>25</v>
      </c>
    </row>
    <row r="106" spans="1:5" x14ac:dyDescent="0.25">
      <c r="A106" s="2" t="s">
        <v>220</v>
      </c>
      <c r="B106" s="2" t="s">
        <v>221</v>
      </c>
      <c r="C106" s="2" t="s">
        <v>191</v>
      </c>
      <c r="D106" s="2">
        <v>4</v>
      </c>
      <c r="E106" s="2">
        <v>25</v>
      </c>
    </row>
    <row r="107" spans="1:5" x14ac:dyDescent="0.25">
      <c r="A107" s="2" t="s">
        <v>222</v>
      </c>
      <c r="B107" s="2" t="s">
        <v>223</v>
      </c>
      <c r="C107" s="2" t="s">
        <v>191</v>
      </c>
      <c r="D107" s="2">
        <v>4</v>
      </c>
      <c r="E107" s="2">
        <v>25</v>
      </c>
    </row>
    <row r="108" spans="1:5" x14ac:dyDescent="0.25">
      <c r="A108" s="2" t="s">
        <v>224</v>
      </c>
      <c r="B108" s="2" t="s">
        <v>225</v>
      </c>
      <c r="C108" s="2" t="s">
        <v>191</v>
      </c>
      <c r="D108" s="2">
        <v>4</v>
      </c>
      <c r="E108" s="2">
        <v>25</v>
      </c>
    </row>
    <row r="109" spans="1:5" x14ac:dyDescent="0.25">
      <c r="A109" s="2" t="s">
        <v>226</v>
      </c>
      <c r="B109" s="2" t="s">
        <v>227</v>
      </c>
      <c r="C109" s="2" t="s">
        <v>191</v>
      </c>
      <c r="D109" s="2">
        <v>4</v>
      </c>
      <c r="E109" s="2">
        <v>25</v>
      </c>
    </row>
    <row r="110" spans="1:5" x14ac:dyDescent="0.25">
      <c r="A110" s="2" t="s">
        <v>228</v>
      </c>
      <c r="B110" s="2" t="s">
        <v>229</v>
      </c>
      <c r="C110" s="2" t="s">
        <v>191</v>
      </c>
      <c r="D110" s="2">
        <v>4</v>
      </c>
      <c r="E110" s="2">
        <v>25</v>
      </c>
    </row>
    <row r="111" spans="1:5" x14ac:dyDescent="0.25">
      <c r="A111" s="2" t="s">
        <v>230</v>
      </c>
      <c r="B111" s="2" t="s">
        <v>229</v>
      </c>
      <c r="C111" s="2" t="s">
        <v>191</v>
      </c>
      <c r="D111" s="2">
        <v>4</v>
      </c>
      <c r="E111" s="2">
        <v>25</v>
      </c>
    </row>
    <row r="112" spans="1:5" x14ac:dyDescent="0.25">
      <c r="A112" s="2" t="s">
        <v>231</v>
      </c>
      <c r="B112" s="2" t="s">
        <v>229</v>
      </c>
      <c r="C112" s="2" t="s">
        <v>191</v>
      </c>
      <c r="D112" s="2">
        <v>4</v>
      </c>
      <c r="E112" s="2">
        <v>25</v>
      </c>
    </row>
    <row r="113" spans="1:5" x14ac:dyDescent="0.25">
      <c r="A113" s="2" t="s">
        <v>232</v>
      </c>
      <c r="B113" s="2" t="s">
        <v>229</v>
      </c>
      <c r="C113" s="2" t="s">
        <v>191</v>
      </c>
      <c r="D113" s="2">
        <v>4</v>
      </c>
      <c r="E113" s="2">
        <v>25</v>
      </c>
    </row>
    <row r="114" spans="1:5" x14ac:dyDescent="0.25">
      <c r="A114" s="2" t="s">
        <v>233</v>
      </c>
      <c r="B114" s="2" t="s">
        <v>229</v>
      </c>
      <c r="C114" s="2" t="s">
        <v>191</v>
      </c>
      <c r="D114" s="2">
        <v>4</v>
      </c>
      <c r="E114" s="2">
        <v>25</v>
      </c>
    </row>
    <row r="115" spans="1:5" x14ac:dyDescent="0.25">
      <c r="A115" s="2" t="s">
        <v>234</v>
      </c>
      <c r="B115" s="2" t="s">
        <v>235</v>
      </c>
      <c r="C115" s="2" t="s">
        <v>191</v>
      </c>
      <c r="D115" s="2">
        <v>4</v>
      </c>
      <c r="E115" s="2">
        <v>25</v>
      </c>
    </row>
    <row r="116" spans="1:5" x14ac:dyDescent="0.25">
      <c r="A116" s="2" t="s">
        <v>236</v>
      </c>
      <c r="B116" s="2" t="s">
        <v>235</v>
      </c>
      <c r="C116" s="2" t="s">
        <v>191</v>
      </c>
      <c r="D116" s="2">
        <v>4</v>
      </c>
      <c r="E116" s="2">
        <v>25</v>
      </c>
    </row>
    <row r="117" spans="1:5" x14ac:dyDescent="0.25">
      <c r="A117" s="2" t="s">
        <v>228</v>
      </c>
      <c r="B117" s="2" t="s">
        <v>235</v>
      </c>
      <c r="C117" s="2" t="s">
        <v>191</v>
      </c>
      <c r="D117" s="2">
        <v>4</v>
      </c>
      <c r="E117" s="2">
        <v>25</v>
      </c>
    </row>
    <row r="118" spans="1:5" x14ac:dyDescent="0.25">
      <c r="A118" s="2" t="s">
        <v>230</v>
      </c>
      <c r="B118" s="2" t="s">
        <v>235</v>
      </c>
      <c r="C118" s="2" t="s">
        <v>191</v>
      </c>
      <c r="D118" s="2">
        <v>4</v>
      </c>
      <c r="E118" s="2">
        <v>25</v>
      </c>
    </row>
    <row r="119" spans="1:5" x14ac:dyDescent="0.25">
      <c r="A119" s="2" t="s">
        <v>231</v>
      </c>
      <c r="B119" s="2" t="s">
        <v>235</v>
      </c>
      <c r="C119" s="2" t="s">
        <v>191</v>
      </c>
      <c r="D119" s="2">
        <v>4</v>
      </c>
      <c r="E119" s="2">
        <v>25</v>
      </c>
    </row>
    <row r="120" spans="1:5" x14ac:dyDescent="0.25">
      <c r="A120" s="2" t="s">
        <v>232</v>
      </c>
      <c r="B120" s="2" t="s">
        <v>235</v>
      </c>
      <c r="C120" s="2" t="s">
        <v>191</v>
      </c>
      <c r="D120" s="2">
        <v>4</v>
      </c>
      <c r="E120" s="2">
        <v>25</v>
      </c>
    </row>
    <row r="121" spans="1:5" x14ac:dyDescent="0.25">
      <c r="A121" s="2" t="s">
        <v>233</v>
      </c>
      <c r="B121" s="2" t="s">
        <v>235</v>
      </c>
      <c r="C121" s="2" t="s">
        <v>191</v>
      </c>
      <c r="D121" s="2">
        <v>4</v>
      </c>
      <c r="E121" s="2">
        <v>25</v>
      </c>
    </row>
    <row r="122" spans="1:5" x14ac:dyDescent="0.25">
      <c r="A122" s="2" t="s">
        <v>237</v>
      </c>
      <c r="B122" s="2" t="s">
        <v>238</v>
      </c>
      <c r="C122" s="2" t="s">
        <v>239</v>
      </c>
      <c r="D122" s="2">
        <v>4</v>
      </c>
      <c r="E122" s="2">
        <v>35</v>
      </c>
    </row>
    <row r="123" spans="1:5" x14ac:dyDescent="0.25">
      <c r="A123" s="2" t="s">
        <v>240</v>
      </c>
      <c r="B123" s="2" t="s">
        <v>241</v>
      </c>
      <c r="C123" s="2" t="s">
        <v>239</v>
      </c>
      <c r="D123" s="2">
        <v>4</v>
      </c>
      <c r="E123" s="2">
        <v>35</v>
      </c>
    </row>
    <row r="124" spans="1:5" x14ac:dyDescent="0.25">
      <c r="A124" s="2" t="s">
        <v>242</v>
      </c>
      <c r="B124" s="2" t="s">
        <v>243</v>
      </c>
      <c r="C124" s="2" t="s">
        <v>239</v>
      </c>
      <c r="D124" s="2">
        <v>4</v>
      </c>
      <c r="E124" s="2">
        <v>35</v>
      </c>
    </row>
    <row r="125" spans="1:5" x14ac:dyDescent="0.25">
      <c r="A125" s="2" t="s">
        <v>244</v>
      </c>
      <c r="B125" s="2" t="s">
        <v>245</v>
      </c>
      <c r="C125" s="2" t="s">
        <v>239</v>
      </c>
      <c r="D125" s="2">
        <v>4</v>
      </c>
      <c r="E125" s="2">
        <v>35</v>
      </c>
    </row>
    <row r="126" spans="1:5" x14ac:dyDescent="0.25">
      <c r="A126" s="2" t="s">
        <v>246</v>
      </c>
      <c r="B126" s="2" t="s">
        <v>247</v>
      </c>
      <c r="C126" s="2" t="s">
        <v>239</v>
      </c>
      <c r="D126" s="2">
        <v>4</v>
      </c>
      <c r="E126" s="2">
        <v>35</v>
      </c>
    </row>
    <row r="127" spans="1:5" x14ac:dyDescent="0.25">
      <c r="A127" s="2" t="s">
        <v>248</v>
      </c>
      <c r="B127" s="2" t="s">
        <v>249</v>
      </c>
      <c r="C127" s="2" t="s">
        <v>239</v>
      </c>
      <c r="D127" s="2">
        <v>4</v>
      </c>
      <c r="E127" s="2">
        <v>35</v>
      </c>
    </row>
    <row r="128" spans="1:5" x14ac:dyDescent="0.25">
      <c r="A128" s="2" t="s">
        <v>250</v>
      </c>
      <c r="B128" s="2" t="s">
        <v>251</v>
      </c>
      <c r="C128" s="2" t="s">
        <v>239</v>
      </c>
      <c r="D128" s="2">
        <v>4</v>
      </c>
      <c r="E128" s="2">
        <v>35</v>
      </c>
    </row>
    <row r="129" spans="1:5" x14ac:dyDescent="0.25">
      <c r="A129" s="2" t="s">
        <v>252</v>
      </c>
      <c r="B129" s="2" t="s">
        <v>253</v>
      </c>
      <c r="C129" s="2" t="s">
        <v>239</v>
      </c>
      <c r="D129" s="2">
        <v>4</v>
      </c>
      <c r="E129" s="2">
        <v>35</v>
      </c>
    </row>
    <row r="130" spans="1:5" x14ac:dyDescent="0.25">
      <c r="A130" s="2" t="s">
        <v>254</v>
      </c>
      <c r="B130" s="2" t="s">
        <v>255</v>
      </c>
      <c r="C130" s="2" t="s">
        <v>239</v>
      </c>
      <c r="D130" s="2">
        <v>4</v>
      </c>
      <c r="E130" s="2">
        <v>35</v>
      </c>
    </row>
    <row r="131" spans="1:5" x14ac:dyDescent="0.25">
      <c r="A131" s="2" t="s">
        <v>256</v>
      </c>
      <c r="B131" s="2" t="s">
        <v>257</v>
      </c>
      <c r="C131" s="2" t="s">
        <v>239</v>
      </c>
      <c r="D131" s="2">
        <v>4</v>
      </c>
      <c r="E131" s="2">
        <v>35</v>
      </c>
    </row>
    <row r="132" spans="1:5" x14ac:dyDescent="0.25">
      <c r="A132" s="2" t="s">
        <v>258</v>
      </c>
      <c r="B132" s="2" t="s">
        <v>259</v>
      </c>
      <c r="C132" s="2" t="s">
        <v>239</v>
      </c>
      <c r="D132" s="2">
        <v>4</v>
      </c>
      <c r="E132" s="2">
        <v>35</v>
      </c>
    </row>
    <row r="133" spans="1:5" x14ac:dyDescent="0.25">
      <c r="A133" s="2" t="s">
        <v>260</v>
      </c>
      <c r="B133" s="2" t="s">
        <v>261</v>
      </c>
      <c r="C133" s="2" t="s">
        <v>239</v>
      </c>
      <c r="D133" s="2">
        <v>4</v>
      </c>
      <c r="E133" s="2">
        <v>35</v>
      </c>
    </row>
    <row r="134" spans="1:5" x14ac:dyDescent="0.25">
      <c r="A134" s="2" t="s">
        <v>262</v>
      </c>
      <c r="B134" s="2" t="s">
        <v>263</v>
      </c>
      <c r="C134" s="2" t="s">
        <v>239</v>
      </c>
      <c r="D134" s="2">
        <v>4</v>
      </c>
      <c r="E134" s="2">
        <v>35</v>
      </c>
    </row>
    <row r="135" spans="1:5" x14ac:dyDescent="0.25">
      <c r="A135" s="2" t="s">
        <v>264</v>
      </c>
      <c r="B135" s="2" t="s">
        <v>265</v>
      </c>
      <c r="C135" s="2" t="s">
        <v>239</v>
      </c>
      <c r="D135" s="2">
        <v>4</v>
      </c>
      <c r="E135" s="2">
        <v>35</v>
      </c>
    </row>
    <row r="136" spans="1:5" x14ac:dyDescent="0.25">
      <c r="A136" s="2" t="s">
        <v>266</v>
      </c>
      <c r="B136" s="2" t="s">
        <v>267</v>
      </c>
      <c r="C136" s="2" t="s">
        <v>268</v>
      </c>
      <c r="D136" s="2">
        <v>4</v>
      </c>
      <c r="E136" s="2">
        <v>35</v>
      </c>
    </row>
    <row r="137" spans="1:5" x14ac:dyDescent="0.25">
      <c r="A137" s="2" t="s">
        <v>269</v>
      </c>
      <c r="B137" s="2" t="s">
        <v>270</v>
      </c>
      <c r="C137" s="2" t="s">
        <v>268</v>
      </c>
      <c r="D137" s="2">
        <v>4</v>
      </c>
      <c r="E137" s="2">
        <v>35</v>
      </c>
    </row>
    <row r="138" spans="1:5" x14ac:dyDescent="0.25">
      <c r="A138" s="2" t="s">
        <v>271</v>
      </c>
      <c r="B138" s="2" t="s">
        <v>272</v>
      </c>
      <c r="C138" s="2" t="s">
        <v>268</v>
      </c>
      <c r="D138" s="2">
        <v>4</v>
      </c>
      <c r="E138" s="2">
        <v>35</v>
      </c>
    </row>
    <row r="139" spans="1:5" x14ac:dyDescent="0.25">
      <c r="A139" s="2" t="s">
        <v>273</v>
      </c>
      <c r="B139" s="2" t="s">
        <v>274</v>
      </c>
      <c r="C139" s="2" t="s">
        <v>268</v>
      </c>
      <c r="D139" s="2">
        <v>4</v>
      </c>
      <c r="E139" s="2">
        <v>35</v>
      </c>
    </row>
    <row r="140" spans="1:5" x14ac:dyDescent="0.25">
      <c r="A140" s="2" t="s">
        <v>275</v>
      </c>
      <c r="B140" s="2" t="s">
        <v>276</v>
      </c>
      <c r="C140" s="2" t="s">
        <v>268</v>
      </c>
      <c r="D140" s="2">
        <v>4</v>
      </c>
      <c r="E140" s="2">
        <v>35</v>
      </c>
    </row>
    <row r="141" spans="1:5" x14ac:dyDescent="0.25">
      <c r="A141" s="2" t="s">
        <v>277</v>
      </c>
      <c r="B141" s="2" t="s">
        <v>278</v>
      </c>
      <c r="C141" s="2" t="s">
        <v>268</v>
      </c>
      <c r="D141" s="2">
        <v>4</v>
      </c>
      <c r="E141" s="2">
        <v>35</v>
      </c>
    </row>
    <row r="142" spans="1:5" x14ac:dyDescent="0.25">
      <c r="A142" s="2" t="s">
        <v>279</v>
      </c>
      <c r="B142" s="2" t="s">
        <v>280</v>
      </c>
      <c r="C142" s="2" t="s">
        <v>268</v>
      </c>
      <c r="D142" s="2">
        <v>4</v>
      </c>
      <c r="E142" s="2">
        <v>35</v>
      </c>
    </row>
    <row r="143" spans="1:5" x14ac:dyDescent="0.25">
      <c r="A143" s="2" t="s">
        <v>281</v>
      </c>
      <c r="B143" s="2" t="s">
        <v>282</v>
      </c>
      <c r="C143" s="2" t="s">
        <v>268</v>
      </c>
      <c r="D143" s="2">
        <v>4</v>
      </c>
      <c r="E143" s="2">
        <v>35</v>
      </c>
    </row>
    <row r="144" spans="1:5" x14ac:dyDescent="0.25">
      <c r="A144" s="2" t="s">
        <v>283</v>
      </c>
      <c r="B144" s="2" t="s">
        <v>284</v>
      </c>
      <c r="C144" s="2" t="s">
        <v>268</v>
      </c>
      <c r="D144" s="2">
        <v>4</v>
      </c>
      <c r="E144" s="2">
        <v>35</v>
      </c>
    </row>
    <row r="145" spans="1:5" x14ac:dyDescent="0.25">
      <c r="A145" s="2" t="s">
        <v>285</v>
      </c>
      <c r="B145" s="2" t="s">
        <v>286</v>
      </c>
      <c r="C145" s="2" t="s">
        <v>268</v>
      </c>
      <c r="D145" s="2">
        <v>4</v>
      </c>
      <c r="E145" s="2">
        <v>35</v>
      </c>
    </row>
    <row r="146" spans="1:5" x14ac:dyDescent="0.25">
      <c r="A146" s="2" t="s">
        <v>287</v>
      </c>
      <c r="B146" s="2" t="s">
        <v>288</v>
      </c>
      <c r="C146" s="2" t="s">
        <v>268</v>
      </c>
      <c r="D146" s="2">
        <v>4</v>
      </c>
      <c r="E146" s="2">
        <v>35</v>
      </c>
    </row>
    <row r="147" spans="1:5" x14ac:dyDescent="0.25">
      <c r="A147" s="2" t="s">
        <v>289</v>
      </c>
      <c r="B147" s="2" t="s">
        <v>290</v>
      </c>
      <c r="C147" s="2" t="s">
        <v>268</v>
      </c>
      <c r="D147" s="2">
        <v>4</v>
      </c>
      <c r="E147" s="2">
        <v>35</v>
      </c>
    </row>
    <row r="148" spans="1:5" x14ac:dyDescent="0.25">
      <c r="A148" s="2" t="s">
        <v>291</v>
      </c>
      <c r="B148" s="2" t="s">
        <v>292</v>
      </c>
      <c r="C148" s="2" t="s">
        <v>268</v>
      </c>
      <c r="D148" s="2">
        <v>4</v>
      </c>
      <c r="E148" s="2">
        <v>35</v>
      </c>
    </row>
    <row r="149" spans="1:5" x14ac:dyDescent="0.25">
      <c r="A149" s="2" t="s">
        <v>283</v>
      </c>
      <c r="B149" s="2" t="s">
        <v>293</v>
      </c>
      <c r="C149" s="2" t="s">
        <v>268</v>
      </c>
      <c r="D149" s="2">
        <v>4</v>
      </c>
      <c r="E149" s="2">
        <v>35</v>
      </c>
    </row>
    <row r="150" spans="1:5" x14ac:dyDescent="0.25">
      <c r="A150" s="2" t="s">
        <v>294</v>
      </c>
      <c r="B150" s="2" t="s">
        <v>295</v>
      </c>
      <c r="C150" s="2" t="s">
        <v>296</v>
      </c>
      <c r="D150" s="2">
        <v>4</v>
      </c>
      <c r="E150" s="2">
        <v>30</v>
      </c>
    </row>
    <row r="151" spans="1:5" x14ac:dyDescent="0.25">
      <c r="A151" s="2" t="s">
        <v>297</v>
      </c>
      <c r="B151" s="2" t="s">
        <v>298</v>
      </c>
      <c r="C151" s="2" t="s">
        <v>296</v>
      </c>
      <c r="D151" s="2">
        <v>4</v>
      </c>
      <c r="E151" s="2">
        <v>30</v>
      </c>
    </row>
    <row r="152" spans="1:5" x14ac:dyDescent="0.25">
      <c r="A152" s="2" t="s">
        <v>299</v>
      </c>
      <c r="B152" s="2" t="s">
        <v>300</v>
      </c>
      <c r="C152" s="2" t="s">
        <v>296</v>
      </c>
      <c r="D152" s="2">
        <v>4</v>
      </c>
      <c r="E152" s="2">
        <v>30</v>
      </c>
    </row>
    <row r="153" spans="1:5" x14ac:dyDescent="0.25">
      <c r="A153" s="2" t="s">
        <v>301</v>
      </c>
      <c r="B153" s="2" t="s">
        <v>302</v>
      </c>
      <c r="C153" s="2" t="s">
        <v>296</v>
      </c>
      <c r="D153" s="2">
        <v>4</v>
      </c>
      <c r="E153" s="2">
        <v>30</v>
      </c>
    </row>
    <row r="154" spans="1:5" x14ac:dyDescent="0.25">
      <c r="A154" s="2" t="s">
        <v>303</v>
      </c>
      <c r="B154" s="2" t="s">
        <v>304</v>
      </c>
      <c r="C154" s="2" t="s">
        <v>296</v>
      </c>
      <c r="D154" s="2">
        <v>4</v>
      </c>
      <c r="E154" s="2">
        <v>30</v>
      </c>
    </row>
    <row r="155" spans="1:5" x14ac:dyDescent="0.25">
      <c r="A155" s="2" t="s">
        <v>305</v>
      </c>
      <c r="B155" s="2" t="s">
        <v>306</v>
      </c>
      <c r="C155" s="2" t="s">
        <v>296</v>
      </c>
      <c r="D155" s="2">
        <v>4</v>
      </c>
      <c r="E155" s="2">
        <v>30</v>
      </c>
    </row>
    <row r="156" spans="1:5" x14ac:dyDescent="0.25">
      <c r="A156" s="2" t="s">
        <v>307</v>
      </c>
      <c r="B156" s="2" t="s">
        <v>308</v>
      </c>
      <c r="C156" s="2" t="s">
        <v>296</v>
      </c>
      <c r="D156" s="2">
        <v>4</v>
      </c>
      <c r="E156" s="2">
        <v>30</v>
      </c>
    </row>
    <row r="157" spans="1:5" x14ac:dyDescent="0.25">
      <c r="A157" s="2" t="s">
        <v>309</v>
      </c>
      <c r="B157" s="2" t="s">
        <v>310</v>
      </c>
      <c r="C157" s="2" t="s">
        <v>296</v>
      </c>
      <c r="D157" s="2">
        <v>4</v>
      </c>
      <c r="E157" s="2">
        <v>30</v>
      </c>
    </row>
    <row r="158" spans="1:5" x14ac:dyDescent="0.25">
      <c r="A158" s="2" t="s">
        <v>311</v>
      </c>
      <c r="B158" s="2" t="s">
        <v>312</v>
      </c>
      <c r="C158" s="2" t="s">
        <v>296</v>
      </c>
      <c r="D158" s="2">
        <v>4</v>
      </c>
      <c r="E158" s="2">
        <v>30</v>
      </c>
    </row>
    <row r="159" spans="1:5" x14ac:dyDescent="0.25">
      <c r="A159" s="2" t="s">
        <v>313</v>
      </c>
      <c r="B159" s="2" t="s">
        <v>314</v>
      </c>
      <c r="C159" s="2" t="s">
        <v>296</v>
      </c>
      <c r="D159" s="2">
        <v>4</v>
      </c>
      <c r="E159" s="2">
        <v>30</v>
      </c>
    </row>
    <row r="160" spans="1:5" x14ac:dyDescent="0.25">
      <c r="A160" s="2" t="s">
        <v>315</v>
      </c>
      <c r="B160" s="2" t="s">
        <v>316</v>
      </c>
      <c r="C160" s="2" t="s">
        <v>296</v>
      </c>
      <c r="D160" s="2">
        <v>4</v>
      </c>
      <c r="E160" s="2">
        <v>30</v>
      </c>
    </row>
    <row r="161" spans="1:5" x14ac:dyDescent="0.25">
      <c r="A161" s="2" t="s">
        <v>317</v>
      </c>
      <c r="B161" s="2" t="s">
        <v>318</v>
      </c>
      <c r="C161" s="2" t="s">
        <v>296</v>
      </c>
      <c r="D161" s="2">
        <v>4</v>
      </c>
      <c r="E161" s="2">
        <v>30</v>
      </c>
    </row>
    <row r="162" spans="1:5" x14ac:dyDescent="0.25">
      <c r="A162" s="2" t="s">
        <v>319</v>
      </c>
      <c r="B162" s="2" t="s">
        <v>320</v>
      </c>
      <c r="C162" s="2" t="s">
        <v>296</v>
      </c>
      <c r="D162" s="2">
        <v>4</v>
      </c>
      <c r="E162" s="2">
        <v>30</v>
      </c>
    </row>
    <row r="163" spans="1:5" x14ac:dyDescent="0.25">
      <c r="A163" s="2" t="s">
        <v>321</v>
      </c>
      <c r="B163" s="2" t="s">
        <v>322</v>
      </c>
      <c r="C163" s="2" t="s">
        <v>296</v>
      </c>
      <c r="D163" s="2">
        <v>4</v>
      </c>
      <c r="E163" s="2">
        <v>30</v>
      </c>
    </row>
    <row r="164" spans="1:5" x14ac:dyDescent="0.25">
      <c r="A164" s="2" t="s">
        <v>323</v>
      </c>
      <c r="B164" s="2" t="s">
        <v>324</v>
      </c>
      <c r="C164" s="2" t="s">
        <v>296</v>
      </c>
      <c r="D164" s="2">
        <v>4</v>
      </c>
      <c r="E164" s="2">
        <v>30</v>
      </c>
    </row>
    <row r="165" spans="1:5" x14ac:dyDescent="0.25">
      <c r="A165" s="2" t="s">
        <v>325</v>
      </c>
      <c r="B165" s="2" t="s">
        <v>326</v>
      </c>
      <c r="C165" s="2" t="s">
        <v>327</v>
      </c>
      <c r="D165" s="2">
        <v>4</v>
      </c>
      <c r="E165" s="2">
        <v>40</v>
      </c>
    </row>
    <row r="166" spans="1:5" x14ac:dyDescent="0.25">
      <c r="A166" s="2" t="s">
        <v>328</v>
      </c>
      <c r="B166" s="2" t="s">
        <v>329</v>
      </c>
      <c r="C166" s="2" t="s">
        <v>327</v>
      </c>
      <c r="D166" s="2">
        <v>4</v>
      </c>
      <c r="E166" s="2">
        <v>40</v>
      </c>
    </row>
    <row r="167" spans="1:5" x14ac:dyDescent="0.25">
      <c r="A167" s="2" t="s">
        <v>330</v>
      </c>
      <c r="B167" s="2" t="s">
        <v>331</v>
      </c>
      <c r="C167" s="2" t="s">
        <v>327</v>
      </c>
      <c r="D167" s="2">
        <v>4</v>
      </c>
      <c r="E167" s="2">
        <v>40</v>
      </c>
    </row>
    <row r="168" spans="1:5" x14ac:dyDescent="0.25">
      <c r="A168" s="2" t="s">
        <v>332</v>
      </c>
      <c r="B168" s="2" t="s">
        <v>333</v>
      </c>
      <c r="C168" s="2" t="s">
        <v>327</v>
      </c>
      <c r="D168" s="2">
        <v>4</v>
      </c>
      <c r="E168" s="2">
        <v>40</v>
      </c>
    </row>
    <row r="169" spans="1:5" x14ac:dyDescent="0.25">
      <c r="A169" s="2" t="s">
        <v>334</v>
      </c>
      <c r="B169" s="2" t="s">
        <v>335</v>
      </c>
      <c r="C169" s="2" t="s">
        <v>327</v>
      </c>
      <c r="D169" s="2">
        <v>4</v>
      </c>
      <c r="E169" s="2">
        <v>40</v>
      </c>
    </row>
    <row r="170" spans="1:5" x14ac:dyDescent="0.25">
      <c r="A170" s="2" t="s">
        <v>336</v>
      </c>
      <c r="B170" s="2" t="s">
        <v>337</v>
      </c>
      <c r="C170" s="2" t="s">
        <v>327</v>
      </c>
      <c r="D170" s="2">
        <v>4</v>
      </c>
      <c r="E170" s="2">
        <v>40</v>
      </c>
    </row>
    <row r="171" spans="1:5" x14ac:dyDescent="0.25">
      <c r="A171" s="2" t="s">
        <v>338</v>
      </c>
      <c r="B171" s="2" t="s">
        <v>339</v>
      </c>
      <c r="C171" s="2" t="s">
        <v>327</v>
      </c>
      <c r="D171" s="2">
        <v>4</v>
      </c>
      <c r="E171" s="2">
        <v>40</v>
      </c>
    </row>
    <row r="172" spans="1:5" x14ac:dyDescent="0.25">
      <c r="A172" s="2" t="s">
        <v>340</v>
      </c>
      <c r="B172" s="2" t="s">
        <v>341</v>
      </c>
      <c r="C172" s="2" t="s">
        <v>327</v>
      </c>
      <c r="D172" s="2">
        <v>4</v>
      </c>
      <c r="E172" s="2">
        <v>40</v>
      </c>
    </row>
    <row r="173" spans="1:5" x14ac:dyDescent="0.25">
      <c r="A173" s="2" t="s">
        <v>342</v>
      </c>
      <c r="B173" s="2" t="s">
        <v>343</v>
      </c>
      <c r="C173" s="2" t="s">
        <v>327</v>
      </c>
      <c r="D173" s="2">
        <v>4</v>
      </c>
      <c r="E173" s="2">
        <v>40</v>
      </c>
    </row>
    <row r="174" spans="1:5" x14ac:dyDescent="0.25">
      <c r="A174" s="2" t="s">
        <v>344</v>
      </c>
      <c r="B174" s="2" t="s">
        <v>345</v>
      </c>
      <c r="C174" s="2" t="s">
        <v>346</v>
      </c>
      <c r="D174" s="2">
        <v>8</v>
      </c>
      <c r="E174" s="2">
        <v>35</v>
      </c>
    </row>
    <row r="175" spans="1:5" x14ac:dyDescent="0.25">
      <c r="A175" s="2" t="s">
        <v>347</v>
      </c>
      <c r="B175" s="2" t="s">
        <v>348</v>
      </c>
      <c r="C175" s="2" t="s">
        <v>346</v>
      </c>
      <c r="D175" s="2">
        <v>8</v>
      </c>
      <c r="E175" s="2">
        <v>35</v>
      </c>
    </row>
    <row r="176" spans="1:5" x14ac:dyDescent="0.25">
      <c r="A176" s="2" t="s">
        <v>349</v>
      </c>
      <c r="B176" s="2" t="s">
        <v>350</v>
      </c>
      <c r="C176" s="2" t="s">
        <v>346</v>
      </c>
      <c r="D176" s="2">
        <v>8</v>
      </c>
      <c r="E176" s="2">
        <v>35</v>
      </c>
    </row>
    <row r="177" spans="1:5" x14ac:dyDescent="0.25">
      <c r="A177" s="2" t="s">
        <v>351</v>
      </c>
      <c r="B177" s="2" t="s">
        <v>352</v>
      </c>
      <c r="C177" s="2" t="s">
        <v>346</v>
      </c>
      <c r="D177" s="2">
        <v>8</v>
      </c>
      <c r="E177" s="2">
        <v>35</v>
      </c>
    </row>
    <row r="178" spans="1:5" x14ac:dyDescent="0.25">
      <c r="A178" s="2" t="s">
        <v>353</v>
      </c>
      <c r="B178" s="2" t="s">
        <v>354</v>
      </c>
      <c r="C178" s="2" t="s">
        <v>346</v>
      </c>
      <c r="D178" s="2">
        <v>8</v>
      </c>
      <c r="E178" s="2">
        <v>35</v>
      </c>
    </row>
    <row r="179" spans="1:5" x14ac:dyDescent="0.25">
      <c r="A179" s="2" t="s">
        <v>355</v>
      </c>
      <c r="B179" s="2" t="s">
        <v>356</v>
      </c>
      <c r="C179" s="2" t="s">
        <v>346</v>
      </c>
      <c r="D179" s="2">
        <v>8</v>
      </c>
      <c r="E179" s="2">
        <v>35</v>
      </c>
    </row>
    <row r="180" spans="1:5" x14ac:dyDescent="0.25">
      <c r="A180" s="2" t="s">
        <v>357</v>
      </c>
      <c r="B180" s="2" t="s">
        <v>358</v>
      </c>
      <c r="C180" s="2" t="s">
        <v>346</v>
      </c>
      <c r="D180" s="2">
        <v>8</v>
      </c>
      <c r="E180" s="2">
        <v>35</v>
      </c>
    </row>
    <row r="181" spans="1:5" x14ac:dyDescent="0.25">
      <c r="A181" s="2" t="s">
        <v>359</v>
      </c>
      <c r="B181" s="2" t="s">
        <v>360</v>
      </c>
      <c r="C181" s="2" t="s">
        <v>346</v>
      </c>
      <c r="D181" s="2">
        <v>8</v>
      </c>
      <c r="E181" s="2">
        <v>35</v>
      </c>
    </row>
    <row r="182" spans="1:5" x14ac:dyDescent="0.25">
      <c r="A182" s="2" t="s">
        <v>361</v>
      </c>
      <c r="B182" s="2" t="s">
        <v>362</v>
      </c>
      <c r="C182" s="2" t="s">
        <v>346</v>
      </c>
      <c r="D182" s="2">
        <v>8</v>
      </c>
      <c r="E182" s="2">
        <v>35</v>
      </c>
    </row>
    <row r="183" spans="1:5" x14ac:dyDescent="0.25">
      <c r="A183" s="2" t="s">
        <v>363</v>
      </c>
      <c r="B183" s="2" t="s">
        <v>364</v>
      </c>
      <c r="C183" s="2" t="s">
        <v>346</v>
      </c>
      <c r="D183" s="2">
        <v>8</v>
      </c>
      <c r="E183" s="2">
        <v>35</v>
      </c>
    </row>
    <row r="184" spans="1:5" x14ac:dyDescent="0.25">
      <c r="A184" s="2" t="s">
        <v>365</v>
      </c>
      <c r="B184" s="2" t="s">
        <v>366</v>
      </c>
      <c r="C184" s="2" t="s">
        <v>346</v>
      </c>
      <c r="D184" s="2">
        <v>8</v>
      </c>
      <c r="E184" s="2">
        <v>35</v>
      </c>
    </row>
    <row r="185" spans="1:5" x14ac:dyDescent="0.25">
      <c r="A185" s="2" t="s">
        <v>367</v>
      </c>
      <c r="B185" s="2" t="s">
        <v>368</v>
      </c>
      <c r="C185" s="2" t="s">
        <v>346</v>
      </c>
      <c r="D185" s="2">
        <v>8</v>
      </c>
      <c r="E185" s="2">
        <v>35</v>
      </c>
    </row>
    <row r="186" spans="1:5" x14ac:dyDescent="0.25">
      <c r="A186" s="2" t="s">
        <v>369</v>
      </c>
      <c r="B186" s="2" t="s">
        <v>370</v>
      </c>
      <c r="C186" s="2" t="s">
        <v>346</v>
      </c>
      <c r="D186" s="2">
        <v>8</v>
      </c>
      <c r="E186" s="2">
        <v>35</v>
      </c>
    </row>
    <row r="187" spans="1:5" x14ac:dyDescent="0.25">
      <c r="A187" s="2" t="s">
        <v>371</v>
      </c>
      <c r="B187" s="2" t="s">
        <v>372</v>
      </c>
      <c r="C187" s="2" t="s">
        <v>346</v>
      </c>
      <c r="D187" s="2">
        <v>8</v>
      </c>
      <c r="E187" s="2">
        <v>35</v>
      </c>
    </row>
    <row r="188" spans="1:5" x14ac:dyDescent="0.25">
      <c r="A188" s="2" t="s">
        <v>373</v>
      </c>
      <c r="B188" s="2" t="s">
        <v>374</v>
      </c>
      <c r="C188" s="2" t="s">
        <v>375</v>
      </c>
      <c r="D188" s="2">
        <v>8</v>
      </c>
      <c r="E188" s="2">
        <v>40</v>
      </c>
    </row>
    <row r="189" spans="1:5" x14ac:dyDescent="0.25">
      <c r="A189" s="2" t="s">
        <v>376</v>
      </c>
      <c r="B189" s="2" t="s">
        <v>377</v>
      </c>
      <c r="C189" s="2" t="s">
        <v>375</v>
      </c>
      <c r="D189" s="2">
        <v>8</v>
      </c>
      <c r="E189" s="2">
        <v>40</v>
      </c>
    </row>
    <row r="190" spans="1:5" x14ac:dyDescent="0.25">
      <c r="A190" s="2" t="s">
        <v>378</v>
      </c>
      <c r="B190" s="2" t="s">
        <v>379</v>
      </c>
      <c r="C190" s="2" t="s">
        <v>375</v>
      </c>
      <c r="D190" s="2">
        <v>8</v>
      </c>
      <c r="E190" s="2">
        <v>40</v>
      </c>
    </row>
    <row r="191" spans="1:5" x14ac:dyDescent="0.25">
      <c r="A191" s="2" t="s">
        <v>380</v>
      </c>
      <c r="B191" s="2" t="s">
        <v>381</v>
      </c>
      <c r="C191" s="2" t="s">
        <v>375</v>
      </c>
      <c r="D191" s="2">
        <v>8</v>
      </c>
      <c r="E191" s="2">
        <v>40</v>
      </c>
    </row>
    <row r="192" spans="1:5" x14ac:dyDescent="0.25">
      <c r="A192" s="2" t="s">
        <v>382</v>
      </c>
      <c r="B192" s="2" t="s">
        <v>383</v>
      </c>
      <c r="C192" s="2" t="s">
        <v>375</v>
      </c>
      <c r="D192" s="2">
        <v>8</v>
      </c>
      <c r="E192" s="2">
        <v>40</v>
      </c>
    </row>
    <row r="193" spans="1:5" x14ac:dyDescent="0.25">
      <c r="A193" s="2" t="s">
        <v>384</v>
      </c>
      <c r="B193" s="2" t="s">
        <v>385</v>
      </c>
      <c r="C193" s="2" t="s">
        <v>375</v>
      </c>
      <c r="D193" s="2">
        <v>8</v>
      </c>
      <c r="E193" s="2">
        <v>40</v>
      </c>
    </row>
    <row r="194" spans="1:5" x14ac:dyDescent="0.25">
      <c r="A194" s="2" t="s">
        <v>386</v>
      </c>
      <c r="B194" s="2" t="s">
        <v>387</v>
      </c>
      <c r="C194" s="2" t="s">
        <v>375</v>
      </c>
      <c r="D194" s="2">
        <v>8</v>
      </c>
      <c r="E194" s="2">
        <v>40</v>
      </c>
    </row>
    <row r="195" spans="1:5" x14ac:dyDescent="0.25">
      <c r="A195" s="2" t="s">
        <v>388</v>
      </c>
      <c r="B195" s="2" t="s">
        <v>389</v>
      </c>
      <c r="C195" s="2" t="s">
        <v>375</v>
      </c>
      <c r="D195" s="2">
        <v>8</v>
      </c>
      <c r="E195" s="2">
        <v>40</v>
      </c>
    </row>
    <row r="196" spans="1:5" x14ac:dyDescent="0.25">
      <c r="A196" s="2" t="s">
        <v>390</v>
      </c>
      <c r="B196" s="2" t="s">
        <v>391</v>
      </c>
      <c r="C196" s="2" t="s">
        <v>375</v>
      </c>
      <c r="D196" s="2">
        <v>8</v>
      </c>
      <c r="E196" s="2">
        <v>40</v>
      </c>
    </row>
    <row r="197" spans="1:5" x14ac:dyDescent="0.25">
      <c r="A197" s="2" t="s">
        <v>392</v>
      </c>
      <c r="B197" s="2" t="s">
        <v>393</v>
      </c>
      <c r="C197" s="2" t="s">
        <v>375</v>
      </c>
      <c r="D197" s="2">
        <v>8</v>
      </c>
      <c r="E197" s="2">
        <v>40</v>
      </c>
    </row>
    <row r="198" spans="1:5" x14ac:dyDescent="0.25">
      <c r="A198" s="2" t="s">
        <v>394</v>
      </c>
      <c r="B198" s="2" t="s">
        <v>395</v>
      </c>
      <c r="C198" s="2" t="s">
        <v>375</v>
      </c>
      <c r="D198" s="2">
        <v>8</v>
      </c>
      <c r="E198" s="2">
        <v>40</v>
      </c>
    </row>
    <row r="199" spans="1:5" x14ac:dyDescent="0.25">
      <c r="A199" s="2" t="s">
        <v>396</v>
      </c>
      <c r="B199" s="2" t="s">
        <v>397</v>
      </c>
      <c r="C199" s="2" t="s">
        <v>375</v>
      </c>
      <c r="D199" s="2">
        <v>8</v>
      </c>
      <c r="E199" s="2">
        <v>40</v>
      </c>
    </row>
    <row r="200" spans="1:5" x14ac:dyDescent="0.25">
      <c r="A200" s="2" t="s">
        <v>398</v>
      </c>
      <c r="B200" s="2" t="s">
        <v>399</v>
      </c>
      <c r="C200" s="2" t="s">
        <v>375</v>
      </c>
      <c r="D200" s="2">
        <v>8</v>
      </c>
      <c r="E200" s="2">
        <v>40</v>
      </c>
    </row>
    <row r="201" spans="1:5" x14ac:dyDescent="0.25">
      <c r="A201" s="2" t="s">
        <v>400</v>
      </c>
      <c r="B201" s="2" t="s">
        <v>401</v>
      </c>
      <c r="C201" s="2" t="s">
        <v>375</v>
      </c>
      <c r="D201" s="2">
        <v>8</v>
      </c>
      <c r="E201" s="2">
        <v>40</v>
      </c>
    </row>
    <row r="202" spans="1:5" x14ac:dyDescent="0.25">
      <c r="A202" s="2" t="s">
        <v>402</v>
      </c>
      <c r="B202" s="2" t="s">
        <v>403</v>
      </c>
      <c r="C202" s="2" t="s">
        <v>404</v>
      </c>
      <c r="D202" s="2">
        <v>2</v>
      </c>
      <c r="E202" s="2">
        <v>38</v>
      </c>
    </row>
    <row r="203" spans="1:5" x14ac:dyDescent="0.25">
      <c r="A203" s="2" t="s">
        <v>405</v>
      </c>
      <c r="B203" s="2" t="s">
        <v>406</v>
      </c>
      <c r="C203" s="2" t="s">
        <v>404</v>
      </c>
      <c r="D203" s="2">
        <v>2</v>
      </c>
      <c r="E203" s="2">
        <v>38</v>
      </c>
    </row>
    <row r="204" spans="1:5" x14ac:dyDescent="0.25">
      <c r="A204" s="2" t="s">
        <v>407</v>
      </c>
      <c r="B204" s="2" t="s">
        <v>408</v>
      </c>
      <c r="C204" s="2" t="s">
        <v>404</v>
      </c>
      <c r="D204" s="2">
        <v>2</v>
      </c>
      <c r="E204" s="2">
        <v>38</v>
      </c>
    </row>
    <row r="205" spans="1:5" x14ac:dyDescent="0.25">
      <c r="A205" s="2" t="s">
        <v>409</v>
      </c>
      <c r="B205" s="2" t="s">
        <v>410</v>
      </c>
      <c r="C205" s="2" t="s">
        <v>404</v>
      </c>
      <c r="D205" s="2">
        <v>2</v>
      </c>
      <c r="E205" s="2">
        <v>38</v>
      </c>
    </row>
    <row r="206" spans="1:5" x14ac:dyDescent="0.25">
      <c r="A206" s="2" t="s">
        <v>411</v>
      </c>
      <c r="B206" s="2" t="s">
        <v>412</v>
      </c>
      <c r="C206" s="2" t="s">
        <v>404</v>
      </c>
      <c r="D206" s="2">
        <v>2</v>
      </c>
      <c r="E206" s="2">
        <v>38</v>
      </c>
    </row>
    <row r="207" spans="1:5" x14ac:dyDescent="0.25">
      <c r="A207" s="2" t="s">
        <v>413</v>
      </c>
      <c r="B207" s="2" t="s">
        <v>414</v>
      </c>
      <c r="C207" s="2" t="s">
        <v>404</v>
      </c>
      <c r="D207" s="2">
        <v>2</v>
      </c>
      <c r="E207" s="2">
        <v>38</v>
      </c>
    </row>
    <row r="208" spans="1:5" x14ac:dyDescent="0.25">
      <c r="A208" s="2" t="s">
        <v>415</v>
      </c>
      <c r="B208" s="2" t="s">
        <v>416</v>
      </c>
      <c r="C208" s="2" t="s">
        <v>404</v>
      </c>
      <c r="D208" s="2">
        <v>2</v>
      </c>
      <c r="E208" s="2">
        <v>38</v>
      </c>
    </row>
    <row r="209" spans="1:5" x14ac:dyDescent="0.25">
      <c r="A209" s="2" t="s">
        <v>417</v>
      </c>
      <c r="B209" s="2" t="s">
        <v>418</v>
      </c>
      <c r="C209" s="2" t="s">
        <v>404</v>
      </c>
      <c r="D209" s="2">
        <v>2</v>
      </c>
      <c r="E209" s="2">
        <v>38</v>
      </c>
    </row>
    <row r="210" spans="1:5" x14ac:dyDescent="0.25">
      <c r="A210" s="2" t="s">
        <v>419</v>
      </c>
      <c r="B210" s="2" t="s">
        <v>420</v>
      </c>
      <c r="C210" s="2" t="s">
        <v>404</v>
      </c>
      <c r="D210" s="2">
        <v>2</v>
      </c>
      <c r="E210" s="2">
        <v>38</v>
      </c>
    </row>
    <row r="211" spans="1:5" x14ac:dyDescent="0.25">
      <c r="A211" s="2" t="s">
        <v>421</v>
      </c>
      <c r="B211" s="2" t="s">
        <v>422</v>
      </c>
      <c r="C211" s="2" t="s">
        <v>404</v>
      </c>
      <c r="D211" s="2">
        <v>2</v>
      </c>
      <c r="E211" s="2">
        <v>38</v>
      </c>
    </row>
    <row r="212" spans="1:5" x14ac:dyDescent="0.25">
      <c r="A212" s="2" t="s">
        <v>423</v>
      </c>
      <c r="B212" s="2" t="s">
        <v>424</v>
      </c>
      <c r="C212" s="2" t="s">
        <v>404</v>
      </c>
      <c r="D212" s="2">
        <v>2</v>
      </c>
      <c r="E212" s="2">
        <v>38</v>
      </c>
    </row>
    <row r="213" spans="1:5" x14ac:dyDescent="0.25">
      <c r="A213" s="2" t="s">
        <v>425</v>
      </c>
      <c r="B213" s="2" t="s">
        <v>426</v>
      </c>
      <c r="C213" s="2" t="s">
        <v>404</v>
      </c>
      <c r="D213" s="2">
        <v>2</v>
      </c>
      <c r="E213" s="2">
        <v>38</v>
      </c>
    </row>
    <row r="214" spans="1:5" x14ac:dyDescent="0.25">
      <c r="A214" s="2" t="s">
        <v>427</v>
      </c>
      <c r="B214" s="2" t="s">
        <v>428</v>
      </c>
      <c r="C214" s="2" t="s">
        <v>404</v>
      </c>
      <c r="D214" s="2">
        <v>2</v>
      </c>
      <c r="E214" s="2">
        <v>38</v>
      </c>
    </row>
    <row r="215" spans="1:5" x14ac:dyDescent="0.25">
      <c r="A215" s="2" t="s">
        <v>429</v>
      </c>
      <c r="B215" s="2" t="s">
        <v>430</v>
      </c>
      <c r="C215" s="2" t="s">
        <v>404</v>
      </c>
      <c r="D215" s="2">
        <v>2</v>
      </c>
      <c r="E215" s="2">
        <v>38</v>
      </c>
    </row>
    <row r="216" spans="1:5" x14ac:dyDescent="0.25">
      <c r="A216" s="2" t="s">
        <v>431</v>
      </c>
      <c r="B216" s="2" t="s">
        <v>432</v>
      </c>
      <c r="C216" s="2" t="s">
        <v>433</v>
      </c>
      <c r="D216" s="2">
        <v>2</v>
      </c>
      <c r="E216" s="2">
        <v>38</v>
      </c>
    </row>
    <row r="217" spans="1:5" x14ac:dyDescent="0.25">
      <c r="A217" s="2" t="s">
        <v>434</v>
      </c>
      <c r="B217" s="2" t="s">
        <v>435</v>
      </c>
      <c r="C217" s="2" t="s">
        <v>433</v>
      </c>
      <c r="D217" s="2">
        <v>2</v>
      </c>
      <c r="E217" s="2">
        <v>38</v>
      </c>
    </row>
    <row r="218" spans="1:5" x14ac:dyDescent="0.25">
      <c r="A218" s="2" t="s">
        <v>436</v>
      </c>
      <c r="B218" s="2" t="s">
        <v>437</v>
      </c>
      <c r="C218" s="2" t="s">
        <v>433</v>
      </c>
      <c r="D218" s="2">
        <v>2</v>
      </c>
      <c r="E218" s="2">
        <v>38</v>
      </c>
    </row>
    <row r="219" spans="1:5" x14ac:dyDescent="0.25">
      <c r="A219" s="2" t="s">
        <v>438</v>
      </c>
      <c r="B219" s="2" t="s">
        <v>439</v>
      </c>
      <c r="C219" s="2" t="s">
        <v>433</v>
      </c>
      <c r="D219" s="2">
        <v>2</v>
      </c>
      <c r="E219" s="2">
        <v>38</v>
      </c>
    </row>
    <row r="220" spans="1:5" x14ac:dyDescent="0.25">
      <c r="A220" s="2" t="s">
        <v>440</v>
      </c>
      <c r="B220" s="2" t="s">
        <v>441</v>
      </c>
      <c r="C220" s="2" t="s">
        <v>433</v>
      </c>
      <c r="D220" s="2">
        <v>2</v>
      </c>
      <c r="E220" s="2">
        <v>38</v>
      </c>
    </row>
    <row r="221" spans="1:5" x14ac:dyDescent="0.25">
      <c r="A221" s="2" t="s">
        <v>442</v>
      </c>
      <c r="B221" s="2" t="s">
        <v>443</v>
      </c>
      <c r="C221" s="2" t="s">
        <v>433</v>
      </c>
      <c r="D221" s="2">
        <v>2</v>
      </c>
      <c r="E221" s="2">
        <v>38</v>
      </c>
    </row>
    <row r="222" spans="1:5" x14ac:dyDescent="0.25">
      <c r="A222" s="2" t="s">
        <v>444</v>
      </c>
      <c r="B222" s="2" t="s">
        <v>445</v>
      </c>
      <c r="C222" s="2" t="s">
        <v>433</v>
      </c>
      <c r="D222" s="2">
        <v>2</v>
      </c>
      <c r="E222" s="2">
        <v>38</v>
      </c>
    </row>
    <row r="223" spans="1:5" x14ac:dyDescent="0.25">
      <c r="A223" s="2" t="s">
        <v>446</v>
      </c>
      <c r="B223" s="2" t="s">
        <v>447</v>
      </c>
      <c r="C223" s="2" t="s">
        <v>433</v>
      </c>
      <c r="D223" s="2">
        <v>2</v>
      </c>
      <c r="E223" s="2">
        <v>38</v>
      </c>
    </row>
    <row r="224" spans="1:5" x14ac:dyDescent="0.25">
      <c r="A224" s="2" t="s">
        <v>448</v>
      </c>
      <c r="B224" s="2" t="s">
        <v>449</v>
      </c>
      <c r="C224" s="2" t="s">
        <v>433</v>
      </c>
      <c r="D224" s="2">
        <v>2</v>
      </c>
      <c r="E224" s="2">
        <v>38</v>
      </c>
    </row>
    <row r="225" spans="1:5" x14ac:dyDescent="0.25">
      <c r="A225" s="2" t="s">
        <v>450</v>
      </c>
      <c r="B225" s="2" t="s">
        <v>451</v>
      </c>
      <c r="C225" s="2" t="s">
        <v>433</v>
      </c>
      <c r="D225" s="2">
        <v>2</v>
      </c>
      <c r="E225" s="2">
        <v>38</v>
      </c>
    </row>
    <row r="226" spans="1:5" x14ac:dyDescent="0.25">
      <c r="A226" s="2" t="s">
        <v>452</v>
      </c>
      <c r="B226" s="2" t="s">
        <v>453</v>
      </c>
      <c r="C226" s="2" t="s">
        <v>433</v>
      </c>
      <c r="D226" s="2">
        <v>2</v>
      </c>
      <c r="E226" s="2">
        <v>38</v>
      </c>
    </row>
    <row r="227" spans="1:5" x14ac:dyDescent="0.25">
      <c r="A227" s="2" t="s">
        <v>454</v>
      </c>
      <c r="B227" s="2" t="s">
        <v>455</v>
      </c>
      <c r="C227" s="2" t="s">
        <v>433</v>
      </c>
      <c r="D227" s="2">
        <v>2</v>
      </c>
      <c r="E227" s="2">
        <v>38</v>
      </c>
    </row>
    <row r="228" spans="1:5" x14ac:dyDescent="0.25">
      <c r="A228" s="2" t="s">
        <v>456</v>
      </c>
      <c r="B228" s="2" t="s">
        <v>457</v>
      </c>
      <c r="C228" s="2" t="s">
        <v>433</v>
      </c>
      <c r="D228" s="2">
        <v>2</v>
      </c>
      <c r="E228" s="2">
        <v>38</v>
      </c>
    </row>
    <row r="229" spans="1:5" x14ac:dyDescent="0.25">
      <c r="A229" s="2" t="s">
        <v>458</v>
      </c>
      <c r="B229" s="2" t="s">
        <v>459</v>
      </c>
      <c r="C229" s="2" t="s">
        <v>433</v>
      </c>
      <c r="D229" s="2">
        <v>2</v>
      </c>
      <c r="E229" s="2">
        <v>38</v>
      </c>
    </row>
    <row r="230" spans="1:5" x14ac:dyDescent="0.25">
      <c r="A230" s="2" t="s">
        <v>460</v>
      </c>
      <c r="B230" s="2" t="s">
        <v>461</v>
      </c>
      <c r="C230" s="2" t="s">
        <v>462</v>
      </c>
      <c r="D230" s="2">
        <v>4</v>
      </c>
      <c r="E230" s="2">
        <v>35</v>
      </c>
    </row>
    <row r="231" spans="1:5" x14ac:dyDescent="0.25">
      <c r="A231" s="2" t="s">
        <v>463</v>
      </c>
      <c r="B231" s="2" t="s">
        <v>464</v>
      </c>
      <c r="C231" s="2" t="s">
        <v>462</v>
      </c>
      <c r="D231" s="2">
        <v>4</v>
      </c>
      <c r="E231" s="2">
        <v>35</v>
      </c>
    </row>
    <row r="232" spans="1:5" x14ac:dyDescent="0.25">
      <c r="A232" s="2" t="s">
        <v>465</v>
      </c>
      <c r="B232" s="2" t="s">
        <v>466</v>
      </c>
      <c r="C232" s="2" t="s">
        <v>462</v>
      </c>
      <c r="D232" s="2">
        <v>4</v>
      </c>
      <c r="E232" s="2">
        <v>35</v>
      </c>
    </row>
    <row r="233" spans="1:5" x14ac:dyDescent="0.25">
      <c r="A233" s="2" t="s">
        <v>467</v>
      </c>
      <c r="B233" s="2" t="s">
        <v>468</v>
      </c>
      <c r="C233" s="2" t="s">
        <v>462</v>
      </c>
      <c r="D233" s="2">
        <v>4</v>
      </c>
      <c r="E233" s="2">
        <v>35</v>
      </c>
    </row>
    <row r="234" spans="1:5" x14ac:dyDescent="0.25">
      <c r="A234" s="2" t="s">
        <v>469</v>
      </c>
      <c r="B234" s="2" t="s">
        <v>470</v>
      </c>
      <c r="C234" s="2" t="s">
        <v>462</v>
      </c>
      <c r="D234" s="2">
        <v>4</v>
      </c>
      <c r="E234" s="2">
        <v>35</v>
      </c>
    </row>
    <row r="235" spans="1:5" x14ac:dyDescent="0.25">
      <c r="A235" s="2" t="s">
        <v>471</v>
      </c>
      <c r="B235" s="2" t="s">
        <v>472</v>
      </c>
      <c r="C235" s="2" t="s">
        <v>462</v>
      </c>
      <c r="D235" s="2">
        <v>4</v>
      </c>
      <c r="E235" s="2">
        <v>35</v>
      </c>
    </row>
    <row r="236" spans="1:5" x14ac:dyDescent="0.25">
      <c r="A236" s="2" t="s">
        <v>473</v>
      </c>
      <c r="B236" s="2" t="s">
        <v>474</v>
      </c>
      <c r="C236" s="2" t="s">
        <v>462</v>
      </c>
      <c r="D236" s="2">
        <v>4</v>
      </c>
      <c r="E236" s="2">
        <v>35</v>
      </c>
    </row>
    <row r="237" spans="1:5" x14ac:dyDescent="0.25">
      <c r="A237" s="2" t="s">
        <v>475</v>
      </c>
      <c r="B237" s="2" t="s">
        <v>476</v>
      </c>
      <c r="C237" s="2" t="s">
        <v>462</v>
      </c>
      <c r="D237" s="2">
        <v>4</v>
      </c>
      <c r="E237" s="2">
        <v>35</v>
      </c>
    </row>
    <row r="238" spans="1:5" x14ac:dyDescent="0.25">
      <c r="A238" s="2" t="s">
        <v>477</v>
      </c>
      <c r="B238" s="2" t="s">
        <v>478</v>
      </c>
      <c r="C238" s="2" t="s">
        <v>462</v>
      </c>
      <c r="D238" s="2">
        <v>4</v>
      </c>
      <c r="E238" s="2">
        <v>35</v>
      </c>
    </row>
    <row r="239" spans="1:5" x14ac:dyDescent="0.25">
      <c r="A239" s="2" t="s">
        <v>479</v>
      </c>
      <c r="B239" s="2" t="s">
        <v>480</v>
      </c>
      <c r="C239" s="2" t="s">
        <v>462</v>
      </c>
      <c r="D239" s="2">
        <v>4</v>
      </c>
      <c r="E239" s="2">
        <v>35</v>
      </c>
    </row>
    <row r="240" spans="1:5" x14ac:dyDescent="0.25">
      <c r="A240" s="2" t="s">
        <v>481</v>
      </c>
      <c r="B240" s="2" t="s">
        <v>482</v>
      </c>
      <c r="C240" s="2" t="s">
        <v>483</v>
      </c>
      <c r="D240" s="2">
        <v>4</v>
      </c>
      <c r="E240" s="2">
        <v>35</v>
      </c>
    </row>
    <row r="241" spans="1:5" x14ac:dyDescent="0.25">
      <c r="A241" s="2" t="s">
        <v>484</v>
      </c>
      <c r="B241" s="2" t="s">
        <v>485</v>
      </c>
      <c r="C241" s="2" t="s">
        <v>483</v>
      </c>
      <c r="D241" s="2">
        <v>4</v>
      </c>
      <c r="E241" s="2">
        <v>35</v>
      </c>
    </row>
    <row r="242" spans="1:5" x14ac:dyDescent="0.25">
      <c r="A242" s="2" t="s">
        <v>486</v>
      </c>
      <c r="B242" s="2" t="s">
        <v>487</v>
      </c>
      <c r="C242" s="2" t="s">
        <v>483</v>
      </c>
      <c r="D242" s="2">
        <v>4</v>
      </c>
      <c r="E242" s="2">
        <v>35</v>
      </c>
    </row>
    <row r="243" spans="1:5" x14ac:dyDescent="0.25">
      <c r="A243" s="2" t="s">
        <v>488</v>
      </c>
      <c r="B243" s="2" t="s">
        <v>489</v>
      </c>
      <c r="C243" s="2" t="s">
        <v>483</v>
      </c>
      <c r="D243" s="2">
        <v>4</v>
      </c>
      <c r="E243" s="2">
        <v>35</v>
      </c>
    </row>
    <row r="244" spans="1:5" x14ac:dyDescent="0.25">
      <c r="A244" s="2" t="s">
        <v>490</v>
      </c>
      <c r="B244" s="2" t="s">
        <v>491</v>
      </c>
      <c r="C244" s="2" t="s">
        <v>483</v>
      </c>
      <c r="D244" s="2">
        <v>4</v>
      </c>
      <c r="E244" s="2">
        <v>35</v>
      </c>
    </row>
    <row r="245" spans="1:5" x14ac:dyDescent="0.25">
      <c r="A245" s="2" t="s">
        <v>492</v>
      </c>
      <c r="B245" s="2" t="s">
        <v>493</v>
      </c>
      <c r="C245" s="2" t="s">
        <v>483</v>
      </c>
      <c r="D245" s="2">
        <v>4</v>
      </c>
      <c r="E245" s="2">
        <v>35</v>
      </c>
    </row>
    <row r="246" spans="1:5" x14ac:dyDescent="0.25">
      <c r="A246" s="2" t="s">
        <v>494</v>
      </c>
      <c r="B246" s="2" t="s">
        <v>495</v>
      </c>
      <c r="C246" s="2" t="s">
        <v>483</v>
      </c>
      <c r="D246" s="2">
        <v>4</v>
      </c>
      <c r="E246" s="2">
        <v>35</v>
      </c>
    </row>
    <row r="247" spans="1:5" x14ac:dyDescent="0.25">
      <c r="A247" s="2" t="s">
        <v>496</v>
      </c>
      <c r="B247" s="2" t="s">
        <v>497</v>
      </c>
      <c r="C247" s="2" t="s">
        <v>483</v>
      </c>
      <c r="D247" s="2">
        <v>4</v>
      </c>
      <c r="E247" s="2">
        <v>35</v>
      </c>
    </row>
    <row r="248" spans="1:5" x14ac:dyDescent="0.25">
      <c r="A248" s="2" t="s">
        <v>498</v>
      </c>
      <c r="B248" s="2" t="s">
        <v>499</v>
      </c>
      <c r="C248" s="2" t="s">
        <v>483</v>
      </c>
      <c r="D248" s="2">
        <v>4</v>
      </c>
      <c r="E248" s="2">
        <v>35</v>
      </c>
    </row>
    <row r="249" spans="1:5" x14ac:dyDescent="0.25">
      <c r="A249" s="2" t="s">
        <v>500</v>
      </c>
      <c r="B249" s="2" t="s">
        <v>501</v>
      </c>
      <c r="C249" s="2" t="s">
        <v>483</v>
      </c>
      <c r="D249" s="2">
        <v>4</v>
      </c>
      <c r="E249" s="2">
        <v>35</v>
      </c>
    </row>
    <row r="250" spans="1:5" x14ac:dyDescent="0.25">
      <c r="A250" s="2" t="s">
        <v>502</v>
      </c>
      <c r="B250" s="2" t="s">
        <v>503</v>
      </c>
      <c r="C250" s="2" t="s">
        <v>504</v>
      </c>
      <c r="D250" s="2">
        <v>4</v>
      </c>
      <c r="E250" s="2">
        <v>35</v>
      </c>
    </row>
    <row r="251" spans="1:5" x14ac:dyDescent="0.25">
      <c r="A251" s="2" t="s">
        <v>505</v>
      </c>
      <c r="B251" s="2" t="s">
        <v>506</v>
      </c>
      <c r="C251" s="2" t="s">
        <v>504</v>
      </c>
      <c r="D251" s="2">
        <v>4</v>
      </c>
      <c r="E251" s="2">
        <v>35</v>
      </c>
    </row>
    <row r="252" spans="1:5" x14ac:dyDescent="0.25">
      <c r="A252" s="2" t="s">
        <v>507</v>
      </c>
      <c r="B252" s="2" t="s">
        <v>508</v>
      </c>
      <c r="C252" s="2" t="s">
        <v>504</v>
      </c>
      <c r="D252" s="2">
        <v>4</v>
      </c>
      <c r="E252" s="2">
        <v>35</v>
      </c>
    </row>
    <row r="253" spans="1:5" x14ac:dyDescent="0.25">
      <c r="A253" s="2" t="s">
        <v>509</v>
      </c>
      <c r="B253" s="2" t="s">
        <v>510</v>
      </c>
      <c r="C253" s="2" t="s">
        <v>504</v>
      </c>
      <c r="D253" s="2">
        <v>4</v>
      </c>
      <c r="E253" s="2">
        <v>35</v>
      </c>
    </row>
    <row r="254" spans="1:5" x14ac:dyDescent="0.25">
      <c r="A254" s="2" t="s">
        <v>511</v>
      </c>
      <c r="B254" s="2" t="s">
        <v>512</v>
      </c>
      <c r="C254" s="2" t="s">
        <v>504</v>
      </c>
      <c r="D254" s="2">
        <v>4</v>
      </c>
      <c r="E254" s="2">
        <v>35</v>
      </c>
    </row>
    <row r="255" spans="1:5" x14ac:dyDescent="0.25">
      <c r="A255" s="2" t="s">
        <v>513</v>
      </c>
      <c r="B255" s="2" t="s">
        <v>514</v>
      </c>
      <c r="C255" s="2" t="s">
        <v>504</v>
      </c>
      <c r="D255" s="2">
        <v>4</v>
      </c>
      <c r="E255" s="2">
        <v>35</v>
      </c>
    </row>
    <row r="256" spans="1:5" x14ac:dyDescent="0.25">
      <c r="A256" s="2" t="s">
        <v>515</v>
      </c>
      <c r="B256" s="2" t="s">
        <v>516</v>
      </c>
      <c r="C256" s="2" t="s">
        <v>504</v>
      </c>
      <c r="D256" s="2">
        <v>4</v>
      </c>
      <c r="E256" s="2">
        <v>35</v>
      </c>
    </row>
    <row r="257" spans="1:5" x14ac:dyDescent="0.25">
      <c r="A257" s="2" t="s">
        <v>517</v>
      </c>
      <c r="B257" s="2" t="s">
        <v>518</v>
      </c>
      <c r="C257" s="2" t="s">
        <v>504</v>
      </c>
      <c r="D257" s="2">
        <v>4</v>
      </c>
      <c r="E257" s="2">
        <v>35</v>
      </c>
    </row>
    <row r="258" spans="1:5" x14ac:dyDescent="0.25">
      <c r="A258" s="2" t="s">
        <v>519</v>
      </c>
      <c r="B258" s="2" t="s">
        <v>520</v>
      </c>
      <c r="C258" s="2" t="s">
        <v>504</v>
      </c>
      <c r="D258" s="2">
        <v>4</v>
      </c>
      <c r="E258" s="2">
        <v>35</v>
      </c>
    </row>
    <row r="259" spans="1:5" x14ac:dyDescent="0.25">
      <c r="A259" s="2" t="s">
        <v>521</v>
      </c>
      <c r="B259" s="2" t="s">
        <v>522</v>
      </c>
      <c r="C259" s="2" t="s">
        <v>504</v>
      </c>
      <c r="D259" s="2">
        <v>4</v>
      </c>
      <c r="E259" s="2">
        <v>35</v>
      </c>
    </row>
    <row r="260" spans="1:5" x14ac:dyDescent="0.25">
      <c r="A260" s="2" t="s">
        <v>523</v>
      </c>
      <c r="B260" s="2" t="s">
        <v>524</v>
      </c>
      <c r="C260" s="2" t="s">
        <v>525</v>
      </c>
      <c r="D260" s="2">
        <v>4</v>
      </c>
      <c r="E260" s="2">
        <v>35</v>
      </c>
    </row>
    <row r="261" spans="1:5" x14ac:dyDescent="0.25">
      <c r="A261" s="2" t="s">
        <v>526</v>
      </c>
      <c r="B261" s="2" t="s">
        <v>527</v>
      </c>
      <c r="C261" s="2" t="s">
        <v>525</v>
      </c>
      <c r="D261" s="2">
        <v>4</v>
      </c>
      <c r="E261" s="2">
        <v>35</v>
      </c>
    </row>
    <row r="262" spans="1:5" x14ac:dyDescent="0.25">
      <c r="A262" s="2" t="s">
        <v>528</v>
      </c>
      <c r="B262" s="2" t="s">
        <v>529</v>
      </c>
      <c r="C262" s="2" t="s">
        <v>525</v>
      </c>
      <c r="D262" s="2">
        <v>4</v>
      </c>
      <c r="E262" s="2">
        <v>35</v>
      </c>
    </row>
    <row r="263" spans="1:5" x14ac:dyDescent="0.25">
      <c r="A263" s="2" t="s">
        <v>530</v>
      </c>
      <c r="B263" s="2" t="s">
        <v>531</v>
      </c>
      <c r="C263" s="2" t="s">
        <v>525</v>
      </c>
      <c r="D263" s="2">
        <v>4</v>
      </c>
      <c r="E263" s="2">
        <v>35</v>
      </c>
    </row>
    <row r="264" spans="1:5" x14ac:dyDescent="0.25">
      <c r="A264" s="2" t="s">
        <v>532</v>
      </c>
      <c r="B264" s="2" t="s">
        <v>533</v>
      </c>
      <c r="C264" s="2" t="s">
        <v>525</v>
      </c>
      <c r="D264" s="2">
        <v>4</v>
      </c>
      <c r="E264" s="2">
        <v>35</v>
      </c>
    </row>
    <row r="265" spans="1:5" x14ac:dyDescent="0.25">
      <c r="A265" s="2" t="s">
        <v>534</v>
      </c>
      <c r="B265" s="2" t="s">
        <v>535</v>
      </c>
      <c r="C265" s="2" t="s">
        <v>525</v>
      </c>
      <c r="D265" s="2">
        <v>4</v>
      </c>
      <c r="E265" s="2">
        <v>35</v>
      </c>
    </row>
    <row r="266" spans="1:5" x14ac:dyDescent="0.25">
      <c r="A266" s="2" t="s">
        <v>536</v>
      </c>
      <c r="B266" s="2" t="s">
        <v>537</v>
      </c>
      <c r="C266" s="2" t="s">
        <v>525</v>
      </c>
      <c r="D266" s="2">
        <v>4</v>
      </c>
      <c r="E266" s="2">
        <v>35</v>
      </c>
    </row>
    <row r="267" spans="1:5" x14ac:dyDescent="0.25">
      <c r="A267" s="2" t="s">
        <v>538</v>
      </c>
      <c r="B267" s="2" t="s">
        <v>539</v>
      </c>
      <c r="C267" s="2" t="s">
        <v>525</v>
      </c>
      <c r="D267" s="2">
        <v>4</v>
      </c>
      <c r="E267" s="2">
        <v>35</v>
      </c>
    </row>
    <row r="268" spans="1:5" x14ac:dyDescent="0.25">
      <c r="A268" s="2" t="s">
        <v>540</v>
      </c>
      <c r="B268" s="2" t="s">
        <v>541</v>
      </c>
      <c r="C268" s="2" t="s">
        <v>525</v>
      </c>
      <c r="D268" s="2">
        <v>4</v>
      </c>
      <c r="E268" s="2">
        <v>35</v>
      </c>
    </row>
    <row r="269" spans="1:5" x14ac:dyDescent="0.25">
      <c r="A269" s="2" t="s">
        <v>542</v>
      </c>
      <c r="B269" s="2" t="s">
        <v>543</v>
      </c>
      <c r="C269" s="2" t="s">
        <v>525</v>
      </c>
      <c r="D269" s="2">
        <v>4</v>
      </c>
      <c r="E269" s="2">
        <v>35</v>
      </c>
    </row>
    <row r="270" spans="1:5" x14ac:dyDescent="0.25">
      <c r="A270" s="2" t="s">
        <v>544</v>
      </c>
      <c r="B270" s="2" t="s">
        <v>545</v>
      </c>
      <c r="C270" s="2" t="s">
        <v>525</v>
      </c>
      <c r="D270" s="2">
        <v>4</v>
      </c>
      <c r="E270" s="2">
        <v>35</v>
      </c>
    </row>
    <row r="271" spans="1:5" x14ac:dyDescent="0.25">
      <c r="A271" s="2" t="s">
        <v>546</v>
      </c>
      <c r="B271" s="2" t="s">
        <v>547</v>
      </c>
      <c r="C271" s="2" t="s">
        <v>28</v>
      </c>
      <c r="D271" s="2">
        <v>2</v>
      </c>
      <c r="E271" s="2">
        <v>42</v>
      </c>
    </row>
    <row r="272" spans="1:5" x14ac:dyDescent="0.25">
      <c r="A272" s="2" t="s">
        <v>548</v>
      </c>
      <c r="B272" s="2" t="s">
        <v>549</v>
      </c>
      <c r="C272" s="2" t="s">
        <v>28</v>
      </c>
      <c r="D272" s="2">
        <v>2</v>
      </c>
      <c r="E272" s="2">
        <v>42</v>
      </c>
    </row>
    <row r="273" spans="1:5" x14ac:dyDescent="0.25">
      <c r="A273" s="2" t="s">
        <v>550</v>
      </c>
      <c r="B273" s="2" t="s">
        <v>551</v>
      </c>
      <c r="C273" s="2" t="s">
        <v>28</v>
      </c>
      <c r="D273" s="2">
        <v>2</v>
      </c>
      <c r="E273" s="2">
        <v>42</v>
      </c>
    </row>
    <row r="274" spans="1:5" x14ac:dyDescent="0.25">
      <c r="A274" s="2" t="s">
        <v>552</v>
      </c>
      <c r="B274" s="2" t="s">
        <v>553</v>
      </c>
      <c r="C274" s="2" t="s">
        <v>28</v>
      </c>
      <c r="D274" s="2">
        <v>2</v>
      </c>
      <c r="E274" s="2">
        <v>42</v>
      </c>
    </row>
    <row r="275" spans="1:5" x14ac:dyDescent="0.25">
      <c r="A275" s="2" t="s">
        <v>554</v>
      </c>
      <c r="B275" s="2" t="s">
        <v>555</v>
      </c>
      <c r="C275" s="2" t="s">
        <v>28</v>
      </c>
      <c r="D275" s="2">
        <v>2</v>
      </c>
      <c r="E275" s="2">
        <v>42</v>
      </c>
    </row>
    <row r="276" spans="1:5" x14ac:dyDescent="0.25">
      <c r="A276" s="2" t="s">
        <v>556</v>
      </c>
      <c r="B276" s="2" t="s">
        <v>557</v>
      </c>
      <c r="C276" s="2" t="s">
        <v>28</v>
      </c>
      <c r="D276" s="2">
        <v>2</v>
      </c>
      <c r="E276" s="2">
        <v>42</v>
      </c>
    </row>
    <row r="277" spans="1:5" x14ac:dyDescent="0.25">
      <c r="A277" s="2" t="s">
        <v>558</v>
      </c>
      <c r="B277" s="2" t="s">
        <v>559</v>
      </c>
      <c r="C277" s="2" t="s">
        <v>28</v>
      </c>
      <c r="D277" s="2">
        <v>2</v>
      </c>
      <c r="E277" s="2">
        <v>42</v>
      </c>
    </row>
    <row r="278" spans="1:5" x14ac:dyDescent="0.25">
      <c r="A278" s="2" t="s">
        <v>560</v>
      </c>
      <c r="B278" s="2" t="s">
        <v>561</v>
      </c>
      <c r="C278" s="2" t="s">
        <v>28</v>
      </c>
      <c r="D278" s="2">
        <v>2</v>
      </c>
      <c r="E278" s="2">
        <v>42</v>
      </c>
    </row>
    <row r="279" spans="1:5" x14ac:dyDescent="0.25">
      <c r="A279" s="2" t="s">
        <v>562</v>
      </c>
      <c r="B279" s="2" t="s">
        <v>563</v>
      </c>
      <c r="C279" s="2" t="s">
        <v>28</v>
      </c>
      <c r="D279" s="2">
        <v>2</v>
      </c>
      <c r="E279" s="2">
        <v>42</v>
      </c>
    </row>
    <row r="280" spans="1:5" x14ac:dyDescent="0.25">
      <c r="A280" s="2" t="s">
        <v>564</v>
      </c>
      <c r="B280" s="2" t="s">
        <v>565</v>
      </c>
      <c r="C280" s="2" t="s">
        <v>28</v>
      </c>
      <c r="D280" s="2">
        <v>2</v>
      </c>
      <c r="E280" s="2">
        <v>42</v>
      </c>
    </row>
    <row r="281" spans="1:5" x14ac:dyDescent="0.25">
      <c r="A281" s="2" t="s">
        <v>566</v>
      </c>
      <c r="B281" s="2" t="s">
        <v>567</v>
      </c>
      <c r="C281" s="2" t="s">
        <v>568</v>
      </c>
      <c r="D281" s="2">
        <v>4</v>
      </c>
      <c r="E281" s="2">
        <v>30</v>
      </c>
    </row>
    <row r="282" spans="1:5" x14ac:dyDescent="0.25">
      <c r="A282" s="2" t="s">
        <v>569</v>
      </c>
      <c r="B282" s="2" t="s">
        <v>570</v>
      </c>
      <c r="C282" s="2" t="s">
        <v>568</v>
      </c>
      <c r="D282" s="2">
        <v>4</v>
      </c>
      <c r="E282" s="2">
        <v>30</v>
      </c>
    </row>
    <row r="283" spans="1:5" x14ac:dyDescent="0.25">
      <c r="A283" s="2" t="s">
        <v>571</v>
      </c>
      <c r="B283" s="2" t="s">
        <v>572</v>
      </c>
      <c r="C283" s="2" t="s">
        <v>568</v>
      </c>
      <c r="D283" s="2">
        <v>4</v>
      </c>
      <c r="E283" s="2">
        <v>30</v>
      </c>
    </row>
    <row r="284" spans="1:5" x14ac:dyDescent="0.25">
      <c r="A284" s="2" t="s">
        <v>573</v>
      </c>
      <c r="B284" s="2" t="s">
        <v>574</v>
      </c>
      <c r="C284" s="2" t="s">
        <v>568</v>
      </c>
      <c r="D284" s="2">
        <v>4</v>
      </c>
      <c r="E284" s="2">
        <v>30</v>
      </c>
    </row>
    <row r="285" spans="1:5" x14ac:dyDescent="0.25">
      <c r="A285" s="2" t="s">
        <v>575</v>
      </c>
      <c r="B285" s="2" t="s">
        <v>576</v>
      </c>
      <c r="C285" s="2" t="s">
        <v>568</v>
      </c>
      <c r="D285" s="2">
        <v>4</v>
      </c>
      <c r="E285" s="2">
        <v>30</v>
      </c>
    </row>
    <row r="286" spans="1:5" x14ac:dyDescent="0.25">
      <c r="A286" s="2" t="s">
        <v>577</v>
      </c>
      <c r="B286" s="2" t="s">
        <v>578</v>
      </c>
      <c r="C286" s="2" t="s">
        <v>568</v>
      </c>
      <c r="D286" s="2">
        <v>4</v>
      </c>
      <c r="E286" s="2">
        <v>30</v>
      </c>
    </row>
    <row r="287" spans="1:5" x14ac:dyDescent="0.25">
      <c r="A287" s="2" t="s">
        <v>579</v>
      </c>
      <c r="B287" s="2" t="s">
        <v>580</v>
      </c>
      <c r="C287" s="2" t="s">
        <v>568</v>
      </c>
      <c r="D287" s="2">
        <v>4</v>
      </c>
      <c r="E287" s="2">
        <v>30</v>
      </c>
    </row>
    <row r="288" spans="1:5" x14ac:dyDescent="0.25">
      <c r="A288" s="2" t="s">
        <v>581</v>
      </c>
      <c r="B288" s="2" t="s">
        <v>582</v>
      </c>
      <c r="C288" s="2" t="s">
        <v>568</v>
      </c>
      <c r="D288" s="2">
        <v>4</v>
      </c>
      <c r="E288" s="2">
        <v>30</v>
      </c>
    </row>
    <row r="289" spans="1:5" x14ac:dyDescent="0.25">
      <c r="A289" s="2" t="s">
        <v>583</v>
      </c>
      <c r="B289" s="2" t="s">
        <v>584</v>
      </c>
      <c r="C289" s="2" t="s">
        <v>568</v>
      </c>
      <c r="D289" s="2">
        <v>4</v>
      </c>
      <c r="E289" s="2">
        <v>30</v>
      </c>
    </row>
    <row r="290" spans="1:5" x14ac:dyDescent="0.25">
      <c r="A290" s="2" t="s">
        <v>585</v>
      </c>
      <c r="B290" s="2" t="s">
        <v>586</v>
      </c>
      <c r="C290" s="2" t="s">
        <v>568</v>
      </c>
      <c r="D290" s="2">
        <v>4</v>
      </c>
      <c r="E290" s="2">
        <v>30</v>
      </c>
    </row>
    <row r="291" spans="1:5" x14ac:dyDescent="0.25">
      <c r="A291" s="2" t="s">
        <v>587</v>
      </c>
      <c r="B291" s="2" t="s">
        <v>588</v>
      </c>
      <c r="C291" s="2" t="s">
        <v>589</v>
      </c>
      <c r="D291" s="2">
        <v>2</v>
      </c>
      <c r="E291" s="2">
        <v>35</v>
      </c>
    </row>
    <row r="292" spans="1:5" x14ac:dyDescent="0.25">
      <c r="A292" s="2" t="s">
        <v>590</v>
      </c>
      <c r="B292" s="2" t="s">
        <v>591</v>
      </c>
      <c r="C292" s="2" t="s">
        <v>589</v>
      </c>
      <c r="D292" s="2">
        <v>2</v>
      </c>
      <c r="E292" s="2">
        <v>35</v>
      </c>
    </row>
    <row r="293" spans="1:5" x14ac:dyDescent="0.25">
      <c r="A293" s="2" t="s">
        <v>592</v>
      </c>
      <c r="B293" s="2" t="s">
        <v>593</v>
      </c>
      <c r="C293" s="2" t="s">
        <v>589</v>
      </c>
      <c r="D293" s="2">
        <v>2</v>
      </c>
      <c r="E293" s="2">
        <v>35</v>
      </c>
    </row>
    <row r="294" spans="1:5" x14ac:dyDescent="0.25">
      <c r="A294" s="2" t="s">
        <v>594</v>
      </c>
      <c r="B294" s="2" t="s">
        <v>595</v>
      </c>
      <c r="C294" s="2" t="s">
        <v>589</v>
      </c>
      <c r="D294" s="2">
        <v>2</v>
      </c>
      <c r="E294" s="2">
        <v>35</v>
      </c>
    </row>
    <row r="295" spans="1:5" x14ac:dyDescent="0.25">
      <c r="A295" s="2" t="s">
        <v>596</v>
      </c>
      <c r="B295" s="2" t="s">
        <v>597</v>
      </c>
      <c r="C295" s="2" t="s">
        <v>589</v>
      </c>
      <c r="D295" s="2">
        <v>2</v>
      </c>
      <c r="E295" s="2">
        <v>35</v>
      </c>
    </row>
    <row r="296" spans="1:5" x14ac:dyDescent="0.25">
      <c r="A296" s="2" t="s">
        <v>598</v>
      </c>
      <c r="B296" s="2" t="s">
        <v>599</v>
      </c>
      <c r="C296" s="2" t="s">
        <v>589</v>
      </c>
      <c r="D296" s="2">
        <v>2</v>
      </c>
      <c r="E296" s="2">
        <v>35</v>
      </c>
    </row>
    <row r="297" spans="1:5" x14ac:dyDescent="0.25">
      <c r="A297" s="2" t="s">
        <v>600</v>
      </c>
      <c r="B297" s="2" t="s">
        <v>601</v>
      </c>
      <c r="C297" s="2" t="s">
        <v>589</v>
      </c>
      <c r="D297" s="2">
        <v>2</v>
      </c>
      <c r="E297" s="2">
        <v>35</v>
      </c>
    </row>
    <row r="298" spans="1:5" x14ac:dyDescent="0.25">
      <c r="A298" s="2" t="s">
        <v>602</v>
      </c>
      <c r="B298" s="2" t="s">
        <v>603</v>
      </c>
      <c r="C298" s="2" t="s">
        <v>589</v>
      </c>
      <c r="D298" s="2">
        <v>2</v>
      </c>
      <c r="E298" s="2">
        <v>35</v>
      </c>
    </row>
    <row r="299" spans="1:5" x14ac:dyDescent="0.25">
      <c r="A299" s="2" t="s">
        <v>604</v>
      </c>
      <c r="B299" s="2" t="s">
        <v>605</v>
      </c>
      <c r="C299" s="2" t="s">
        <v>589</v>
      </c>
      <c r="D299" s="2">
        <v>2</v>
      </c>
      <c r="E299" s="2">
        <v>35</v>
      </c>
    </row>
    <row r="300" spans="1:5" x14ac:dyDescent="0.25">
      <c r="A300" s="2" t="s">
        <v>606</v>
      </c>
      <c r="B300" s="2" t="s">
        <v>607</v>
      </c>
      <c r="C300" s="2" t="s">
        <v>608</v>
      </c>
      <c r="D300" s="2">
        <v>2</v>
      </c>
      <c r="E300" s="2">
        <v>35</v>
      </c>
    </row>
    <row r="301" spans="1:5" x14ac:dyDescent="0.25">
      <c r="A301" s="2" t="s">
        <v>609</v>
      </c>
      <c r="B301" s="2" t="s">
        <v>610</v>
      </c>
      <c r="C301" s="2" t="s">
        <v>608</v>
      </c>
      <c r="D301" s="2">
        <v>2</v>
      </c>
      <c r="E301" s="2">
        <v>35</v>
      </c>
    </row>
    <row r="302" spans="1:5" x14ac:dyDescent="0.25">
      <c r="A302" s="2" t="s">
        <v>611</v>
      </c>
      <c r="B302" s="2" t="s">
        <v>612</v>
      </c>
      <c r="C302" s="2" t="s">
        <v>608</v>
      </c>
      <c r="D302" s="2">
        <v>2</v>
      </c>
      <c r="E302" s="2">
        <v>35</v>
      </c>
    </row>
    <row r="303" spans="1:5" x14ac:dyDescent="0.25">
      <c r="A303" s="2" t="s">
        <v>613</v>
      </c>
      <c r="B303" s="2" t="s">
        <v>614</v>
      </c>
      <c r="C303" s="2" t="s">
        <v>608</v>
      </c>
      <c r="D303" s="2">
        <v>2</v>
      </c>
      <c r="E303" s="2">
        <v>35</v>
      </c>
    </row>
    <row r="304" spans="1:5" x14ac:dyDescent="0.25">
      <c r="A304" s="2" t="s">
        <v>615</v>
      </c>
      <c r="B304" s="2" t="s">
        <v>616</v>
      </c>
      <c r="C304" s="2" t="s">
        <v>608</v>
      </c>
      <c r="D304" s="2">
        <v>2</v>
      </c>
      <c r="E304" s="2">
        <v>35</v>
      </c>
    </row>
    <row r="305" spans="1:5" x14ac:dyDescent="0.25">
      <c r="A305" s="2" t="s">
        <v>617</v>
      </c>
      <c r="B305" s="2" t="s">
        <v>618</v>
      </c>
      <c r="C305" s="2" t="s">
        <v>608</v>
      </c>
      <c r="D305" s="2">
        <v>2</v>
      </c>
      <c r="E305" s="2">
        <v>35</v>
      </c>
    </row>
    <row r="306" spans="1:5" x14ac:dyDescent="0.25">
      <c r="A306" s="2" t="s">
        <v>619</v>
      </c>
      <c r="B306" s="2" t="s">
        <v>620</v>
      </c>
      <c r="C306" s="2" t="s">
        <v>608</v>
      </c>
      <c r="D306" s="2">
        <v>2</v>
      </c>
      <c r="E306" s="2">
        <v>35</v>
      </c>
    </row>
    <row r="307" spans="1:5" x14ac:dyDescent="0.25">
      <c r="A307" s="2" t="s">
        <v>621</v>
      </c>
      <c r="B307" s="2" t="s">
        <v>622</v>
      </c>
      <c r="C307" s="2" t="s">
        <v>608</v>
      </c>
      <c r="D307" s="2">
        <v>2</v>
      </c>
      <c r="E307" s="2">
        <v>35</v>
      </c>
    </row>
    <row r="308" spans="1:5" x14ac:dyDescent="0.25">
      <c r="A308" s="2" t="s">
        <v>623</v>
      </c>
      <c r="B308" s="2" t="s">
        <v>624</v>
      </c>
      <c r="C308" s="2" t="s">
        <v>608</v>
      </c>
      <c r="D308" s="2">
        <v>2</v>
      </c>
      <c r="E308" s="2">
        <v>35</v>
      </c>
    </row>
    <row r="309" spans="1:5" x14ac:dyDescent="0.25">
      <c r="A309" s="2" t="s">
        <v>625</v>
      </c>
      <c r="B309" s="2" t="s">
        <v>626</v>
      </c>
      <c r="C309" s="2" t="s">
        <v>627</v>
      </c>
      <c r="D309" s="2">
        <v>4</v>
      </c>
      <c r="E309" s="2">
        <v>35</v>
      </c>
    </row>
    <row r="310" spans="1:5" x14ac:dyDescent="0.25">
      <c r="A310" s="2" t="s">
        <v>628</v>
      </c>
      <c r="B310" s="2" t="s">
        <v>629</v>
      </c>
      <c r="C310" s="2" t="s">
        <v>627</v>
      </c>
      <c r="D310" s="2">
        <v>4</v>
      </c>
      <c r="E310" s="2">
        <v>35</v>
      </c>
    </row>
    <row r="311" spans="1:5" x14ac:dyDescent="0.25">
      <c r="A311" s="2" t="s">
        <v>630</v>
      </c>
      <c r="B311" s="2" t="s">
        <v>631</v>
      </c>
      <c r="C311" s="2" t="s">
        <v>627</v>
      </c>
      <c r="D311" s="2">
        <v>4</v>
      </c>
      <c r="E311" s="2">
        <v>35</v>
      </c>
    </row>
    <row r="312" spans="1:5" x14ac:dyDescent="0.25">
      <c r="A312" s="2" t="s">
        <v>632</v>
      </c>
      <c r="B312" s="2" t="s">
        <v>633</v>
      </c>
      <c r="C312" s="2" t="s">
        <v>627</v>
      </c>
      <c r="D312" s="2">
        <v>4</v>
      </c>
      <c r="E312" s="2">
        <v>35</v>
      </c>
    </row>
    <row r="313" spans="1:5" x14ac:dyDescent="0.25">
      <c r="A313" s="2" t="s">
        <v>634</v>
      </c>
      <c r="B313" s="2" t="s">
        <v>635</v>
      </c>
      <c r="C313" s="2" t="s">
        <v>627</v>
      </c>
      <c r="D313" s="2">
        <v>4</v>
      </c>
      <c r="E313" s="2">
        <v>35</v>
      </c>
    </row>
    <row r="314" spans="1:5" x14ac:dyDescent="0.25">
      <c r="A314" s="2" t="s">
        <v>636</v>
      </c>
      <c r="B314" s="2" t="s">
        <v>637</v>
      </c>
      <c r="C314" s="2" t="s">
        <v>627</v>
      </c>
      <c r="D314" s="2">
        <v>4</v>
      </c>
      <c r="E314" s="2">
        <v>35</v>
      </c>
    </row>
    <row r="315" spans="1:5" x14ac:dyDescent="0.25">
      <c r="A315" s="2" t="s">
        <v>638</v>
      </c>
      <c r="B315" s="2" t="s">
        <v>639</v>
      </c>
      <c r="C315" s="2" t="s">
        <v>627</v>
      </c>
      <c r="D315" s="2">
        <v>4</v>
      </c>
      <c r="E315" s="2">
        <v>35</v>
      </c>
    </row>
    <row r="316" spans="1:5" x14ac:dyDescent="0.25">
      <c r="A316" s="2" t="s">
        <v>640</v>
      </c>
      <c r="B316" s="2" t="s">
        <v>641</v>
      </c>
      <c r="C316" s="2" t="s">
        <v>627</v>
      </c>
      <c r="D316" s="2">
        <v>4</v>
      </c>
      <c r="E316" s="2">
        <v>35</v>
      </c>
    </row>
    <row r="317" spans="1:5" x14ac:dyDescent="0.25">
      <c r="A317" s="2" t="s">
        <v>642</v>
      </c>
      <c r="B317" s="2" t="s">
        <v>643</v>
      </c>
      <c r="C317" s="2" t="s">
        <v>627</v>
      </c>
      <c r="D317" s="2">
        <v>4</v>
      </c>
      <c r="E317" s="2">
        <v>35</v>
      </c>
    </row>
    <row r="318" spans="1:5" x14ac:dyDescent="0.25">
      <c r="A318" s="2" t="s">
        <v>644</v>
      </c>
      <c r="B318" s="2" t="s">
        <v>645</v>
      </c>
      <c r="C318" s="2" t="s">
        <v>627</v>
      </c>
      <c r="D318" s="2">
        <v>4</v>
      </c>
      <c r="E318" s="2">
        <v>35</v>
      </c>
    </row>
    <row r="319" spans="1:5" x14ac:dyDescent="0.25">
      <c r="A319" s="2" t="s">
        <v>646</v>
      </c>
      <c r="B319" s="2" t="s">
        <v>647</v>
      </c>
      <c r="C319" s="2" t="s">
        <v>627</v>
      </c>
      <c r="D319" s="2">
        <v>2</v>
      </c>
      <c r="E319" s="2">
        <v>36</v>
      </c>
    </row>
    <row r="320" spans="1:5" x14ac:dyDescent="0.25">
      <c r="A320" s="2" t="s">
        <v>648</v>
      </c>
      <c r="B320" s="2" t="s">
        <v>649</v>
      </c>
      <c r="C320" s="2" t="s">
        <v>650</v>
      </c>
      <c r="D320" s="2">
        <v>2</v>
      </c>
      <c r="E320" s="2">
        <v>36</v>
      </c>
    </row>
    <row r="321" spans="1:5" x14ac:dyDescent="0.25">
      <c r="A321" s="2" t="s">
        <v>651</v>
      </c>
      <c r="B321" s="2" t="s">
        <v>652</v>
      </c>
      <c r="C321" s="2" t="s">
        <v>650</v>
      </c>
      <c r="D321" s="2">
        <v>2</v>
      </c>
      <c r="E321" s="2">
        <v>36</v>
      </c>
    </row>
    <row r="322" spans="1:5" x14ac:dyDescent="0.25">
      <c r="A322" s="2" t="s">
        <v>653</v>
      </c>
      <c r="B322" s="2" t="s">
        <v>654</v>
      </c>
      <c r="C322" s="2" t="s">
        <v>650</v>
      </c>
      <c r="D322" s="2">
        <v>2</v>
      </c>
      <c r="E322" s="2">
        <v>36</v>
      </c>
    </row>
    <row r="323" spans="1:5" x14ac:dyDescent="0.25">
      <c r="A323" s="2" t="s">
        <v>655</v>
      </c>
      <c r="B323" s="2" t="s">
        <v>656</v>
      </c>
      <c r="C323" s="2" t="s">
        <v>650</v>
      </c>
      <c r="D323" s="2">
        <v>2</v>
      </c>
      <c r="E323" s="2">
        <v>36</v>
      </c>
    </row>
    <row r="324" spans="1:5" x14ac:dyDescent="0.25">
      <c r="A324" s="2" t="s">
        <v>657</v>
      </c>
      <c r="B324" s="2" t="s">
        <v>658</v>
      </c>
      <c r="C324" s="2" t="s">
        <v>650</v>
      </c>
      <c r="D324" s="2">
        <v>2</v>
      </c>
      <c r="E324" s="2">
        <v>36</v>
      </c>
    </row>
    <row r="325" spans="1:5" x14ac:dyDescent="0.25">
      <c r="A325" s="2" t="s">
        <v>659</v>
      </c>
      <c r="B325" s="2" t="s">
        <v>660</v>
      </c>
      <c r="C325" s="2" t="s">
        <v>650</v>
      </c>
      <c r="D325" s="2">
        <v>2</v>
      </c>
      <c r="E325" s="2">
        <v>36</v>
      </c>
    </row>
    <row r="326" spans="1:5" x14ac:dyDescent="0.25">
      <c r="A326" s="2" t="s">
        <v>661</v>
      </c>
      <c r="B326" s="2" t="s">
        <v>662</v>
      </c>
      <c r="C326" s="2" t="s">
        <v>650</v>
      </c>
      <c r="D326" s="2">
        <v>2</v>
      </c>
      <c r="E326" s="2">
        <v>36</v>
      </c>
    </row>
    <row r="327" spans="1:5" x14ac:dyDescent="0.25">
      <c r="A327" s="2" t="s">
        <v>663</v>
      </c>
      <c r="B327" s="2" t="s">
        <v>664</v>
      </c>
      <c r="C327" s="2" t="s">
        <v>650</v>
      </c>
      <c r="D327" s="2">
        <v>2</v>
      </c>
      <c r="E327" s="2">
        <v>36</v>
      </c>
    </row>
    <row r="328" spans="1:5" x14ac:dyDescent="0.25">
      <c r="A328" s="2" t="s">
        <v>665</v>
      </c>
      <c r="B328" s="2" t="s">
        <v>666</v>
      </c>
      <c r="C328" s="2" t="s">
        <v>650</v>
      </c>
      <c r="D328" s="2">
        <v>2</v>
      </c>
      <c r="E328" s="2">
        <v>36</v>
      </c>
    </row>
    <row r="329" spans="1:5" x14ac:dyDescent="0.25">
      <c r="A329" s="2" t="s">
        <v>667</v>
      </c>
      <c r="B329" s="2" t="s">
        <v>668</v>
      </c>
      <c r="C329" s="2" t="s">
        <v>669</v>
      </c>
      <c r="D329" s="2">
        <v>2</v>
      </c>
      <c r="E329" s="2">
        <v>36</v>
      </c>
    </row>
    <row r="330" spans="1:5" x14ac:dyDescent="0.25">
      <c r="A330" s="2" t="s">
        <v>670</v>
      </c>
      <c r="B330" s="2" t="s">
        <v>671</v>
      </c>
      <c r="C330" s="2" t="s">
        <v>669</v>
      </c>
      <c r="D330" s="2">
        <v>2</v>
      </c>
      <c r="E330" s="2">
        <v>36</v>
      </c>
    </row>
    <row r="331" spans="1:5" x14ac:dyDescent="0.25">
      <c r="A331" s="2" t="s">
        <v>672</v>
      </c>
      <c r="B331" s="2" t="s">
        <v>673</v>
      </c>
      <c r="C331" s="2" t="s">
        <v>669</v>
      </c>
      <c r="D331" s="2">
        <v>2</v>
      </c>
      <c r="E331" s="2">
        <v>36</v>
      </c>
    </row>
    <row r="332" spans="1:5" x14ac:dyDescent="0.25">
      <c r="A332" s="2" t="s">
        <v>674</v>
      </c>
      <c r="B332" s="2" t="s">
        <v>675</v>
      </c>
      <c r="C332" s="2" t="s">
        <v>669</v>
      </c>
      <c r="D332" s="2">
        <v>2</v>
      </c>
      <c r="E332" s="2">
        <v>36</v>
      </c>
    </row>
    <row r="333" spans="1:5" x14ac:dyDescent="0.25">
      <c r="A333" s="2" t="s">
        <v>676</v>
      </c>
      <c r="B333" s="2" t="s">
        <v>677</v>
      </c>
      <c r="C333" s="2" t="s">
        <v>669</v>
      </c>
      <c r="D333" s="2">
        <v>2</v>
      </c>
      <c r="E333" s="2">
        <v>36</v>
      </c>
    </row>
    <row r="334" spans="1:5" x14ac:dyDescent="0.25">
      <c r="A334" s="2" t="s">
        <v>678</v>
      </c>
      <c r="B334" s="2" t="s">
        <v>679</v>
      </c>
      <c r="C334" s="2" t="s">
        <v>669</v>
      </c>
      <c r="D334" s="2">
        <v>2</v>
      </c>
      <c r="E334" s="2">
        <v>36</v>
      </c>
    </row>
    <row r="335" spans="1:5" x14ac:dyDescent="0.25">
      <c r="A335" s="2" t="s">
        <v>680</v>
      </c>
      <c r="B335" s="2" t="s">
        <v>681</v>
      </c>
      <c r="C335" s="2" t="s">
        <v>669</v>
      </c>
      <c r="D335" s="2">
        <v>2</v>
      </c>
      <c r="E335" s="2">
        <v>36</v>
      </c>
    </row>
    <row r="336" spans="1:5" x14ac:dyDescent="0.25">
      <c r="A336" s="2" t="s">
        <v>682</v>
      </c>
      <c r="B336" s="2" t="s">
        <v>683</v>
      </c>
      <c r="C336" s="2" t="s">
        <v>669</v>
      </c>
      <c r="D336" s="2">
        <v>2</v>
      </c>
      <c r="E336" s="2">
        <v>36</v>
      </c>
    </row>
    <row r="337" spans="1:5" x14ac:dyDescent="0.25">
      <c r="A337" s="2" t="s">
        <v>684</v>
      </c>
      <c r="B337" s="2" t="s">
        <v>685</v>
      </c>
      <c r="C337" s="2" t="s">
        <v>669</v>
      </c>
      <c r="D337" s="2">
        <v>2</v>
      </c>
      <c r="E337" s="2">
        <v>36</v>
      </c>
    </row>
    <row r="338" spans="1:5" x14ac:dyDescent="0.25">
      <c r="A338" s="2" t="s">
        <v>686</v>
      </c>
      <c r="B338" s="2" t="s">
        <v>687</v>
      </c>
      <c r="C338" s="2" t="s">
        <v>669</v>
      </c>
      <c r="D338" s="2">
        <v>2</v>
      </c>
      <c r="E338" s="2">
        <v>36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7"/>
  <sheetViews>
    <sheetView workbookViewId="0"/>
  </sheetViews>
  <sheetFormatPr defaultRowHeight="15" x14ac:dyDescent="0.25"/>
  <cols>
    <col min="1" max="1" width="20" customWidth="1"/>
    <col min="2" max="2" width="35" customWidth="1"/>
  </cols>
  <sheetData>
    <row r="1" spans="1:2" x14ac:dyDescent="0.25">
      <c r="A1" s="1" t="s">
        <v>688</v>
      </c>
      <c r="B1" s="1" t="s">
        <v>689</v>
      </c>
    </row>
    <row r="2" spans="1:2" x14ac:dyDescent="0.25">
      <c r="A2" s="3">
        <v>46023</v>
      </c>
      <c r="B2" s="2" t="s">
        <v>690</v>
      </c>
    </row>
    <row r="3" spans="1:2" x14ac:dyDescent="0.25">
      <c r="A3" s="3">
        <v>46100</v>
      </c>
      <c r="B3" s="2" t="s">
        <v>691</v>
      </c>
    </row>
    <row r="4" spans="1:2" x14ac:dyDescent="0.25">
      <c r="A4" s="3">
        <v>46101</v>
      </c>
      <c r="B4" s="2" t="s">
        <v>692</v>
      </c>
    </row>
    <row r="5" spans="1:2" x14ac:dyDescent="0.25">
      <c r="A5" s="3">
        <v>46102</v>
      </c>
      <c r="B5" s="2" t="s">
        <v>693</v>
      </c>
    </row>
    <row r="6" spans="1:2" x14ac:dyDescent="0.25">
      <c r="A6" s="3">
        <v>46103</v>
      </c>
      <c r="B6" s="2" t="s">
        <v>694</v>
      </c>
    </row>
    <row r="7" spans="1:2" x14ac:dyDescent="0.25">
      <c r="A7" s="3">
        <v>46135</v>
      </c>
      <c r="B7" s="2" t="s">
        <v>695</v>
      </c>
    </row>
    <row r="8" spans="1:2" x14ac:dyDescent="0.25">
      <c r="A8" s="3">
        <v>46143</v>
      </c>
      <c r="B8" s="2" t="s">
        <v>696</v>
      </c>
    </row>
    <row r="9" spans="1:2" x14ac:dyDescent="0.25">
      <c r="A9" s="3">
        <v>46161</v>
      </c>
      <c r="B9" s="2" t="s">
        <v>697</v>
      </c>
    </row>
    <row r="10" spans="1:2" x14ac:dyDescent="0.25">
      <c r="A10" s="3">
        <v>46168</v>
      </c>
      <c r="B10" s="2" t="s">
        <v>698</v>
      </c>
    </row>
    <row r="11" spans="1:2" x14ac:dyDescent="0.25">
      <c r="A11" s="3">
        <v>46169</v>
      </c>
      <c r="B11" s="2" t="s">
        <v>699</v>
      </c>
    </row>
    <row r="12" spans="1:2" x14ac:dyDescent="0.25">
      <c r="A12" s="3">
        <v>46170</v>
      </c>
      <c r="B12" s="2" t="s">
        <v>700</v>
      </c>
    </row>
    <row r="13" spans="1:2" x14ac:dyDescent="0.25">
      <c r="A13" s="3">
        <v>46171</v>
      </c>
      <c r="B13" s="2" t="s">
        <v>701</v>
      </c>
    </row>
    <row r="14" spans="1:2" x14ac:dyDescent="0.25">
      <c r="A14" s="3">
        <v>46172</v>
      </c>
      <c r="B14" s="2" t="s">
        <v>702</v>
      </c>
    </row>
    <row r="15" spans="1:2" x14ac:dyDescent="0.25">
      <c r="A15" s="3">
        <v>46218</v>
      </c>
      <c r="B15" s="2" t="s">
        <v>703</v>
      </c>
    </row>
    <row r="16" spans="1:2" x14ac:dyDescent="0.25">
      <c r="A16" s="3">
        <v>46264</v>
      </c>
      <c r="B16" s="2" t="s">
        <v>704</v>
      </c>
    </row>
    <row r="17" spans="1:2" x14ac:dyDescent="0.25">
      <c r="A17" s="3">
        <v>46324</v>
      </c>
      <c r="B17" s="2" t="s">
        <v>705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0"/>
  <sheetViews>
    <sheetView workbookViewId="0"/>
  </sheetViews>
  <sheetFormatPr defaultRowHeight="15" x14ac:dyDescent="0.25"/>
  <cols>
    <col min="1" max="1" width="16" customWidth="1"/>
    <col min="2" max="2" width="30" customWidth="1"/>
  </cols>
  <sheetData>
    <row r="1" spans="1:2" x14ac:dyDescent="0.25">
      <c r="A1" s="1" t="s">
        <v>706</v>
      </c>
      <c r="B1" s="1" t="s">
        <v>689</v>
      </c>
    </row>
    <row r="2" spans="1:2" x14ac:dyDescent="0.25">
      <c r="A2" s="2" t="s">
        <v>707</v>
      </c>
      <c r="B2" s="2" t="s">
        <v>708</v>
      </c>
    </row>
    <row r="3" spans="1:2" x14ac:dyDescent="0.25">
      <c r="A3" s="2" t="s">
        <v>709</v>
      </c>
      <c r="B3" s="2" t="s">
        <v>710</v>
      </c>
    </row>
    <row r="4" spans="1:2" x14ac:dyDescent="0.25">
      <c r="A4" s="2" t="s">
        <v>711</v>
      </c>
      <c r="B4" s="2" t="s">
        <v>712</v>
      </c>
    </row>
    <row r="5" spans="1:2" x14ac:dyDescent="0.25">
      <c r="A5" s="2" t="s">
        <v>713</v>
      </c>
      <c r="B5" s="2" t="s">
        <v>714</v>
      </c>
    </row>
    <row r="6" spans="1:2" x14ac:dyDescent="0.25">
      <c r="A6" s="2" t="s">
        <v>715</v>
      </c>
      <c r="B6" s="2" t="s">
        <v>716</v>
      </c>
    </row>
    <row r="7" spans="1:2" x14ac:dyDescent="0.25">
      <c r="A7" s="2" t="s">
        <v>717</v>
      </c>
      <c r="B7" s="2" t="s">
        <v>718</v>
      </c>
    </row>
    <row r="8" spans="1:2" x14ac:dyDescent="0.25">
      <c r="A8" s="2" t="s">
        <v>719</v>
      </c>
      <c r="B8" s="2" t="s">
        <v>720</v>
      </c>
    </row>
    <row r="9" spans="1:2" x14ac:dyDescent="0.25">
      <c r="A9" s="2" t="s">
        <v>721</v>
      </c>
      <c r="B9" s="2" t="s">
        <v>722</v>
      </c>
    </row>
    <row r="10" spans="1:2" x14ac:dyDescent="0.25">
      <c r="A10" s="2" t="s">
        <v>723</v>
      </c>
      <c r="B10" s="2" t="s">
        <v>724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L103"/>
  <sheetViews>
    <sheetView showGridLines="0" topLeftCell="A79" workbookViewId="0">
      <selection activeCell="A104" sqref="A104:XFD104"/>
    </sheetView>
  </sheetViews>
  <sheetFormatPr defaultRowHeight="15" x14ac:dyDescent="0.25"/>
  <cols>
    <col min="1" max="1" width="7" customWidth="1"/>
    <col min="2" max="2" width="17" customWidth="1"/>
    <col min="3" max="3" width="48" bestFit="1" customWidth="1"/>
    <col min="4" max="4" width="14" customWidth="1"/>
    <col min="5" max="5" width="3.85546875" bestFit="1" customWidth="1"/>
    <col min="6" max="6" width="9.85546875" bestFit="1" customWidth="1"/>
    <col min="7" max="7" width="6" bestFit="1" customWidth="1"/>
    <col min="8" max="8" width="14" customWidth="1"/>
    <col min="9" max="9" width="9" customWidth="1"/>
    <col min="10" max="10" width="15.42578125" hidden="1" customWidth="1"/>
    <col min="11" max="12" width="16" hidden="1" customWidth="1"/>
    <col min="13" max="13" width="9.42578125" bestFit="1" customWidth="1"/>
    <col min="14" max="14" width="16" customWidth="1"/>
    <col min="15" max="15" width="14" customWidth="1"/>
    <col min="16" max="16" width="17" customWidth="1"/>
    <col min="17" max="17" width="12" customWidth="1"/>
    <col min="18" max="18" width="16" customWidth="1"/>
    <col min="19" max="20" width="12" customWidth="1"/>
    <col min="21" max="21" width="18" hidden="1" customWidth="1"/>
    <col min="22" max="22" width="28" hidden="1" customWidth="1"/>
    <col min="23" max="24" width="18" hidden="1" customWidth="1"/>
    <col min="25" max="28" width="12" hidden="1" customWidth="1"/>
    <col min="29" max="29" width="16.42578125" hidden="1" customWidth="1"/>
    <col min="30" max="30" width="17.140625" hidden="1" customWidth="1"/>
    <col min="31" max="32" width="16.42578125" hidden="1" customWidth="1"/>
    <col min="33" max="33" width="9.140625" hidden="1" customWidth="1"/>
    <col min="34" max="34" width="16.42578125" hidden="1" customWidth="1"/>
    <col min="35" max="35" width="19.85546875" hidden="1" customWidth="1"/>
    <col min="36" max="36" width="16.5703125" hidden="1" customWidth="1"/>
    <col min="37" max="37" width="16.42578125" hidden="1" customWidth="1"/>
    <col min="38" max="38" width="18" hidden="1" customWidth="1"/>
    <col min="39" max="39" width="0" hidden="1" customWidth="1"/>
  </cols>
  <sheetData>
    <row r="1" spans="1:38" ht="27.95" customHeight="1" x14ac:dyDescent="0.25">
      <c r="A1" s="21" t="s">
        <v>725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pans="1:38" ht="38.1" customHeight="1" x14ac:dyDescent="0.25">
      <c r="A2" s="4" t="s">
        <v>726</v>
      </c>
      <c r="B2" s="4" t="s">
        <v>727</v>
      </c>
      <c r="C2" s="4" t="s">
        <v>728</v>
      </c>
      <c r="D2" s="4" t="s">
        <v>729</v>
      </c>
      <c r="E2" s="4" t="s">
        <v>730</v>
      </c>
      <c r="F2" s="4" t="s">
        <v>731</v>
      </c>
      <c r="G2" s="4" t="s">
        <v>732</v>
      </c>
      <c r="H2" s="4" t="s">
        <v>706</v>
      </c>
      <c r="I2" s="4" t="s">
        <v>733</v>
      </c>
      <c r="J2" s="4" t="s">
        <v>734</v>
      </c>
      <c r="K2" s="4" t="s">
        <v>735</v>
      </c>
      <c r="L2" s="4" t="s">
        <v>736</v>
      </c>
      <c r="M2" s="4" t="s">
        <v>737</v>
      </c>
      <c r="N2" s="4" t="s">
        <v>738</v>
      </c>
      <c r="O2" s="4" t="s">
        <v>739</v>
      </c>
      <c r="P2" s="4" t="s">
        <v>740</v>
      </c>
      <c r="Q2" s="4" t="s">
        <v>741</v>
      </c>
      <c r="R2" s="4" t="s">
        <v>742</v>
      </c>
      <c r="S2" s="4" t="s">
        <v>743</v>
      </c>
      <c r="T2" s="4" t="s">
        <v>744</v>
      </c>
      <c r="U2" s="5" t="s">
        <v>745</v>
      </c>
      <c r="V2" s="5" t="s">
        <v>746</v>
      </c>
      <c r="W2" s="5" t="s">
        <v>747</v>
      </c>
      <c r="X2" s="5" t="s">
        <v>748</v>
      </c>
      <c r="Y2" s="5" t="s">
        <v>749</v>
      </c>
      <c r="Z2" s="5" t="s">
        <v>750</v>
      </c>
      <c r="AA2" s="5" t="s">
        <v>751</v>
      </c>
      <c r="AB2" s="5" t="s">
        <v>752</v>
      </c>
      <c r="AC2" s="5" t="s">
        <v>753</v>
      </c>
      <c r="AD2" s="5" t="s">
        <v>754</v>
      </c>
      <c r="AE2" s="17" t="s">
        <v>755</v>
      </c>
      <c r="AF2" s="17" t="s">
        <v>756</v>
      </c>
      <c r="AG2" s="17" t="s">
        <v>757</v>
      </c>
      <c r="AH2" s="17" t="s">
        <v>758</v>
      </c>
      <c r="AI2" s="17" t="s">
        <v>759</v>
      </c>
      <c r="AJ2" s="17" t="s">
        <v>760</v>
      </c>
      <c r="AK2" s="20" t="s">
        <v>761</v>
      </c>
      <c r="AL2" s="20" t="s">
        <v>762</v>
      </c>
    </row>
    <row r="3" spans="1:38" x14ac:dyDescent="0.25">
      <c r="A3" s="6">
        <f t="shared" ref="A3:A34" si="0">IF($B3="","",ROW()-2)</f>
        <v>1</v>
      </c>
      <c r="B3" s="6" t="s">
        <v>674</v>
      </c>
      <c r="C3" s="7" t="str">
        <f>IFERROR(VLOOKUP(B3,'Ürün Veri'!$A:$E,2,FALSE),"")</f>
        <v>YUVARLAK ÇÖP KAVASI KAPAK AHŞAP</v>
      </c>
      <c r="D3" s="7" t="str">
        <f>IFERROR(VLOOKUP(B3,'Ürün Veri'!$A:$E,3,FALSE),"")</f>
        <v>YM 478</v>
      </c>
      <c r="E3" s="7">
        <f>IFERROR(VLOOKUP(B3,'Ürün Veri'!$A:$E,4,FALSE),"")</f>
        <v>2</v>
      </c>
      <c r="F3" s="7">
        <f>IFERROR(VLOOKUP(B3,'Ürün Veri'!$A:$E,5,FALSE),"")</f>
        <v>36</v>
      </c>
      <c r="G3" s="6">
        <v>3600</v>
      </c>
      <c r="H3" s="6"/>
      <c r="I3" s="14">
        <v>12</v>
      </c>
      <c r="J3" s="15">
        <f t="shared" ref="J3:J34" si="1">IF($I3="","",IF(VALUE($I3)=24,90,45))</f>
        <v>45</v>
      </c>
      <c r="K3" s="15">
        <f t="shared" ref="K3:K34" si="2">IF($I3="","",IF(VALUE($I3)=24,30,15))</f>
        <v>15</v>
      </c>
      <c r="L3" s="8">
        <f t="shared" ref="L3:L34" si="3">IF($I3="","",VALUE($I3)-($J3+$K3)/60)</f>
        <v>11</v>
      </c>
      <c r="M3" s="6" t="s">
        <v>763</v>
      </c>
      <c r="N3" s="9">
        <v>46146</v>
      </c>
      <c r="O3" s="10">
        <v>0.33333333333333331</v>
      </c>
      <c r="P3" s="8">
        <f t="shared" ref="P3:P34" si="4">IF(OR(E3="",F3="",G3="",E3=0),"",G3/E3*F3/3600)</f>
        <v>18</v>
      </c>
      <c r="Q3" s="8">
        <f t="shared" ref="Q3:Q34" si="5">IF(OR(P3="",L3="",L3=0),"",P3/L3)</f>
        <v>1.6363636363636365</v>
      </c>
      <c r="R3" s="9">
        <f>IF(AB3="","",WORKDAY.INTL(W3,AA3,V3,'Resmi Tatiller'!$A$2:$A$17))</f>
        <v>46147</v>
      </c>
      <c r="S3" s="10">
        <f t="shared" ref="S3:S34" si="6">IF(AB3="","",IF($AD3="24 Saat",AB3/1440,IF($AD3="12 Saat",IF(AB3&lt;=240,TIME(8,0,0)+AB3/1440,IF(AB3&lt;=375,TIME(12,45,0)+(AB3-240)/1440,TIME(15,15,0)+(AB3-375)/1440)),IF($AD3="2 Vardiya",IF(AB3&lt;=240,TIME(8,0,0)+AB3/1440,IF(AB3&lt;=375,TIME(12,45,0)+(AB3-240)/1440,IF(AB3&lt;=540,TIME(15,15,0)+(AB3-375)/1440,IF(AB3&lt;=780,TIME(20,0,0)+(AB3-540)/1440,IF(AB3&lt;=915,1+TIME(0,45,0)+(AB3-780)/1440,1+TIME(3,15,0)+(AB3-915)/1440))))),IF(AB3&lt;=240,TIME(8,0,0)+AB3/1440,IF(AB3&lt;=375,TIME(12,45,0)+(AB3-240)/1440,TIME(15,15,0)+(AB3-375)/1440))))))</f>
        <v>0.66666666666666663</v>
      </c>
      <c r="T3" s="8" t="str">
        <f t="shared" ref="T3:T34" si="7">IF(B3="","Boş",IF(OR(G3="",N3="",O3=""),"Eksik",IF(OR(R3="",S3=""),"Kontrol","Planlandı")))</f>
        <v>Planlandı</v>
      </c>
      <c r="U3" s="8">
        <f t="shared" ref="U3:U34" si="8">IF($AD3="24 Saat",1440,IF($AD3="2 Vardiya",1080,IF($AD3="12 Saat",660,IF($AD3="Gündüz",540,IF(L3="","",L3*60)))))</f>
        <v>660</v>
      </c>
      <c r="V3" s="11" t="str">
        <f t="shared" ref="V3:V34" si="9">IF(M3="Çalışmaz","0000011","0000000")</f>
        <v>0000011</v>
      </c>
      <c r="W3" s="9">
        <f>IF(OR(N3="",O3=""),"",IF($AD3="24 Saat",N3,IF($AD3="12 Saat",IF(O3&gt;=TIME(20,0,0),WORKDAY.INTL(N3,1,V3,'Resmi Tatiller'!$A$2:$A$17),WORKDAY.INTL(N3-1,1,V3,'Resmi Tatiller'!$A$2:$A$17)),IF($AD3="2 Vardiya",IF(O3&lt;TIME(6,0,0),N3-1,IF(O3&lt;TIME(8,0,0),WORKDAY.INTL(N3-1,1,V3,'Resmi Tatiller'!$A$2:$A$17),N3)),IF(O3&gt;=TIME(18,0,0),WORKDAY.INTL(N3,1,V3,'Resmi Tatiller'!$A$2:$A$17),WORKDAY.INTL(N3-1,1,V3,'Resmi Tatiller'!$A$2:$A$17))))))</f>
        <v>46146</v>
      </c>
      <c r="X3" s="8">
        <f t="shared" ref="X3:X34" si="10">IF(W3="","",IF($AD3="24 Saat",MOD(O3,1)*1440,IF($AD3="12 Saat",IF(W3&lt;&gt;N3,0,IF(O3&lt;TIME(8,0,0),0,IF(O3&lt;TIME(12,0,0),(O3-TIME(8,0,0))*1440,IF(O3&lt;TIME(12,45,0),240,IF(O3&lt;TIME(15,0,0),240+(O3-TIME(12,45,0))*1440,IF(O3&lt;TIME(15,15,0),375,IF(O3&lt;TIME(20,0,0),375+(O3-TIME(15,15,0))*1440,0))))))),IF($AD3="2 Vardiya",IF(O3&lt;TIME(6,0,0),IF(O3&lt;TIME(0,45,0),780,IF(O3&lt;TIME(3,0,0),780+(O3-TIME(0,45,0))*1440,IF(O3&lt;TIME(3,15,0),915,915+(O3-TIME(3,15,0))*1440))),IF(O3&lt;TIME(8,0,0),0,IF(O3&lt;TIME(12,0,0),(O3-TIME(8,0,0))*1440,IF(O3&lt;TIME(12,45,0),240,IF(O3&lt;TIME(15,0,0),240+(O3-TIME(12,45,0))*1440,IF(O3&lt;TIME(15,15,0),375,IF(O3&lt;TIME(18,0,0),375+(O3-TIME(15,15,0))*1440,IF(O3&lt;TIME(20,0,0),540,540+(O3-TIME(20,0,0))*1440)))))))),IF(W3&lt;&gt;N3,0,IF(O3&lt;TIME(8,0,0),0,IF(O3&lt;TIME(12,0,0),(O3-TIME(8,0,0))*1440,IF(O3&lt;TIME(12,45,0),240,IF(O3&lt;TIME(15,0,0),240+(O3-TIME(12,45,0))*1440,IF(O3&lt;TIME(15,15,0),375,IF(O3&lt;TIME(18,0,0),375+(O3-TIME(15,15,0))*1440,0)))))))))))</f>
        <v>0</v>
      </c>
      <c r="Y3" s="11">
        <f t="shared" ref="Y3:Y34" si="11">IF(P3="","",ROUNDUP(P3*60,0))</f>
        <v>1080</v>
      </c>
      <c r="Z3" s="11">
        <f t="shared" ref="Z3:Z34" si="12">IF(Y3="","",N(X3)+Y3)</f>
        <v>1080</v>
      </c>
      <c r="AA3" s="11">
        <f t="shared" ref="AA3:AA34" si="13">IF(OR(Z3="",U3="",U3=0),"",INT((Z3-1)/U3))</f>
        <v>1</v>
      </c>
      <c r="AB3" s="11">
        <f t="shared" ref="AB3:AB34" si="14">IF(OR(Z3="",U3="",U3=0),"",MOD(Z3-1,U3)+1)</f>
        <v>420</v>
      </c>
      <c r="AC3" s="12">
        <f t="shared" ref="AC3:AC34" si="15">IF(AB3="","",R3+S3)</f>
        <v>46147.666666666664</v>
      </c>
      <c r="AD3" s="6" t="str">
        <f t="shared" ref="AD3:AD34" si="16">IF($I3="","",IF(VALUE($I3)=10,"Gündüz",IF(VALUE($I3)=12,"12 Saat",IF(VALUE($I3)=24,"2 Vardiya",""))))</f>
        <v>12 Saat</v>
      </c>
    </row>
    <row r="4" spans="1:38" x14ac:dyDescent="0.25">
      <c r="A4" s="6">
        <f t="shared" si="0"/>
        <v>2</v>
      </c>
      <c r="B4" s="6" t="s">
        <v>634</v>
      </c>
      <c r="C4" s="7" t="str">
        <f>IFERROR(VLOOKUP(B4,'Ürün Veri'!$A:$E,2,FALSE),"")</f>
        <v>KARE BAMBU SIVI SABUNLUK KAPAK SİYAH</v>
      </c>
      <c r="D4" s="7" t="str">
        <f>IFERROR(VLOOKUP(B4,'Ürün Veri'!$A:$E,3,FALSE),"")</f>
        <v>YM 549</v>
      </c>
      <c r="E4" s="7">
        <f>IFERROR(VLOOKUP(B4,'Ürün Veri'!$A:$E,4,FALSE),"")</f>
        <v>4</v>
      </c>
      <c r="F4" s="7">
        <f>IFERROR(VLOOKUP(B4,'Ürün Veri'!$A:$E,5,FALSE),"")</f>
        <v>35</v>
      </c>
      <c r="G4" s="6">
        <v>30000</v>
      </c>
      <c r="H4" s="6"/>
      <c r="I4" s="14">
        <v>12</v>
      </c>
      <c r="J4" s="15">
        <f t="shared" si="1"/>
        <v>45</v>
      </c>
      <c r="K4" s="15">
        <f t="shared" si="2"/>
        <v>15</v>
      </c>
      <c r="L4" s="8">
        <f t="shared" si="3"/>
        <v>11</v>
      </c>
      <c r="M4" s="6" t="s">
        <v>763</v>
      </c>
      <c r="N4" s="9">
        <f t="shared" ref="N4:N35" si="17">IF(AI4="","",INT(AI4))</f>
        <v>46147</v>
      </c>
      <c r="O4" s="10">
        <f t="shared" ref="O4:O35" si="18">IF(AI4="","",MOD(AI4,1))</f>
        <v>0.70833333332848269</v>
      </c>
      <c r="P4" s="8">
        <f t="shared" si="4"/>
        <v>72.916666666666671</v>
      </c>
      <c r="Q4" s="8">
        <f t="shared" si="5"/>
        <v>6.6287878787878789</v>
      </c>
      <c r="R4" s="9">
        <f>IF(AB4="","",WORKDAY.INTL(W4,AA4,V4,'Resmi Tatiller'!$A$2:$A$17))</f>
        <v>46156</v>
      </c>
      <c r="S4" s="10">
        <f t="shared" si="6"/>
        <v>0.49652777777292711</v>
      </c>
      <c r="T4" s="8" t="str">
        <f t="shared" si="7"/>
        <v>Planlandı</v>
      </c>
      <c r="U4" s="8">
        <f t="shared" si="8"/>
        <v>660</v>
      </c>
      <c r="V4" s="11" t="str">
        <f t="shared" si="9"/>
        <v>0000011</v>
      </c>
      <c r="W4" s="9">
        <f>IF(OR(N4="",O4=""),"",IF($AD4="24 Saat",N4,IF($AD4="12 Saat",IF(O4&gt;=TIME(20,0,0),WORKDAY.INTL(N4,1,V4,'Resmi Tatiller'!$A$2:$A$17),WORKDAY.INTL(N4-1,1,V4,'Resmi Tatiller'!$A$2:$A$17)),IF($AD4="2 Vardiya",IF(O4&lt;TIME(6,0,0),N4-1,IF(O4&lt;TIME(8,0,0),WORKDAY.INTL(N4-1,1,V4,'Resmi Tatiller'!$A$2:$A$17),N4)),IF(O4&gt;=TIME(18,0,0),WORKDAY.INTL(N4,1,V4,'Resmi Tatiller'!$A$2:$A$17),WORKDAY.INTL(N4-1,1,V4,'Resmi Tatiller'!$A$2:$A$17))))))</f>
        <v>46147</v>
      </c>
      <c r="X4" s="8">
        <f t="shared" si="10"/>
        <v>479.99999999301514</v>
      </c>
      <c r="Y4" s="11">
        <f t="shared" si="11"/>
        <v>4375</v>
      </c>
      <c r="Z4" s="11">
        <f t="shared" si="12"/>
        <v>4854.9999999930151</v>
      </c>
      <c r="AA4" s="11">
        <f t="shared" si="13"/>
        <v>7</v>
      </c>
      <c r="AB4" s="11">
        <f t="shared" si="14"/>
        <v>234.99999999301508</v>
      </c>
      <c r="AC4" s="12">
        <f t="shared" si="15"/>
        <v>46156.496527777774</v>
      </c>
      <c r="AD4" s="6" t="str">
        <f t="shared" si="16"/>
        <v>12 Saat</v>
      </c>
      <c r="AE4" s="18">
        <f t="shared" ref="AE4:AE35" si="19">IF(B4="","",IF(AC3="","",AC3+1/24))</f>
        <v>46147.708333333328</v>
      </c>
      <c r="AF4" s="18">
        <f t="shared" ref="AF4:AF35" si="20">IF(AE4="","",INT(AE4))</f>
        <v>46147</v>
      </c>
      <c r="AG4" s="19">
        <f t="shared" ref="AG4:AG35" si="21">IF(AE4="","",MOD(AE4,1))</f>
        <v>0.70833333332848269</v>
      </c>
      <c r="AH4" s="18">
        <f>IF(AF4="","",WORKDAY.INTL(AF4-1,1,V4,'Resmi Tatiller'!$A$2:$A$17))</f>
        <v>46147</v>
      </c>
      <c r="AI4" s="18">
        <f t="shared" ref="AI4:AI35" si="22">IF(AE4="","",IF($AD4="24 Saat",AE4,IF($AD4="Gündüz",AJ4,IF($AD4="12 Saat",AK4,IF($AD4="2 Vardiya",AL4,AE4)))))</f>
        <v>46147.708333333328</v>
      </c>
      <c r="AJ4" s="18">
        <f>IF(AE4="","",IF(AH4&lt;&gt;AF4,AH4+TIME(8,0,0),IF(AG4&lt;TIME(8,0,0),AF4+TIME(8,0,0),IF(AG4&lt;TIME(12,0,0),AE4,IF(AG4&lt;TIME(12,45,0),AF4+TIME(12,45,0),IF(AG4&lt;TIME(15,0,0),AE4,IF(AG4&lt;TIME(15,15,0),AF4+TIME(15,15,0),IF(AG4&lt;TIME(18,0,0),AE4,WORKDAY.INTL(AF4,1,V4,'Resmi Tatiller'!$A$2:$A$17)+TIME(8,0,0)))))))))</f>
        <v>46147.708333333328</v>
      </c>
      <c r="AK4" s="18">
        <f>IF(AE4="","",IF(AH4&lt;&gt;AF4,AH4+TIME(8,0,0),IF(AG4&lt;TIME(8,0,0),AF4+TIME(8,0,0),IF(AG4&lt;TIME(12,0,0),AE4,IF(AG4&lt;TIME(12,45,0),AF4+TIME(12,45,0),IF(AG4&lt;TIME(15,0,0),AE4,IF(AG4&lt;TIME(15,15,0),AF4+TIME(15,15,0),IF(AG4&lt;TIME(20,0,0),AE4,WORKDAY.INTL(AF4,1,V4,'Resmi Tatiller'!$A$2:$A$17)+TIME(8,0,0)))))))))</f>
        <v>46147.708333333328</v>
      </c>
      <c r="AL4" s="18">
        <f t="shared" ref="AL4:AL35" si="23">IF(AE4="","",IF(AG4&lt;TIME(6,0,0),IF(AG4&lt;TIME(0,45,0),AF4+TIME(0,45,0),IF(AG4&lt;TIME(3,0,0),AE4,IF(AG4&lt;TIME(3,15,0),AF4+TIME(3,15,0),AE4))),IF(AG4&lt;TIME(8,0,0),AF4+TIME(8,0,0),IF(AG4&lt;TIME(12,0,0),AE4,IF(AG4&lt;TIME(12,45,0),AF4+TIME(12,45,0),IF(AG4&lt;TIME(15,0,0),AE4,IF(AG4&lt;TIME(15,15,0),AF4+TIME(15,15,0),IF(AG4&lt;TIME(18,0,0),AE4,IF(AG4&lt;TIME(20,0,0),AF4+TIME(20,0,0),IF(AH4&lt;&gt;AF4,AH4+TIME(8,0,0),AE4))))))))))</f>
        <v>46147.708333333328</v>
      </c>
    </row>
    <row r="5" spans="1:38" x14ac:dyDescent="0.25">
      <c r="A5" s="6">
        <f t="shared" si="0"/>
        <v>3</v>
      </c>
      <c r="B5" s="6" t="s">
        <v>458</v>
      </c>
      <c r="C5" s="7" t="str">
        <f>IFERROR(VLOOKUP(B5,'Ürün Veri'!$A:$E,2,FALSE),"")</f>
        <v>Ç.KOV.KARE.ÇITÇIT ÇEMBER YEŞİL</v>
      </c>
      <c r="D5" s="7" t="str">
        <f>IFERROR(VLOOKUP(B5,'Ürün Veri'!$A:$E,3,FALSE),"")</f>
        <v>YM 479</v>
      </c>
      <c r="E5" s="7">
        <f>IFERROR(VLOOKUP(B5,'Ürün Veri'!$A:$E,4,FALSE),"")</f>
        <v>2</v>
      </c>
      <c r="F5" s="7">
        <f>IFERROR(VLOOKUP(B5,'Ürün Veri'!$A:$E,5,FALSE),"")</f>
        <v>38</v>
      </c>
      <c r="G5" s="6">
        <v>1500</v>
      </c>
      <c r="H5" s="6"/>
      <c r="I5" s="14">
        <v>12</v>
      </c>
      <c r="J5" s="15">
        <f t="shared" si="1"/>
        <v>45</v>
      </c>
      <c r="K5" s="15">
        <f t="shared" si="2"/>
        <v>15</v>
      </c>
      <c r="L5" s="8">
        <f t="shared" si="3"/>
        <v>11</v>
      </c>
      <c r="M5" s="6" t="s">
        <v>763</v>
      </c>
      <c r="N5" s="9">
        <f t="shared" si="17"/>
        <v>46156</v>
      </c>
      <c r="O5" s="10">
        <f t="shared" si="18"/>
        <v>0.53819444443797693</v>
      </c>
      <c r="P5" s="8">
        <f t="shared" si="4"/>
        <v>7.916666666666667</v>
      </c>
      <c r="Q5" s="8">
        <f t="shared" si="5"/>
        <v>0.71969696969696972</v>
      </c>
      <c r="R5" s="9">
        <f>IF(AB5="","",WORKDAY.INTL(W5,AA5,V5,'Resmi Tatiller'!$A$2:$A$17))</f>
        <v>46157</v>
      </c>
      <c r="S5" s="10">
        <f t="shared" si="6"/>
        <v>0.37847222221575472</v>
      </c>
      <c r="T5" s="8" t="str">
        <f t="shared" si="7"/>
        <v>Planlandı</v>
      </c>
      <c r="U5" s="8">
        <f t="shared" si="8"/>
        <v>660</v>
      </c>
      <c r="V5" s="11" t="str">
        <f t="shared" si="9"/>
        <v>0000011</v>
      </c>
      <c r="W5" s="9">
        <f>IF(OR(N5="",O5=""),"",IF($AD5="24 Saat",N5,IF($AD5="12 Saat",IF(O5&gt;=TIME(20,0,0),WORKDAY.INTL(N5,1,V5,'Resmi Tatiller'!$A$2:$A$17),WORKDAY.INTL(N5-1,1,V5,'Resmi Tatiller'!$A$2:$A$17)),IF($AD5="2 Vardiya",IF(O5&lt;TIME(6,0,0),N5-1,IF(O5&lt;TIME(8,0,0),WORKDAY.INTL(N5-1,1,V5,'Resmi Tatiller'!$A$2:$A$17),N5)),IF(O5&gt;=TIME(18,0,0),WORKDAY.INTL(N5,1,V5,'Resmi Tatiller'!$A$2:$A$17),WORKDAY.INTL(N5-1,1,V5,'Resmi Tatiller'!$A$2:$A$17))))))</f>
        <v>46156</v>
      </c>
      <c r="X5" s="8">
        <f t="shared" si="10"/>
        <v>249.99999999068677</v>
      </c>
      <c r="Y5" s="11">
        <f t="shared" si="11"/>
        <v>475</v>
      </c>
      <c r="Z5" s="11">
        <f t="shared" si="12"/>
        <v>724.99999999068677</v>
      </c>
      <c r="AA5" s="11">
        <f t="shared" si="13"/>
        <v>1</v>
      </c>
      <c r="AB5" s="11">
        <f t="shared" si="14"/>
        <v>64.999999990686774</v>
      </c>
      <c r="AC5" s="12">
        <f t="shared" si="15"/>
        <v>46157.378472222219</v>
      </c>
      <c r="AD5" s="6" t="str">
        <f t="shared" si="16"/>
        <v>12 Saat</v>
      </c>
      <c r="AE5" s="18">
        <f t="shared" si="19"/>
        <v>46156.538194444438</v>
      </c>
      <c r="AF5" s="18">
        <f t="shared" si="20"/>
        <v>46156</v>
      </c>
      <c r="AG5" s="19">
        <f t="shared" si="21"/>
        <v>0.53819444443797693</v>
      </c>
      <c r="AH5" s="18">
        <f>IF(AF5="","",WORKDAY.INTL(AF5-1,1,V5,'Resmi Tatiller'!$A$2:$A$17))</f>
        <v>46156</v>
      </c>
      <c r="AI5" s="18">
        <f t="shared" si="22"/>
        <v>46156.538194444438</v>
      </c>
      <c r="AJ5" s="18">
        <f>IF(AE5="","",IF(AH5&lt;&gt;AF5,AH5+TIME(8,0,0),IF(AG5&lt;TIME(8,0,0),AF5+TIME(8,0,0),IF(AG5&lt;TIME(12,0,0),AE5,IF(AG5&lt;TIME(12,45,0),AF5+TIME(12,45,0),IF(AG5&lt;TIME(15,0,0),AE5,IF(AG5&lt;TIME(15,15,0),AF5+TIME(15,15,0),IF(AG5&lt;TIME(18,0,0),AE5,WORKDAY.INTL(AF5,1,V5,'Resmi Tatiller'!$A$2:$A$17)+TIME(8,0,0)))))))))</f>
        <v>46156.538194444438</v>
      </c>
      <c r="AK5" s="18">
        <f>IF(AE5="","",IF(AH5&lt;&gt;AF5,AH5+TIME(8,0,0),IF(AG5&lt;TIME(8,0,0),AF5+TIME(8,0,0),IF(AG5&lt;TIME(12,0,0),AE5,IF(AG5&lt;TIME(12,45,0),AF5+TIME(12,45,0),IF(AG5&lt;TIME(15,0,0),AE5,IF(AG5&lt;TIME(15,15,0),AF5+TIME(15,15,0),IF(AG5&lt;TIME(20,0,0),AE5,WORKDAY.INTL(AF5,1,V5,'Resmi Tatiller'!$A$2:$A$17)+TIME(8,0,0)))))))))</f>
        <v>46156.538194444438</v>
      </c>
      <c r="AL5" s="18">
        <f t="shared" si="23"/>
        <v>46156.538194444438</v>
      </c>
    </row>
    <row r="6" spans="1:38" x14ac:dyDescent="0.25">
      <c r="A6" s="6">
        <f t="shared" si="0"/>
        <v>4</v>
      </c>
      <c r="B6" s="6" t="s">
        <v>367</v>
      </c>
      <c r="C6" s="7" t="str">
        <f>IFERROR(VLOOKUP(B6,'Ürün Veri'!$A:$E,2,FALSE),"")</f>
        <v>DİAMOND SIVI SABUNLUK POMPA COLİSEUM KAHVE</v>
      </c>
      <c r="D6" s="7" t="str">
        <f>IFERROR(VLOOKUP(B6,'Ürün Veri'!$A:$E,3,FALSE),"")</f>
        <v>YM 513</v>
      </c>
      <c r="E6" s="7">
        <f>IFERROR(VLOOKUP(B6,'Ürün Veri'!$A:$E,4,FALSE),"")</f>
        <v>8</v>
      </c>
      <c r="F6" s="7">
        <f>IFERROR(VLOOKUP(B6,'Ürün Veri'!$A:$E,5,FALSE),"")</f>
        <v>35</v>
      </c>
      <c r="G6" s="6">
        <v>15000</v>
      </c>
      <c r="H6" s="6"/>
      <c r="I6" s="14">
        <v>10</v>
      </c>
      <c r="J6" s="15">
        <f t="shared" si="1"/>
        <v>45</v>
      </c>
      <c r="K6" s="15">
        <f t="shared" si="2"/>
        <v>15</v>
      </c>
      <c r="L6" s="8">
        <f t="shared" si="3"/>
        <v>9</v>
      </c>
      <c r="M6" s="6" t="s">
        <v>763</v>
      </c>
      <c r="N6" s="9">
        <f t="shared" si="17"/>
        <v>46157</v>
      </c>
      <c r="O6" s="10">
        <f t="shared" si="18"/>
        <v>0.42013888888322981</v>
      </c>
      <c r="P6" s="8">
        <f t="shared" si="4"/>
        <v>18.229166666666668</v>
      </c>
      <c r="Q6" s="8">
        <f t="shared" si="5"/>
        <v>2.0254629629629632</v>
      </c>
      <c r="R6" s="9">
        <f>IF(AB6="","",WORKDAY.INTL(W6,AA6,V6,'Resmi Tatiller'!$A$2:$A$17))</f>
        <v>46162</v>
      </c>
      <c r="S6" s="10">
        <f t="shared" si="6"/>
        <v>0.429861111105452</v>
      </c>
      <c r="T6" s="8" t="str">
        <f t="shared" si="7"/>
        <v>Planlandı</v>
      </c>
      <c r="U6" s="8">
        <f t="shared" si="8"/>
        <v>540</v>
      </c>
      <c r="V6" s="11" t="str">
        <f t="shared" si="9"/>
        <v>0000011</v>
      </c>
      <c r="W6" s="9">
        <f>IF(OR(N6="",O6=""),"",IF($AD6="24 Saat",N6,IF($AD6="12 Saat",IF(O6&gt;=TIME(20,0,0),WORKDAY.INTL(N6,1,V6,'Resmi Tatiller'!$A$2:$A$17),WORKDAY.INTL(N6-1,1,V6,'Resmi Tatiller'!$A$2:$A$17)),IF($AD6="2 Vardiya",IF(O6&lt;TIME(6,0,0),N6-1,IF(O6&lt;TIME(8,0,0),WORKDAY.INTL(N6-1,1,V6,'Resmi Tatiller'!$A$2:$A$17),N6)),IF(O6&gt;=TIME(18,0,0),WORKDAY.INTL(N6,1,V6,'Resmi Tatiller'!$A$2:$A$17),WORKDAY.INTL(N6-1,1,V6,'Resmi Tatiller'!$A$2:$A$17))))))</f>
        <v>46157</v>
      </c>
      <c r="X6" s="8">
        <f t="shared" si="10"/>
        <v>124.99999999185096</v>
      </c>
      <c r="Y6" s="11">
        <f t="shared" si="11"/>
        <v>1094</v>
      </c>
      <c r="Z6" s="11">
        <f t="shared" si="12"/>
        <v>1218.9999999918509</v>
      </c>
      <c r="AA6" s="11">
        <f t="shared" si="13"/>
        <v>2</v>
      </c>
      <c r="AB6" s="11">
        <f t="shared" si="14"/>
        <v>138.99999999185093</v>
      </c>
      <c r="AC6" s="12">
        <f t="shared" si="15"/>
        <v>46162.429861111108</v>
      </c>
      <c r="AD6" s="6" t="str">
        <f t="shared" si="16"/>
        <v>Gündüz</v>
      </c>
      <c r="AE6" s="18">
        <f t="shared" si="19"/>
        <v>46157.420138888883</v>
      </c>
      <c r="AF6" s="18">
        <f t="shared" si="20"/>
        <v>46157</v>
      </c>
      <c r="AG6" s="19">
        <f t="shared" si="21"/>
        <v>0.42013888888322981</v>
      </c>
      <c r="AH6" s="18">
        <f>IF(AF6="","",WORKDAY.INTL(AF6-1,1,V6,'Resmi Tatiller'!$A$2:$A$17))</f>
        <v>46157</v>
      </c>
      <c r="AI6" s="18">
        <f t="shared" si="22"/>
        <v>46157.420138888883</v>
      </c>
      <c r="AJ6" s="18">
        <f>IF(AE6="","",IF(AH6&lt;&gt;AF6,AH6+TIME(8,0,0),IF(AG6&lt;TIME(8,0,0),AF6+TIME(8,0,0),IF(AG6&lt;TIME(12,0,0),AE6,IF(AG6&lt;TIME(12,45,0),AF6+TIME(12,45,0),IF(AG6&lt;TIME(15,0,0),AE6,IF(AG6&lt;TIME(15,15,0),AF6+TIME(15,15,0),IF(AG6&lt;TIME(18,0,0),AE6,WORKDAY.INTL(AF6,1,V6,'Resmi Tatiller'!$A$2:$A$17)+TIME(8,0,0)))))))))</f>
        <v>46157.420138888883</v>
      </c>
      <c r="AK6" s="18">
        <f>IF(AE6="","",IF(AH6&lt;&gt;AF6,AH6+TIME(8,0,0),IF(AG6&lt;TIME(8,0,0),AF6+TIME(8,0,0),IF(AG6&lt;TIME(12,0,0),AE6,IF(AG6&lt;TIME(12,45,0),AF6+TIME(12,45,0),IF(AG6&lt;TIME(15,0,0),AE6,IF(AG6&lt;TIME(15,15,0),AF6+TIME(15,15,0),IF(AG6&lt;TIME(20,0,0),AE6,WORKDAY.INTL(AF6,1,V6,'Resmi Tatiller'!$A$2:$A$17)+TIME(8,0,0)))))))))</f>
        <v>46157.420138888883</v>
      </c>
      <c r="AL6" s="18">
        <f t="shared" si="23"/>
        <v>46157.420138888883</v>
      </c>
    </row>
    <row r="7" spans="1:38" x14ac:dyDescent="0.25">
      <c r="A7" s="6">
        <f t="shared" si="0"/>
        <v>5</v>
      </c>
      <c r="B7" s="6" t="s">
        <v>566</v>
      </c>
      <c r="C7" s="7" t="str">
        <f>IFERROR(VLOOKUP(B7,'Ürün Veri'!$A:$E,2,FALSE),"")</f>
        <v>LUNA KARE KURU SABUNLUK KAPAK KROM</v>
      </c>
      <c r="D7" s="7" t="str">
        <f>IFERROR(VLOOKUP(B7,'Ürün Veri'!$A:$E,3,FALSE),"")</f>
        <v>YM 521</v>
      </c>
      <c r="E7" s="7">
        <f>IFERROR(VLOOKUP(B7,'Ürün Veri'!$A:$E,4,FALSE),"")</f>
        <v>4</v>
      </c>
      <c r="F7" s="7">
        <f>IFERROR(VLOOKUP(B7,'Ürün Veri'!$A:$E,5,FALSE),"")</f>
        <v>30</v>
      </c>
      <c r="G7" s="6">
        <v>2000</v>
      </c>
      <c r="H7" s="6"/>
      <c r="I7" s="14">
        <v>10</v>
      </c>
      <c r="J7" s="15">
        <f t="shared" si="1"/>
        <v>45</v>
      </c>
      <c r="K7" s="15">
        <f t="shared" si="2"/>
        <v>15</v>
      </c>
      <c r="L7" s="8">
        <f t="shared" si="3"/>
        <v>9</v>
      </c>
      <c r="M7" s="6" t="s">
        <v>763</v>
      </c>
      <c r="N7" s="9">
        <f t="shared" si="17"/>
        <v>46162</v>
      </c>
      <c r="O7" s="10">
        <f t="shared" si="18"/>
        <v>0.47152777777228039</v>
      </c>
      <c r="P7" s="8">
        <f t="shared" si="4"/>
        <v>4.166666666666667</v>
      </c>
      <c r="Q7" s="8">
        <f t="shared" si="5"/>
        <v>0.46296296296296302</v>
      </c>
      <c r="R7" s="9">
        <f>IF(AB7="","",WORKDAY.INTL(W7,AA7,V7,'Resmi Tatiller'!$A$2:$A$17))</f>
        <v>46162</v>
      </c>
      <c r="S7" s="10">
        <f t="shared" si="6"/>
        <v>0.68680555555005818</v>
      </c>
      <c r="T7" s="8" t="str">
        <f t="shared" si="7"/>
        <v>Planlandı</v>
      </c>
      <c r="U7" s="8">
        <f t="shared" si="8"/>
        <v>540</v>
      </c>
      <c r="V7" s="11" t="str">
        <f t="shared" si="9"/>
        <v>0000011</v>
      </c>
      <c r="W7" s="9">
        <f>IF(OR(N7="",O7=""),"",IF($AD7="24 Saat",N7,IF($AD7="12 Saat",IF(O7&gt;=TIME(20,0,0),WORKDAY.INTL(N7,1,V7,'Resmi Tatiller'!$A$2:$A$17),WORKDAY.INTL(N7-1,1,V7,'Resmi Tatiller'!$A$2:$A$17)),IF($AD7="2 Vardiya",IF(O7&lt;TIME(6,0,0),N7-1,IF(O7&lt;TIME(8,0,0),WORKDAY.INTL(N7-1,1,V7,'Resmi Tatiller'!$A$2:$A$17),N7)),IF(O7&gt;=TIME(18,0,0),WORKDAY.INTL(N7,1,V7,'Resmi Tatiller'!$A$2:$A$17),WORKDAY.INTL(N7-1,1,V7,'Resmi Tatiller'!$A$2:$A$17))))))</f>
        <v>46162</v>
      </c>
      <c r="X7" s="8">
        <f t="shared" si="10"/>
        <v>198.99999999208379</v>
      </c>
      <c r="Y7" s="11">
        <f t="shared" si="11"/>
        <v>250</v>
      </c>
      <c r="Z7" s="11">
        <f t="shared" si="12"/>
        <v>448.99999999208376</v>
      </c>
      <c r="AA7" s="11">
        <f t="shared" si="13"/>
        <v>0</v>
      </c>
      <c r="AB7" s="11">
        <f t="shared" si="14"/>
        <v>448.99999999208376</v>
      </c>
      <c r="AC7" s="12">
        <f t="shared" si="15"/>
        <v>46162.686805555553</v>
      </c>
      <c r="AD7" s="6" t="str">
        <f t="shared" si="16"/>
        <v>Gündüz</v>
      </c>
      <c r="AE7" s="18">
        <f t="shared" si="19"/>
        <v>46162.471527777772</v>
      </c>
      <c r="AF7" s="18">
        <f t="shared" si="20"/>
        <v>46162</v>
      </c>
      <c r="AG7" s="19">
        <f t="shared" si="21"/>
        <v>0.47152777777228039</v>
      </c>
      <c r="AH7" s="18">
        <f>IF(AF7="","",WORKDAY.INTL(AF7-1,1,V7,'Resmi Tatiller'!$A$2:$A$17))</f>
        <v>46162</v>
      </c>
      <c r="AI7" s="18">
        <f t="shared" si="22"/>
        <v>46162.471527777772</v>
      </c>
      <c r="AJ7" s="18">
        <f>IF(AE7="","",IF(AH7&lt;&gt;AF7,AH7+TIME(8,0,0),IF(AG7&lt;TIME(8,0,0),AF7+TIME(8,0,0),IF(AG7&lt;TIME(12,0,0),AE7,IF(AG7&lt;TIME(12,45,0),AF7+TIME(12,45,0),IF(AG7&lt;TIME(15,0,0),AE7,IF(AG7&lt;TIME(15,15,0),AF7+TIME(15,15,0),IF(AG7&lt;TIME(18,0,0),AE7,WORKDAY.INTL(AF7,1,V7,'Resmi Tatiller'!$A$2:$A$17)+TIME(8,0,0)))))))))</f>
        <v>46162.471527777772</v>
      </c>
      <c r="AK7" s="18">
        <f>IF(AE7="","",IF(AH7&lt;&gt;AF7,AH7+TIME(8,0,0),IF(AG7&lt;TIME(8,0,0),AF7+TIME(8,0,0),IF(AG7&lt;TIME(12,0,0),AE7,IF(AG7&lt;TIME(12,45,0),AF7+TIME(12,45,0),IF(AG7&lt;TIME(15,0,0),AE7,IF(AG7&lt;TIME(15,15,0),AF7+TIME(15,15,0),IF(AG7&lt;TIME(20,0,0),AE7,WORKDAY.INTL(AF7,1,V7,'Resmi Tatiller'!$A$2:$A$17)+TIME(8,0,0)))))))))</f>
        <v>46162.471527777772</v>
      </c>
      <c r="AL7" s="18">
        <f t="shared" si="23"/>
        <v>46162.471527777772</v>
      </c>
    </row>
    <row r="8" spans="1:38" x14ac:dyDescent="0.25">
      <c r="A8" s="6" t="str">
        <f t="shared" si="0"/>
        <v/>
      </c>
      <c r="B8" s="6"/>
      <c r="C8" s="7" t="str">
        <f>IFERROR(VLOOKUP(B8,'Ürün Veri'!$A:$E,2,FALSE),"")</f>
        <v/>
      </c>
      <c r="D8" s="7" t="str">
        <f>IFERROR(VLOOKUP(B8,'Ürün Veri'!$A:$E,3,FALSE),"")</f>
        <v/>
      </c>
      <c r="E8" s="7" t="str">
        <f>IFERROR(VLOOKUP(B8,'Ürün Veri'!$A:$E,4,FALSE),"")</f>
        <v/>
      </c>
      <c r="F8" s="7" t="str">
        <f>IFERROR(VLOOKUP(B8,'Ürün Veri'!$A:$E,5,FALSE),"")</f>
        <v/>
      </c>
      <c r="G8" s="6"/>
      <c r="H8" s="6"/>
      <c r="I8" s="14">
        <v>10</v>
      </c>
      <c r="J8" s="15">
        <f t="shared" si="1"/>
        <v>45</v>
      </c>
      <c r="K8" s="15">
        <f t="shared" si="2"/>
        <v>15</v>
      </c>
      <c r="L8" s="8">
        <f t="shared" si="3"/>
        <v>9</v>
      </c>
      <c r="M8" s="6" t="s">
        <v>763</v>
      </c>
      <c r="N8" s="9" t="str">
        <f t="shared" si="17"/>
        <v/>
      </c>
      <c r="O8" s="10" t="str">
        <f t="shared" si="18"/>
        <v/>
      </c>
      <c r="P8" s="8" t="str">
        <f t="shared" si="4"/>
        <v/>
      </c>
      <c r="Q8" s="8" t="str">
        <f t="shared" si="5"/>
        <v/>
      </c>
      <c r="R8" s="9" t="str">
        <f>IF(AB8="","",WORKDAY.INTL(W8,AA8,V8,'Resmi Tatiller'!$A$2:$A$17))</f>
        <v/>
      </c>
      <c r="S8" s="10" t="str">
        <f t="shared" si="6"/>
        <v/>
      </c>
      <c r="T8" s="8" t="str">
        <f t="shared" si="7"/>
        <v>Boş</v>
      </c>
      <c r="U8" s="8">
        <f t="shared" si="8"/>
        <v>540</v>
      </c>
      <c r="V8" s="11" t="str">
        <f t="shared" si="9"/>
        <v>0000011</v>
      </c>
      <c r="W8" s="9" t="str">
        <f>IF(OR(N8="",O8=""),"",IF($AD8="24 Saat",N8,IF($AD8="12 Saat",IF(O8&gt;=TIME(20,0,0),WORKDAY.INTL(N8,1,V8,'Resmi Tatiller'!$A$2:$A$17),WORKDAY.INTL(N8-1,1,V8,'Resmi Tatiller'!$A$2:$A$17)),IF($AD8="2 Vardiya",IF(O8&lt;TIME(6,0,0),N8-1,IF(O8&lt;TIME(8,0,0),WORKDAY.INTL(N8-1,1,V8,'Resmi Tatiller'!$A$2:$A$17),N8)),IF(O8&gt;=TIME(18,0,0),WORKDAY.INTL(N8,1,V8,'Resmi Tatiller'!$A$2:$A$17),WORKDAY.INTL(N8-1,1,V8,'Resmi Tatiller'!$A$2:$A$17))))))</f>
        <v/>
      </c>
      <c r="X8" s="8" t="str">
        <f t="shared" si="10"/>
        <v/>
      </c>
      <c r="Y8" s="11" t="str">
        <f t="shared" si="11"/>
        <v/>
      </c>
      <c r="Z8" s="11" t="str">
        <f t="shared" si="12"/>
        <v/>
      </c>
      <c r="AA8" s="11" t="str">
        <f t="shared" si="13"/>
        <v/>
      </c>
      <c r="AB8" s="11" t="str">
        <f t="shared" si="14"/>
        <v/>
      </c>
      <c r="AC8" s="12" t="str">
        <f t="shared" si="15"/>
        <v/>
      </c>
      <c r="AD8" s="6" t="str">
        <f t="shared" si="16"/>
        <v>Gündüz</v>
      </c>
      <c r="AE8" s="18" t="str">
        <f t="shared" si="19"/>
        <v/>
      </c>
      <c r="AF8" s="18" t="str">
        <f t="shared" si="20"/>
        <v/>
      </c>
      <c r="AG8" s="19" t="str">
        <f t="shared" si="21"/>
        <v/>
      </c>
      <c r="AH8" s="18" t="str">
        <f>IF(AF8="","",WORKDAY.INTL(AF8-1,1,V8,'Resmi Tatiller'!$A$2:$A$17))</f>
        <v/>
      </c>
      <c r="AI8" s="18" t="str">
        <f t="shared" si="22"/>
        <v/>
      </c>
      <c r="AJ8" s="18" t="str">
        <f>IF(AE8="","",IF(AH8&lt;&gt;AF8,AH8+TIME(8,0,0),IF(AG8&lt;TIME(8,0,0),AF8+TIME(8,0,0),IF(AG8&lt;TIME(12,0,0),AE8,IF(AG8&lt;TIME(12,45,0),AF8+TIME(12,45,0),IF(AG8&lt;TIME(15,0,0),AE8,IF(AG8&lt;TIME(15,15,0),AF8+TIME(15,15,0),IF(AG8&lt;TIME(18,0,0),AE8,WORKDAY.INTL(AF8,1,V8,'Resmi Tatiller'!$A$2:$A$17)+TIME(8,0,0)))))))))</f>
        <v/>
      </c>
      <c r="AK8" s="18" t="str">
        <f>IF(AE8="","",IF(AH8&lt;&gt;AF8,AH8+TIME(8,0,0),IF(AG8&lt;TIME(8,0,0),AF8+TIME(8,0,0),IF(AG8&lt;TIME(12,0,0),AE8,IF(AG8&lt;TIME(12,45,0),AF8+TIME(12,45,0),IF(AG8&lt;TIME(15,0,0),AE8,IF(AG8&lt;TIME(15,15,0),AF8+TIME(15,15,0),IF(AG8&lt;TIME(20,0,0),AE8,WORKDAY.INTL(AF8,1,V8,'Resmi Tatiller'!$A$2:$A$17)+TIME(8,0,0)))))))))</f>
        <v/>
      </c>
      <c r="AL8" s="18" t="str">
        <f t="shared" si="23"/>
        <v/>
      </c>
    </row>
    <row r="9" spans="1:38" x14ac:dyDescent="0.25">
      <c r="A9" s="6" t="str">
        <f t="shared" si="0"/>
        <v/>
      </c>
      <c r="B9" s="6"/>
      <c r="C9" s="7" t="str">
        <f>IFERROR(VLOOKUP(B9,'Ürün Veri'!$A:$E,2,FALSE),"")</f>
        <v/>
      </c>
      <c r="D9" s="7" t="str">
        <f>IFERROR(VLOOKUP(B9,'Ürün Veri'!$A:$E,3,FALSE),"")</f>
        <v/>
      </c>
      <c r="E9" s="7" t="str">
        <f>IFERROR(VLOOKUP(B9,'Ürün Veri'!$A:$E,4,FALSE),"")</f>
        <v/>
      </c>
      <c r="F9" s="7" t="str">
        <f>IFERROR(VLOOKUP(B9,'Ürün Veri'!$A:$E,5,FALSE),"")</f>
        <v/>
      </c>
      <c r="G9" s="6"/>
      <c r="H9" s="6"/>
      <c r="I9" s="14">
        <v>10</v>
      </c>
      <c r="J9" s="15">
        <f t="shared" si="1"/>
        <v>45</v>
      </c>
      <c r="K9" s="15">
        <f t="shared" si="2"/>
        <v>15</v>
      </c>
      <c r="L9" s="8">
        <f t="shared" si="3"/>
        <v>9</v>
      </c>
      <c r="M9" s="6" t="s">
        <v>763</v>
      </c>
      <c r="N9" s="9" t="str">
        <f t="shared" si="17"/>
        <v/>
      </c>
      <c r="O9" s="10" t="str">
        <f t="shared" si="18"/>
        <v/>
      </c>
      <c r="P9" s="8" t="str">
        <f t="shared" si="4"/>
        <v/>
      </c>
      <c r="Q9" s="8" t="str">
        <f t="shared" si="5"/>
        <v/>
      </c>
      <c r="R9" s="9" t="str">
        <f>IF(AB9="","",WORKDAY.INTL(W9,AA9,V9,'Resmi Tatiller'!$A$2:$A$17))</f>
        <v/>
      </c>
      <c r="S9" s="10" t="str">
        <f t="shared" si="6"/>
        <v/>
      </c>
      <c r="T9" s="8" t="str">
        <f t="shared" si="7"/>
        <v>Boş</v>
      </c>
      <c r="U9" s="8">
        <f t="shared" si="8"/>
        <v>540</v>
      </c>
      <c r="V9" s="11" t="str">
        <f t="shared" si="9"/>
        <v>0000011</v>
      </c>
      <c r="W9" s="9" t="str">
        <f>IF(OR(N9="",O9=""),"",IF($AD9="24 Saat",N9,IF($AD9="12 Saat",IF(O9&gt;=TIME(20,0,0),WORKDAY.INTL(N9,1,V9,'Resmi Tatiller'!$A$2:$A$17),WORKDAY.INTL(N9-1,1,V9,'Resmi Tatiller'!$A$2:$A$17)),IF($AD9="2 Vardiya",IF(O9&lt;TIME(6,0,0),N9-1,IF(O9&lt;TIME(8,0,0),WORKDAY.INTL(N9-1,1,V9,'Resmi Tatiller'!$A$2:$A$17),N9)),IF(O9&gt;=TIME(18,0,0),WORKDAY.INTL(N9,1,V9,'Resmi Tatiller'!$A$2:$A$17),WORKDAY.INTL(N9-1,1,V9,'Resmi Tatiller'!$A$2:$A$17))))))</f>
        <v/>
      </c>
      <c r="X9" s="8" t="str">
        <f t="shared" si="10"/>
        <v/>
      </c>
      <c r="Y9" s="11" t="str">
        <f t="shared" si="11"/>
        <v/>
      </c>
      <c r="Z9" s="11" t="str">
        <f t="shared" si="12"/>
        <v/>
      </c>
      <c r="AA9" s="11" t="str">
        <f t="shared" si="13"/>
        <v/>
      </c>
      <c r="AB9" s="11" t="str">
        <f t="shared" si="14"/>
        <v/>
      </c>
      <c r="AC9" s="12" t="str">
        <f t="shared" si="15"/>
        <v/>
      </c>
      <c r="AD9" s="6" t="str">
        <f t="shared" si="16"/>
        <v>Gündüz</v>
      </c>
      <c r="AE9" s="18" t="str">
        <f t="shared" si="19"/>
        <v/>
      </c>
      <c r="AF9" s="18" t="str">
        <f t="shared" si="20"/>
        <v/>
      </c>
      <c r="AG9" s="19" t="str">
        <f t="shared" si="21"/>
        <v/>
      </c>
      <c r="AH9" s="18" t="str">
        <f>IF(AF9="","",WORKDAY.INTL(AF9-1,1,V9,'Resmi Tatiller'!$A$2:$A$17))</f>
        <v/>
      </c>
      <c r="AI9" s="18" t="str">
        <f t="shared" si="22"/>
        <v/>
      </c>
      <c r="AJ9" s="18" t="str">
        <f>IF(AE9="","",IF(AH9&lt;&gt;AF9,AH9+TIME(8,0,0),IF(AG9&lt;TIME(8,0,0),AF9+TIME(8,0,0),IF(AG9&lt;TIME(12,0,0),AE9,IF(AG9&lt;TIME(12,45,0),AF9+TIME(12,45,0),IF(AG9&lt;TIME(15,0,0),AE9,IF(AG9&lt;TIME(15,15,0),AF9+TIME(15,15,0),IF(AG9&lt;TIME(18,0,0),AE9,WORKDAY.INTL(AF9,1,V9,'Resmi Tatiller'!$A$2:$A$17)+TIME(8,0,0)))))))))</f>
        <v/>
      </c>
      <c r="AK9" s="18" t="str">
        <f>IF(AE9="","",IF(AH9&lt;&gt;AF9,AH9+TIME(8,0,0),IF(AG9&lt;TIME(8,0,0),AF9+TIME(8,0,0),IF(AG9&lt;TIME(12,0,0),AE9,IF(AG9&lt;TIME(12,45,0),AF9+TIME(12,45,0),IF(AG9&lt;TIME(15,0,0),AE9,IF(AG9&lt;TIME(15,15,0),AF9+TIME(15,15,0),IF(AG9&lt;TIME(20,0,0),AE9,WORKDAY.INTL(AF9,1,V9,'Resmi Tatiller'!$A$2:$A$17)+TIME(8,0,0)))))))))</f>
        <v/>
      </c>
      <c r="AL9" s="18" t="str">
        <f t="shared" si="23"/>
        <v/>
      </c>
    </row>
    <row r="10" spans="1:38" x14ac:dyDescent="0.25">
      <c r="A10" s="6" t="str">
        <f t="shared" si="0"/>
        <v/>
      </c>
      <c r="B10" s="6"/>
      <c r="C10" s="7" t="str">
        <f>IFERROR(VLOOKUP(B10,'Ürün Veri'!$A:$E,2,FALSE),"")</f>
        <v/>
      </c>
      <c r="D10" s="7" t="str">
        <f>IFERROR(VLOOKUP(B10,'Ürün Veri'!$A:$E,3,FALSE),"")</f>
        <v/>
      </c>
      <c r="E10" s="7" t="str">
        <f>IFERROR(VLOOKUP(B10,'Ürün Veri'!$A:$E,4,FALSE),"")</f>
        <v/>
      </c>
      <c r="F10" s="7" t="str">
        <f>IFERROR(VLOOKUP(B10,'Ürün Veri'!$A:$E,5,FALSE),"")</f>
        <v/>
      </c>
      <c r="G10" s="6"/>
      <c r="H10" s="6"/>
      <c r="I10" s="14">
        <v>10</v>
      </c>
      <c r="J10" s="15">
        <f t="shared" si="1"/>
        <v>45</v>
      </c>
      <c r="K10" s="15">
        <f t="shared" si="2"/>
        <v>15</v>
      </c>
      <c r="L10" s="8">
        <f t="shared" si="3"/>
        <v>9</v>
      </c>
      <c r="M10" s="6" t="s">
        <v>763</v>
      </c>
      <c r="N10" s="9" t="str">
        <f t="shared" si="17"/>
        <v/>
      </c>
      <c r="O10" s="10" t="str">
        <f t="shared" si="18"/>
        <v/>
      </c>
      <c r="P10" s="8" t="str">
        <f t="shared" si="4"/>
        <v/>
      </c>
      <c r="Q10" s="8" t="str">
        <f t="shared" si="5"/>
        <v/>
      </c>
      <c r="R10" s="9" t="str">
        <f>IF(AB10="","",WORKDAY.INTL(W10,AA10,V10,'Resmi Tatiller'!$A$2:$A$17))</f>
        <v/>
      </c>
      <c r="S10" s="10" t="str">
        <f t="shared" si="6"/>
        <v/>
      </c>
      <c r="T10" s="8" t="str">
        <f t="shared" si="7"/>
        <v>Boş</v>
      </c>
      <c r="U10" s="8">
        <f t="shared" si="8"/>
        <v>540</v>
      </c>
      <c r="V10" s="11" t="str">
        <f t="shared" si="9"/>
        <v>0000011</v>
      </c>
      <c r="W10" s="9" t="str">
        <f>IF(OR(N10="",O10=""),"",IF($AD10="24 Saat",N10,IF($AD10="12 Saat",IF(O10&gt;=TIME(20,0,0),WORKDAY.INTL(N10,1,V10,'Resmi Tatiller'!$A$2:$A$17),WORKDAY.INTL(N10-1,1,V10,'Resmi Tatiller'!$A$2:$A$17)),IF($AD10="2 Vardiya",IF(O10&lt;TIME(6,0,0),N10-1,IF(O10&lt;TIME(8,0,0),WORKDAY.INTL(N10-1,1,V10,'Resmi Tatiller'!$A$2:$A$17),N10)),IF(O10&gt;=TIME(18,0,0),WORKDAY.INTL(N10,1,V10,'Resmi Tatiller'!$A$2:$A$17),WORKDAY.INTL(N10-1,1,V10,'Resmi Tatiller'!$A$2:$A$17))))))</f>
        <v/>
      </c>
      <c r="X10" s="8" t="str">
        <f t="shared" si="10"/>
        <v/>
      </c>
      <c r="Y10" s="11" t="str">
        <f t="shared" si="11"/>
        <v/>
      </c>
      <c r="Z10" s="11" t="str">
        <f t="shared" si="12"/>
        <v/>
      </c>
      <c r="AA10" s="11" t="str">
        <f t="shared" si="13"/>
        <v/>
      </c>
      <c r="AB10" s="11" t="str">
        <f t="shared" si="14"/>
        <v/>
      </c>
      <c r="AC10" s="12" t="str">
        <f t="shared" si="15"/>
        <v/>
      </c>
      <c r="AD10" s="6" t="str">
        <f t="shared" si="16"/>
        <v>Gündüz</v>
      </c>
      <c r="AE10" s="18" t="str">
        <f t="shared" si="19"/>
        <v/>
      </c>
      <c r="AF10" s="18" t="str">
        <f t="shared" si="20"/>
        <v/>
      </c>
      <c r="AG10" s="19" t="str">
        <f t="shared" si="21"/>
        <v/>
      </c>
      <c r="AH10" s="18" t="str">
        <f>IF(AF10="","",WORKDAY.INTL(AF10-1,1,V10,'Resmi Tatiller'!$A$2:$A$17))</f>
        <v/>
      </c>
      <c r="AI10" s="18" t="str">
        <f t="shared" si="22"/>
        <v/>
      </c>
      <c r="AJ10" s="18" t="str">
        <f>IF(AE10="","",IF(AH10&lt;&gt;AF10,AH10+TIME(8,0,0),IF(AG10&lt;TIME(8,0,0),AF10+TIME(8,0,0),IF(AG10&lt;TIME(12,0,0),AE10,IF(AG10&lt;TIME(12,45,0),AF10+TIME(12,45,0),IF(AG10&lt;TIME(15,0,0),AE10,IF(AG10&lt;TIME(15,15,0),AF10+TIME(15,15,0),IF(AG10&lt;TIME(18,0,0),AE10,WORKDAY.INTL(AF10,1,V10,'Resmi Tatiller'!$A$2:$A$17)+TIME(8,0,0)))))))))</f>
        <v/>
      </c>
      <c r="AK10" s="18" t="str">
        <f>IF(AE10="","",IF(AH10&lt;&gt;AF10,AH10+TIME(8,0,0),IF(AG10&lt;TIME(8,0,0),AF10+TIME(8,0,0),IF(AG10&lt;TIME(12,0,0),AE10,IF(AG10&lt;TIME(12,45,0),AF10+TIME(12,45,0),IF(AG10&lt;TIME(15,0,0),AE10,IF(AG10&lt;TIME(15,15,0),AF10+TIME(15,15,0),IF(AG10&lt;TIME(20,0,0),AE10,WORKDAY.INTL(AF10,1,V10,'Resmi Tatiller'!$A$2:$A$17)+TIME(8,0,0)))))))))</f>
        <v/>
      </c>
      <c r="AL10" s="18" t="str">
        <f t="shared" si="23"/>
        <v/>
      </c>
    </row>
    <row r="11" spans="1:38" x14ac:dyDescent="0.25">
      <c r="A11" s="6" t="str">
        <f t="shared" si="0"/>
        <v/>
      </c>
      <c r="B11" s="6"/>
      <c r="C11" s="7" t="str">
        <f>IFERROR(VLOOKUP(B11,'Ürün Veri'!$A:$E,2,FALSE),"")</f>
        <v/>
      </c>
      <c r="D11" s="7" t="str">
        <f>IFERROR(VLOOKUP(B11,'Ürün Veri'!$A:$E,3,FALSE),"")</f>
        <v/>
      </c>
      <c r="E11" s="7" t="str">
        <f>IFERROR(VLOOKUP(B11,'Ürün Veri'!$A:$E,4,FALSE),"")</f>
        <v/>
      </c>
      <c r="F11" s="7" t="str">
        <f>IFERROR(VLOOKUP(B11,'Ürün Veri'!$A:$E,5,FALSE),"")</f>
        <v/>
      </c>
      <c r="G11" s="6"/>
      <c r="H11" s="6"/>
      <c r="I11" s="14">
        <v>10</v>
      </c>
      <c r="J11" s="15">
        <f t="shared" si="1"/>
        <v>45</v>
      </c>
      <c r="K11" s="15">
        <f t="shared" si="2"/>
        <v>15</v>
      </c>
      <c r="L11" s="8">
        <f t="shared" si="3"/>
        <v>9</v>
      </c>
      <c r="M11" s="6" t="s">
        <v>763</v>
      </c>
      <c r="N11" s="9" t="str">
        <f t="shared" si="17"/>
        <v/>
      </c>
      <c r="O11" s="10" t="str">
        <f t="shared" si="18"/>
        <v/>
      </c>
      <c r="P11" s="8" t="str">
        <f t="shared" si="4"/>
        <v/>
      </c>
      <c r="Q11" s="8" t="str">
        <f t="shared" si="5"/>
        <v/>
      </c>
      <c r="R11" s="9" t="str">
        <f>IF(AB11="","",WORKDAY.INTL(W11,AA11,V11,'Resmi Tatiller'!$A$2:$A$17))</f>
        <v/>
      </c>
      <c r="S11" s="10" t="str">
        <f t="shared" si="6"/>
        <v/>
      </c>
      <c r="T11" s="8" t="str">
        <f t="shared" si="7"/>
        <v>Boş</v>
      </c>
      <c r="U11" s="8">
        <f t="shared" si="8"/>
        <v>540</v>
      </c>
      <c r="V11" s="11" t="str">
        <f t="shared" si="9"/>
        <v>0000011</v>
      </c>
      <c r="W11" s="9" t="str">
        <f>IF(OR(N11="",O11=""),"",IF($AD11="24 Saat",N11,IF($AD11="12 Saat",IF(O11&gt;=TIME(20,0,0),WORKDAY.INTL(N11,1,V11,'Resmi Tatiller'!$A$2:$A$17),WORKDAY.INTL(N11-1,1,V11,'Resmi Tatiller'!$A$2:$A$17)),IF($AD11="2 Vardiya",IF(O11&lt;TIME(6,0,0),N11-1,IF(O11&lt;TIME(8,0,0),WORKDAY.INTL(N11-1,1,V11,'Resmi Tatiller'!$A$2:$A$17),N11)),IF(O11&gt;=TIME(18,0,0),WORKDAY.INTL(N11,1,V11,'Resmi Tatiller'!$A$2:$A$17),WORKDAY.INTL(N11-1,1,V11,'Resmi Tatiller'!$A$2:$A$17))))))</f>
        <v/>
      </c>
      <c r="X11" s="8" t="str">
        <f t="shared" si="10"/>
        <v/>
      </c>
      <c r="Y11" s="11" t="str">
        <f t="shared" si="11"/>
        <v/>
      </c>
      <c r="Z11" s="11" t="str">
        <f t="shared" si="12"/>
        <v/>
      </c>
      <c r="AA11" s="11" t="str">
        <f t="shared" si="13"/>
        <v/>
      </c>
      <c r="AB11" s="11" t="str">
        <f t="shared" si="14"/>
        <v/>
      </c>
      <c r="AC11" s="12" t="str">
        <f t="shared" si="15"/>
        <v/>
      </c>
      <c r="AD11" s="6" t="str">
        <f t="shared" si="16"/>
        <v>Gündüz</v>
      </c>
      <c r="AE11" s="18" t="str">
        <f t="shared" si="19"/>
        <v/>
      </c>
      <c r="AF11" s="18" t="str">
        <f t="shared" si="20"/>
        <v/>
      </c>
      <c r="AG11" s="19" t="str">
        <f t="shared" si="21"/>
        <v/>
      </c>
      <c r="AH11" s="18" t="str">
        <f>IF(AF11="","",WORKDAY.INTL(AF11-1,1,V11,'Resmi Tatiller'!$A$2:$A$17))</f>
        <v/>
      </c>
      <c r="AI11" s="18" t="str">
        <f t="shared" si="22"/>
        <v/>
      </c>
      <c r="AJ11" s="18" t="str">
        <f>IF(AE11="","",IF(AH11&lt;&gt;AF11,AH11+TIME(8,0,0),IF(AG11&lt;TIME(8,0,0),AF11+TIME(8,0,0),IF(AG11&lt;TIME(12,0,0),AE11,IF(AG11&lt;TIME(12,45,0),AF11+TIME(12,45,0),IF(AG11&lt;TIME(15,0,0),AE11,IF(AG11&lt;TIME(15,15,0),AF11+TIME(15,15,0),IF(AG11&lt;TIME(18,0,0),AE11,WORKDAY.INTL(AF11,1,V11,'Resmi Tatiller'!$A$2:$A$17)+TIME(8,0,0)))))))))</f>
        <v/>
      </c>
      <c r="AK11" s="18" t="str">
        <f>IF(AE11="","",IF(AH11&lt;&gt;AF11,AH11+TIME(8,0,0),IF(AG11&lt;TIME(8,0,0),AF11+TIME(8,0,0),IF(AG11&lt;TIME(12,0,0),AE11,IF(AG11&lt;TIME(12,45,0),AF11+TIME(12,45,0),IF(AG11&lt;TIME(15,0,0),AE11,IF(AG11&lt;TIME(15,15,0),AF11+TIME(15,15,0),IF(AG11&lt;TIME(20,0,0),AE11,WORKDAY.INTL(AF11,1,V11,'Resmi Tatiller'!$A$2:$A$17)+TIME(8,0,0)))))))))</f>
        <v/>
      </c>
      <c r="AL11" s="18" t="str">
        <f t="shared" si="23"/>
        <v/>
      </c>
    </row>
    <row r="12" spans="1:38" x14ac:dyDescent="0.25">
      <c r="A12" s="6" t="str">
        <f t="shared" si="0"/>
        <v/>
      </c>
      <c r="B12" s="6"/>
      <c r="C12" s="7" t="str">
        <f>IFERROR(VLOOKUP(B12,'Ürün Veri'!$A:$E,2,FALSE),"")</f>
        <v/>
      </c>
      <c r="D12" s="7" t="str">
        <f>IFERROR(VLOOKUP(B12,'Ürün Veri'!$A:$E,3,FALSE),"")</f>
        <v/>
      </c>
      <c r="E12" s="7" t="str">
        <f>IFERROR(VLOOKUP(B12,'Ürün Veri'!$A:$E,4,FALSE),"")</f>
        <v/>
      </c>
      <c r="F12" s="7" t="str">
        <f>IFERROR(VLOOKUP(B12,'Ürün Veri'!$A:$E,5,FALSE),"")</f>
        <v/>
      </c>
      <c r="G12" s="6"/>
      <c r="H12" s="6"/>
      <c r="I12" s="14">
        <v>10</v>
      </c>
      <c r="J12" s="15">
        <f t="shared" si="1"/>
        <v>45</v>
      </c>
      <c r="K12" s="15">
        <f t="shared" si="2"/>
        <v>15</v>
      </c>
      <c r="L12" s="8">
        <f t="shared" si="3"/>
        <v>9</v>
      </c>
      <c r="M12" s="6" t="s">
        <v>763</v>
      </c>
      <c r="N12" s="9" t="str">
        <f t="shared" si="17"/>
        <v/>
      </c>
      <c r="O12" s="10" t="str">
        <f t="shared" si="18"/>
        <v/>
      </c>
      <c r="P12" s="8" t="str">
        <f t="shared" si="4"/>
        <v/>
      </c>
      <c r="Q12" s="8" t="str">
        <f t="shared" si="5"/>
        <v/>
      </c>
      <c r="R12" s="9" t="str">
        <f>IF(AB12="","",WORKDAY.INTL(W12,AA12,V12,'Resmi Tatiller'!$A$2:$A$17))</f>
        <v/>
      </c>
      <c r="S12" s="10" t="str">
        <f t="shared" si="6"/>
        <v/>
      </c>
      <c r="T12" s="8" t="str">
        <f t="shared" si="7"/>
        <v>Boş</v>
      </c>
      <c r="U12" s="8">
        <f t="shared" si="8"/>
        <v>540</v>
      </c>
      <c r="V12" s="11" t="str">
        <f t="shared" si="9"/>
        <v>0000011</v>
      </c>
      <c r="W12" s="9" t="str">
        <f>IF(OR(N12="",O12=""),"",IF($AD12="24 Saat",N12,IF($AD12="12 Saat",IF(O12&gt;=TIME(20,0,0),WORKDAY.INTL(N12,1,V12,'Resmi Tatiller'!$A$2:$A$17),WORKDAY.INTL(N12-1,1,V12,'Resmi Tatiller'!$A$2:$A$17)),IF($AD12="2 Vardiya",IF(O12&lt;TIME(6,0,0),N12-1,IF(O12&lt;TIME(8,0,0),WORKDAY.INTL(N12-1,1,V12,'Resmi Tatiller'!$A$2:$A$17),N12)),IF(O12&gt;=TIME(18,0,0),WORKDAY.INTL(N12,1,V12,'Resmi Tatiller'!$A$2:$A$17),WORKDAY.INTL(N12-1,1,V12,'Resmi Tatiller'!$A$2:$A$17))))))</f>
        <v/>
      </c>
      <c r="X12" s="8" t="str">
        <f t="shared" si="10"/>
        <v/>
      </c>
      <c r="Y12" s="11" t="str">
        <f t="shared" si="11"/>
        <v/>
      </c>
      <c r="Z12" s="11" t="str">
        <f t="shared" si="12"/>
        <v/>
      </c>
      <c r="AA12" s="11" t="str">
        <f t="shared" si="13"/>
        <v/>
      </c>
      <c r="AB12" s="11" t="str">
        <f t="shared" si="14"/>
        <v/>
      </c>
      <c r="AC12" s="12" t="str">
        <f t="shared" si="15"/>
        <v/>
      </c>
      <c r="AD12" s="6" t="str">
        <f t="shared" si="16"/>
        <v>Gündüz</v>
      </c>
      <c r="AE12" s="18" t="str">
        <f t="shared" si="19"/>
        <v/>
      </c>
      <c r="AF12" s="18" t="str">
        <f t="shared" si="20"/>
        <v/>
      </c>
      <c r="AG12" s="19" t="str">
        <f t="shared" si="21"/>
        <v/>
      </c>
      <c r="AH12" s="18" t="str">
        <f>IF(AF12="","",WORKDAY.INTL(AF12-1,1,V12,'Resmi Tatiller'!$A$2:$A$17))</f>
        <v/>
      </c>
      <c r="AI12" s="18" t="str">
        <f t="shared" si="22"/>
        <v/>
      </c>
      <c r="AJ12" s="18" t="str">
        <f>IF(AE12="","",IF(AH12&lt;&gt;AF12,AH12+TIME(8,0,0),IF(AG12&lt;TIME(8,0,0),AF12+TIME(8,0,0),IF(AG12&lt;TIME(12,0,0),AE12,IF(AG12&lt;TIME(12,45,0),AF12+TIME(12,45,0),IF(AG12&lt;TIME(15,0,0),AE12,IF(AG12&lt;TIME(15,15,0),AF12+TIME(15,15,0),IF(AG12&lt;TIME(18,0,0),AE12,WORKDAY.INTL(AF12,1,V12,'Resmi Tatiller'!$A$2:$A$17)+TIME(8,0,0)))))))))</f>
        <v/>
      </c>
      <c r="AK12" s="18" t="str">
        <f>IF(AE12="","",IF(AH12&lt;&gt;AF12,AH12+TIME(8,0,0),IF(AG12&lt;TIME(8,0,0),AF12+TIME(8,0,0),IF(AG12&lt;TIME(12,0,0),AE12,IF(AG12&lt;TIME(12,45,0),AF12+TIME(12,45,0),IF(AG12&lt;TIME(15,0,0),AE12,IF(AG12&lt;TIME(15,15,0),AF12+TIME(15,15,0),IF(AG12&lt;TIME(20,0,0),AE12,WORKDAY.INTL(AF12,1,V12,'Resmi Tatiller'!$A$2:$A$17)+TIME(8,0,0)))))))))</f>
        <v/>
      </c>
      <c r="AL12" s="18" t="str">
        <f t="shared" si="23"/>
        <v/>
      </c>
    </row>
    <row r="13" spans="1:38" x14ac:dyDescent="0.25">
      <c r="A13" s="6" t="str">
        <f t="shared" si="0"/>
        <v/>
      </c>
      <c r="B13" s="6"/>
      <c r="C13" s="7" t="str">
        <f>IFERROR(VLOOKUP(B13,'Ürün Veri'!$A:$E,2,FALSE),"")</f>
        <v/>
      </c>
      <c r="D13" s="7" t="str">
        <f>IFERROR(VLOOKUP(B13,'Ürün Veri'!$A:$E,3,FALSE),"")</f>
        <v/>
      </c>
      <c r="E13" s="7" t="str">
        <f>IFERROR(VLOOKUP(B13,'Ürün Veri'!$A:$E,4,FALSE),"")</f>
        <v/>
      </c>
      <c r="F13" s="7" t="str">
        <f>IFERROR(VLOOKUP(B13,'Ürün Veri'!$A:$E,5,FALSE),"")</f>
        <v/>
      </c>
      <c r="G13" s="6"/>
      <c r="H13" s="6"/>
      <c r="I13" s="14">
        <v>10</v>
      </c>
      <c r="J13" s="15">
        <f t="shared" si="1"/>
        <v>45</v>
      </c>
      <c r="K13" s="15">
        <f t="shared" si="2"/>
        <v>15</v>
      </c>
      <c r="L13" s="8">
        <f t="shared" si="3"/>
        <v>9</v>
      </c>
      <c r="M13" s="6" t="s">
        <v>763</v>
      </c>
      <c r="N13" s="9" t="str">
        <f t="shared" si="17"/>
        <v/>
      </c>
      <c r="O13" s="10" t="str">
        <f t="shared" si="18"/>
        <v/>
      </c>
      <c r="P13" s="8" t="str">
        <f t="shared" si="4"/>
        <v/>
      </c>
      <c r="Q13" s="8" t="str">
        <f t="shared" si="5"/>
        <v/>
      </c>
      <c r="R13" s="9" t="str">
        <f>IF(AB13="","",WORKDAY.INTL(W13,AA13,V13,'Resmi Tatiller'!$A$2:$A$17))</f>
        <v/>
      </c>
      <c r="S13" s="10" t="str">
        <f t="shared" si="6"/>
        <v/>
      </c>
      <c r="T13" s="8" t="str">
        <f t="shared" si="7"/>
        <v>Boş</v>
      </c>
      <c r="U13" s="8">
        <f t="shared" si="8"/>
        <v>540</v>
      </c>
      <c r="V13" s="11" t="str">
        <f t="shared" si="9"/>
        <v>0000011</v>
      </c>
      <c r="W13" s="9" t="str">
        <f>IF(OR(N13="",O13=""),"",IF($AD13="24 Saat",N13,IF($AD13="12 Saat",IF(O13&gt;=TIME(20,0,0),WORKDAY.INTL(N13,1,V13,'Resmi Tatiller'!$A$2:$A$17),WORKDAY.INTL(N13-1,1,V13,'Resmi Tatiller'!$A$2:$A$17)),IF($AD13="2 Vardiya",IF(O13&lt;TIME(6,0,0),N13-1,IF(O13&lt;TIME(8,0,0),WORKDAY.INTL(N13-1,1,V13,'Resmi Tatiller'!$A$2:$A$17),N13)),IF(O13&gt;=TIME(18,0,0),WORKDAY.INTL(N13,1,V13,'Resmi Tatiller'!$A$2:$A$17),WORKDAY.INTL(N13-1,1,V13,'Resmi Tatiller'!$A$2:$A$17))))))</f>
        <v/>
      </c>
      <c r="X13" s="8" t="str">
        <f t="shared" si="10"/>
        <v/>
      </c>
      <c r="Y13" s="11" t="str">
        <f t="shared" si="11"/>
        <v/>
      </c>
      <c r="Z13" s="11" t="str">
        <f t="shared" si="12"/>
        <v/>
      </c>
      <c r="AA13" s="11" t="str">
        <f t="shared" si="13"/>
        <v/>
      </c>
      <c r="AB13" s="11" t="str">
        <f t="shared" si="14"/>
        <v/>
      </c>
      <c r="AC13" s="12" t="str">
        <f t="shared" si="15"/>
        <v/>
      </c>
      <c r="AD13" s="6" t="str">
        <f t="shared" si="16"/>
        <v>Gündüz</v>
      </c>
      <c r="AE13" s="18" t="str">
        <f t="shared" si="19"/>
        <v/>
      </c>
      <c r="AF13" s="18" t="str">
        <f t="shared" si="20"/>
        <v/>
      </c>
      <c r="AG13" s="19" t="str">
        <f t="shared" si="21"/>
        <v/>
      </c>
      <c r="AH13" s="18" t="str">
        <f>IF(AF13="","",WORKDAY.INTL(AF13-1,1,V13,'Resmi Tatiller'!$A$2:$A$17))</f>
        <v/>
      </c>
      <c r="AI13" s="18" t="str">
        <f t="shared" si="22"/>
        <v/>
      </c>
      <c r="AJ13" s="18" t="str">
        <f>IF(AE13="","",IF(AH13&lt;&gt;AF13,AH13+TIME(8,0,0),IF(AG13&lt;TIME(8,0,0),AF13+TIME(8,0,0),IF(AG13&lt;TIME(12,0,0),AE13,IF(AG13&lt;TIME(12,45,0),AF13+TIME(12,45,0),IF(AG13&lt;TIME(15,0,0),AE13,IF(AG13&lt;TIME(15,15,0),AF13+TIME(15,15,0),IF(AG13&lt;TIME(18,0,0),AE13,WORKDAY.INTL(AF13,1,V13,'Resmi Tatiller'!$A$2:$A$17)+TIME(8,0,0)))))))))</f>
        <v/>
      </c>
      <c r="AK13" s="18" t="str">
        <f>IF(AE13="","",IF(AH13&lt;&gt;AF13,AH13+TIME(8,0,0),IF(AG13&lt;TIME(8,0,0),AF13+TIME(8,0,0),IF(AG13&lt;TIME(12,0,0),AE13,IF(AG13&lt;TIME(12,45,0),AF13+TIME(12,45,0),IF(AG13&lt;TIME(15,0,0),AE13,IF(AG13&lt;TIME(15,15,0),AF13+TIME(15,15,0),IF(AG13&lt;TIME(20,0,0),AE13,WORKDAY.INTL(AF13,1,V13,'Resmi Tatiller'!$A$2:$A$17)+TIME(8,0,0)))))))))</f>
        <v/>
      </c>
      <c r="AL13" s="18" t="str">
        <f t="shared" si="23"/>
        <v/>
      </c>
    </row>
    <row r="14" spans="1:38" x14ac:dyDescent="0.25">
      <c r="A14" s="6" t="str">
        <f t="shared" si="0"/>
        <v/>
      </c>
      <c r="B14" s="6"/>
      <c r="C14" s="7" t="str">
        <f>IFERROR(VLOOKUP(B14,'Ürün Veri'!$A:$E,2,FALSE),"")</f>
        <v/>
      </c>
      <c r="D14" s="7" t="str">
        <f>IFERROR(VLOOKUP(B14,'Ürün Veri'!$A:$E,3,FALSE),"")</f>
        <v/>
      </c>
      <c r="E14" s="7" t="str">
        <f>IFERROR(VLOOKUP(B14,'Ürün Veri'!$A:$E,4,FALSE),"")</f>
        <v/>
      </c>
      <c r="F14" s="7" t="str">
        <f>IFERROR(VLOOKUP(B14,'Ürün Veri'!$A:$E,5,FALSE),"")</f>
        <v/>
      </c>
      <c r="G14" s="6"/>
      <c r="H14" s="6"/>
      <c r="I14" s="14">
        <v>10</v>
      </c>
      <c r="J14" s="15">
        <f t="shared" si="1"/>
        <v>45</v>
      </c>
      <c r="K14" s="15">
        <f t="shared" si="2"/>
        <v>15</v>
      </c>
      <c r="L14" s="8">
        <f t="shared" si="3"/>
        <v>9</v>
      </c>
      <c r="M14" s="6" t="s">
        <v>763</v>
      </c>
      <c r="N14" s="9" t="str">
        <f t="shared" si="17"/>
        <v/>
      </c>
      <c r="O14" s="10" t="str">
        <f t="shared" si="18"/>
        <v/>
      </c>
      <c r="P14" s="8" t="str">
        <f t="shared" si="4"/>
        <v/>
      </c>
      <c r="Q14" s="8" t="str">
        <f t="shared" si="5"/>
        <v/>
      </c>
      <c r="R14" s="9" t="str">
        <f>IF(AB14="","",WORKDAY.INTL(W14,AA14,V14,'Resmi Tatiller'!$A$2:$A$17))</f>
        <v/>
      </c>
      <c r="S14" s="10" t="str">
        <f t="shared" si="6"/>
        <v/>
      </c>
      <c r="T14" s="8" t="str">
        <f t="shared" si="7"/>
        <v>Boş</v>
      </c>
      <c r="U14" s="8">
        <f t="shared" si="8"/>
        <v>540</v>
      </c>
      <c r="V14" s="11" t="str">
        <f t="shared" si="9"/>
        <v>0000011</v>
      </c>
      <c r="W14" s="9" t="str">
        <f>IF(OR(N14="",O14=""),"",IF($AD14="24 Saat",N14,IF($AD14="12 Saat",IF(O14&gt;=TIME(20,0,0),WORKDAY.INTL(N14,1,V14,'Resmi Tatiller'!$A$2:$A$17),WORKDAY.INTL(N14-1,1,V14,'Resmi Tatiller'!$A$2:$A$17)),IF($AD14="2 Vardiya",IF(O14&lt;TIME(6,0,0),N14-1,IF(O14&lt;TIME(8,0,0),WORKDAY.INTL(N14-1,1,V14,'Resmi Tatiller'!$A$2:$A$17),N14)),IF(O14&gt;=TIME(18,0,0),WORKDAY.INTL(N14,1,V14,'Resmi Tatiller'!$A$2:$A$17),WORKDAY.INTL(N14-1,1,V14,'Resmi Tatiller'!$A$2:$A$17))))))</f>
        <v/>
      </c>
      <c r="X14" s="8" t="str">
        <f t="shared" si="10"/>
        <v/>
      </c>
      <c r="Y14" s="11" t="str">
        <f t="shared" si="11"/>
        <v/>
      </c>
      <c r="Z14" s="11" t="str">
        <f t="shared" si="12"/>
        <v/>
      </c>
      <c r="AA14" s="11" t="str">
        <f t="shared" si="13"/>
        <v/>
      </c>
      <c r="AB14" s="11" t="str">
        <f t="shared" si="14"/>
        <v/>
      </c>
      <c r="AC14" s="12" t="str">
        <f t="shared" si="15"/>
        <v/>
      </c>
      <c r="AD14" s="6" t="str">
        <f t="shared" si="16"/>
        <v>Gündüz</v>
      </c>
      <c r="AE14" s="18" t="str">
        <f t="shared" si="19"/>
        <v/>
      </c>
      <c r="AF14" s="18" t="str">
        <f t="shared" si="20"/>
        <v/>
      </c>
      <c r="AG14" s="19" t="str">
        <f t="shared" si="21"/>
        <v/>
      </c>
      <c r="AH14" s="18" t="str">
        <f>IF(AF14="","",WORKDAY.INTL(AF14-1,1,V14,'Resmi Tatiller'!$A$2:$A$17))</f>
        <v/>
      </c>
      <c r="AI14" s="18" t="str">
        <f t="shared" si="22"/>
        <v/>
      </c>
      <c r="AJ14" s="18" t="str">
        <f>IF(AE14="","",IF(AH14&lt;&gt;AF14,AH14+TIME(8,0,0),IF(AG14&lt;TIME(8,0,0),AF14+TIME(8,0,0),IF(AG14&lt;TIME(12,0,0),AE14,IF(AG14&lt;TIME(12,45,0),AF14+TIME(12,45,0),IF(AG14&lt;TIME(15,0,0),AE14,IF(AG14&lt;TIME(15,15,0),AF14+TIME(15,15,0),IF(AG14&lt;TIME(18,0,0),AE14,WORKDAY.INTL(AF14,1,V14,'Resmi Tatiller'!$A$2:$A$17)+TIME(8,0,0)))))))))</f>
        <v/>
      </c>
      <c r="AK14" s="18" t="str">
        <f>IF(AE14="","",IF(AH14&lt;&gt;AF14,AH14+TIME(8,0,0),IF(AG14&lt;TIME(8,0,0),AF14+TIME(8,0,0),IF(AG14&lt;TIME(12,0,0),AE14,IF(AG14&lt;TIME(12,45,0),AF14+TIME(12,45,0),IF(AG14&lt;TIME(15,0,0),AE14,IF(AG14&lt;TIME(15,15,0),AF14+TIME(15,15,0),IF(AG14&lt;TIME(20,0,0),AE14,WORKDAY.INTL(AF14,1,V14,'Resmi Tatiller'!$A$2:$A$17)+TIME(8,0,0)))))))))</f>
        <v/>
      </c>
      <c r="AL14" s="18" t="str">
        <f t="shared" si="23"/>
        <v/>
      </c>
    </row>
    <row r="15" spans="1:38" x14ac:dyDescent="0.25">
      <c r="A15" s="6" t="str">
        <f t="shared" si="0"/>
        <v/>
      </c>
      <c r="B15" s="6"/>
      <c r="C15" s="7" t="str">
        <f>IFERROR(VLOOKUP(B15,'Ürün Veri'!$A:$E,2,FALSE),"")</f>
        <v/>
      </c>
      <c r="D15" s="7" t="str">
        <f>IFERROR(VLOOKUP(B15,'Ürün Veri'!$A:$E,3,FALSE),"")</f>
        <v/>
      </c>
      <c r="E15" s="7" t="str">
        <f>IFERROR(VLOOKUP(B15,'Ürün Veri'!$A:$E,4,FALSE),"")</f>
        <v/>
      </c>
      <c r="F15" s="7" t="str">
        <f>IFERROR(VLOOKUP(B15,'Ürün Veri'!$A:$E,5,FALSE),"")</f>
        <v/>
      </c>
      <c r="G15" s="6"/>
      <c r="H15" s="6"/>
      <c r="I15" s="14">
        <v>10</v>
      </c>
      <c r="J15" s="15">
        <f t="shared" si="1"/>
        <v>45</v>
      </c>
      <c r="K15" s="15">
        <f t="shared" si="2"/>
        <v>15</v>
      </c>
      <c r="L15" s="8">
        <f t="shared" si="3"/>
        <v>9</v>
      </c>
      <c r="M15" s="6" t="s">
        <v>763</v>
      </c>
      <c r="N15" s="9" t="str">
        <f t="shared" si="17"/>
        <v/>
      </c>
      <c r="O15" s="10" t="str">
        <f t="shared" si="18"/>
        <v/>
      </c>
      <c r="P15" s="8" t="str">
        <f t="shared" si="4"/>
        <v/>
      </c>
      <c r="Q15" s="8" t="str">
        <f t="shared" si="5"/>
        <v/>
      </c>
      <c r="R15" s="9" t="str">
        <f>IF(AB15="","",WORKDAY.INTL(W15,AA15,V15,'Resmi Tatiller'!$A$2:$A$17))</f>
        <v/>
      </c>
      <c r="S15" s="10" t="str">
        <f t="shared" si="6"/>
        <v/>
      </c>
      <c r="T15" s="8" t="str">
        <f t="shared" si="7"/>
        <v>Boş</v>
      </c>
      <c r="U15" s="8">
        <f t="shared" si="8"/>
        <v>540</v>
      </c>
      <c r="V15" s="11" t="str">
        <f t="shared" si="9"/>
        <v>0000011</v>
      </c>
      <c r="W15" s="9" t="str">
        <f>IF(OR(N15="",O15=""),"",IF($AD15="24 Saat",N15,IF($AD15="12 Saat",IF(O15&gt;=TIME(20,0,0),WORKDAY.INTL(N15,1,V15,'Resmi Tatiller'!$A$2:$A$17),WORKDAY.INTL(N15-1,1,V15,'Resmi Tatiller'!$A$2:$A$17)),IF($AD15="2 Vardiya",IF(O15&lt;TIME(6,0,0),N15-1,IF(O15&lt;TIME(8,0,0),WORKDAY.INTL(N15-1,1,V15,'Resmi Tatiller'!$A$2:$A$17),N15)),IF(O15&gt;=TIME(18,0,0),WORKDAY.INTL(N15,1,V15,'Resmi Tatiller'!$A$2:$A$17),WORKDAY.INTL(N15-1,1,V15,'Resmi Tatiller'!$A$2:$A$17))))))</f>
        <v/>
      </c>
      <c r="X15" s="8" t="str">
        <f t="shared" si="10"/>
        <v/>
      </c>
      <c r="Y15" s="11" t="str">
        <f t="shared" si="11"/>
        <v/>
      </c>
      <c r="Z15" s="11" t="str">
        <f t="shared" si="12"/>
        <v/>
      </c>
      <c r="AA15" s="11" t="str">
        <f t="shared" si="13"/>
        <v/>
      </c>
      <c r="AB15" s="11" t="str">
        <f t="shared" si="14"/>
        <v/>
      </c>
      <c r="AC15" s="12" t="str">
        <f t="shared" si="15"/>
        <v/>
      </c>
      <c r="AD15" s="6" t="str">
        <f t="shared" si="16"/>
        <v>Gündüz</v>
      </c>
      <c r="AE15" s="18" t="str">
        <f t="shared" si="19"/>
        <v/>
      </c>
      <c r="AF15" s="18" t="str">
        <f t="shared" si="20"/>
        <v/>
      </c>
      <c r="AG15" s="19" t="str">
        <f t="shared" si="21"/>
        <v/>
      </c>
      <c r="AH15" s="18" t="str">
        <f>IF(AF15="","",WORKDAY.INTL(AF15-1,1,V15,'Resmi Tatiller'!$A$2:$A$17))</f>
        <v/>
      </c>
      <c r="AI15" s="18" t="str">
        <f t="shared" si="22"/>
        <v/>
      </c>
      <c r="AJ15" s="18" t="str">
        <f>IF(AE15="","",IF(AH15&lt;&gt;AF15,AH15+TIME(8,0,0),IF(AG15&lt;TIME(8,0,0),AF15+TIME(8,0,0),IF(AG15&lt;TIME(12,0,0),AE15,IF(AG15&lt;TIME(12,45,0),AF15+TIME(12,45,0),IF(AG15&lt;TIME(15,0,0),AE15,IF(AG15&lt;TIME(15,15,0),AF15+TIME(15,15,0),IF(AG15&lt;TIME(18,0,0),AE15,WORKDAY.INTL(AF15,1,V15,'Resmi Tatiller'!$A$2:$A$17)+TIME(8,0,0)))))))))</f>
        <v/>
      </c>
      <c r="AK15" s="18" t="str">
        <f>IF(AE15="","",IF(AH15&lt;&gt;AF15,AH15+TIME(8,0,0),IF(AG15&lt;TIME(8,0,0),AF15+TIME(8,0,0),IF(AG15&lt;TIME(12,0,0),AE15,IF(AG15&lt;TIME(12,45,0),AF15+TIME(12,45,0),IF(AG15&lt;TIME(15,0,0),AE15,IF(AG15&lt;TIME(15,15,0),AF15+TIME(15,15,0),IF(AG15&lt;TIME(20,0,0),AE15,WORKDAY.INTL(AF15,1,V15,'Resmi Tatiller'!$A$2:$A$17)+TIME(8,0,0)))))))))</f>
        <v/>
      </c>
      <c r="AL15" s="18" t="str">
        <f t="shared" si="23"/>
        <v/>
      </c>
    </row>
    <row r="16" spans="1:38" x14ac:dyDescent="0.25">
      <c r="A16" s="6" t="str">
        <f t="shared" si="0"/>
        <v/>
      </c>
      <c r="B16" s="6"/>
      <c r="C16" s="7" t="str">
        <f>IFERROR(VLOOKUP(B16,'Ürün Veri'!$A:$E,2,FALSE),"")</f>
        <v/>
      </c>
      <c r="D16" s="7" t="str">
        <f>IFERROR(VLOOKUP(B16,'Ürün Veri'!$A:$E,3,FALSE),"")</f>
        <v/>
      </c>
      <c r="E16" s="7" t="str">
        <f>IFERROR(VLOOKUP(B16,'Ürün Veri'!$A:$E,4,FALSE),"")</f>
        <v/>
      </c>
      <c r="F16" s="7" t="str">
        <f>IFERROR(VLOOKUP(B16,'Ürün Veri'!$A:$E,5,FALSE),"")</f>
        <v/>
      </c>
      <c r="G16" s="6"/>
      <c r="H16" s="6"/>
      <c r="I16" s="14">
        <v>10</v>
      </c>
      <c r="J16" s="15">
        <f t="shared" si="1"/>
        <v>45</v>
      </c>
      <c r="K16" s="15">
        <f t="shared" si="2"/>
        <v>15</v>
      </c>
      <c r="L16" s="8">
        <f t="shared" si="3"/>
        <v>9</v>
      </c>
      <c r="M16" s="6" t="s">
        <v>763</v>
      </c>
      <c r="N16" s="9" t="str">
        <f t="shared" si="17"/>
        <v/>
      </c>
      <c r="O16" s="10" t="str">
        <f t="shared" si="18"/>
        <v/>
      </c>
      <c r="P16" s="8" t="str">
        <f t="shared" si="4"/>
        <v/>
      </c>
      <c r="Q16" s="8" t="str">
        <f t="shared" si="5"/>
        <v/>
      </c>
      <c r="R16" s="9" t="str">
        <f>IF(AB16="","",WORKDAY.INTL(W16,AA16,V16,'Resmi Tatiller'!$A$2:$A$17))</f>
        <v/>
      </c>
      <c r="S16" s="10" t="str">
        <f t="shared" si="6"/>
        <v/>
      </c>
      <c r="T16" s="8" t="str">
        <f t="shared" si="7"/>
        <v>Boş</v>
      </c>
      <c r="U16" s="8">
        <f t="shared" si="8"/>
        <v>540</v>
      </c>
      <c r="V16" s="11" t="str">
        <f t="shared" si="9"/>
        <v>0000011</v>
      </c>
      <c r="W16" s="9" t="str">
        <f>IF(OR(N16="",O16=""),"",IF($AD16="24 Saat",N16,IF($AD16="12 Saat",IF(O16&gt;=TIME(20,0,0),WORKDAY.INTL(N16,1,V16,'Resmi Tatiller'!$A$2:$A$17),WORKDAY.INTL(N16-1,1,V16,'Resmi Tatiller'!$A$2:$A$17)),IF($AD16="2 Vardiya",IF(O16&lt;TIME(6,0,0),N16-1,IF(O16&lt;TIME(8,0,0),WORKDAY.INTL(N16-1,1,V16,'Resmi Tatiller'!$A$2:$A$17),N16)),IF(O16&gt;=TIME(18,0,0),WORKDAY.INTL(N16,1,V16,'Resmi Tatiller'!$A$2:$A$17),WORKDAY.INTL(N16-1,1,V16,'Resmi Tatiller'!$A$2:$A$17))))))</f>
        <v/>
      </c>
      <c r="X16" s="8" t="str">
        <f t="shared" si="10"/>
        <v/>
      </c>
      <c r="Y16" s="11" t="str">
        <f t="shared" si="11"/>
        <v/>
      </c>
      <c r="Z16" s="11" t="str">
        <f t="shared" si="12"/>
        <v/>
      </c>
      <c r="AA16" s="11" t="str">
        <f t="shared" si="13"/>
        <v/>
      </c>
      <c r="AB16" s="11" t="str">
        <f t="shared" si="14"/>
        <v/>
      </c>
      <c r="AC16" s="12" t="str">
        <f t="shared" si="15"/>
        <v/>
      </c>
      <c r="AD16" s="6" t="str">
        <f t="shared" si="16"/>
        <v>Gündüz</v>
      </c>
      <c r="AE16" s="18" t="str">
        <f t="shared" si="19"/>
        <v/>
      </c>
      <c r="AF16" s="18" t="str">
        <f t="shared" si="20"/>
        <v/>
      </c>
      <c r="AG16" s="19" t="str">
        <f t="shared" si="21"/>
        <v/>
      </c>
      <c r="AH16" s="18" t="str">
        <f>IF(AF16="","",WORKDAY.INTL(AF16-1,1,V16,'Resmi Tatiller'!$A$2:$A$17))</f>
        <v/>
      </c>
      <c r="AI16" s="18" t="str">
        <f t="shared" si="22"/>
        <v/>
      </c>
      <c r="AJ16" s="18" t="str">
        <f>IF(AE16="","",IF(AH16&lt;&gt;AF16,AH16+TIME(8,0,0),IF(AG16&lt;TIME(8,0,0),AF16+TIME(8,0,0),IF(AG16&lt;TIME(12,0,0),AE16,IF(AG16&lt;TIME(12,45,0),AF16+TIME(12,45,0),IF(AG16&lt;TIME(15,0,0),AE16,IF(AG16&lt;TIME(15,15,0),AF16+TIME(15,15,0),IF(AG16&lt;TIME(18,0,0),AE16,WORKDAY.INTL(AF16,1,V16,'Resmi Tatiller'!$A$2:$A$17)+TIME(8,0,0)))))))))</f>
        <v/>
      </c>
      <c r="AK16" s="18" t="str">
        <f>IF(AE16="","",IF(AH16&lt;&gt;AF16,AH16+TIME(8,0,0),IF(AG16&lt;TIME(8,0,0),AF16+TIME(8,0,0),IF(AG16&lt;TIME(12,0,0),AE16,IF(AG16&lt;TIME(12,45,0),AF16+TIME(12,45,0),IF(AG16&lt;TIME(15,0,0),AE16,IF(AG16&lt;TIME(15,15,0),AF16+TIME(15,15,0),IF(AG16&lt;TIME(20,0,0),AE16,WORKDAY.INTL(AF16,1,V16,'Resmi Tatiller'!$A$2:$A$17)+TIME(8,0,0)))))))))</f>
        <v/>
      </c>
      <c r="AL16" s="18" t="str">
        <f t="shared" si="23"/>
        <v/>
      </c>
    </row>
    <row r="17" spans="1:38" x14ac:dyDescent="0.25">
      <c r="A17" s="6" t="str">
        <f t="shared" si="0"/>
        <v/>
      </c>
      <c r="B17" s="6"/>
      <c r="C17" s="7" t="str">
        <f>IFERROR(VLOOKUP(B17,'Ürün Veri'!$A:$E,2,FALSE),"")</f>
        <v/>
      </c>
      <c r="D17" s="7" t="str">
        <f>IFERROR(VLOOKUP(B17,'Ürün Veri'!$A:$E,3,FALSE),"")</f>
        <v/>
      </c>
      <c r="E17" s="7" t="str">
        <f>IFERROR(VLOOKUP(B17,'Ürün Veri'!$A:$E,4,FALSE),"")</f>
        <v/>
      </c>
      <c r="F17" s="7" t="str">
        <f>IFERROR(VLOOKUP(B17,'Ürün Veri'!$A:$E,5,FALSE),"")</f>
        <v/>
      </c>
      <c r="G17" s="6"/>
      <c r="H17" s="6"/>
      <c r="I17" s="14">
        <v>10</v>
      </c>
      <c r="J17" s="15">
        <f t="shared" si="1"/>
        <v>45</v>
      </c>
      <c r="K17" s="15">
        <f t="shared" si="2"/>
        <v>15</v>
      </c>
      <c r="L17" s="8">
        <f t="shared" si="3"/>
        <v>9</v>
      </c>
      <c r="M17" s="6" t="s">
        <v>763</v>
      </c>
      <c r="N17" s="9" t="str">
        <f t="shared" si="17"/>
        <v/>
      </c>
      <c r="O17" s="10" t="str">
        <f t="shared" si="18"/>
        <v/>
      </c>
      <c r="P17" s="8" t="str">
        <f t="shared" si="4"/>
        <v/>
      </c>
      <c r="Q17" s="8" t="str">
        <f t="shared" si="5"/>
        <v/>
      </c>
      <c r="R17" s="9" t="str">
        <f>IF(AB17="","",WORKDAY.INTL(W17,AA17,V17,'Resmi Tatiller'!$A$2:$A$17))</f>
        <v/>
      </c>
      <c r="S17" s="10" t="str">
        <f t="shared" si="6"/>
        <v/>
      </c>
      <c r="T17" s="8" t="str">
        <f t="shared" si="7"/>
        <v>Boş</v>
      </c>
      <c r="U17" s="8">
        <f t="shared" si="8"/>
        <v>540</v>
      </c>
      <c r="V17" s="11" t="str">
        <f t="shared" si="9"/>
        <v>0000011</v>
      </c>
      <c r="W17" s="9" t="str">
        <f>IF(OR(N17="",O17=""),"",IF($AD17="24 Saat",N17,IF($AD17="12 Saat",IF(O17&gt;=TIME(20,0,0),WORKDAY.INTL(N17,1,V17,'Resmi Tatiller'!$A$2:$A$17),WORKDAY.INTL(N17-1,1,V17,'Resmi Tatiller'!$A$2:$A$17)),IF($AD17="2 Vardiya",IF(O17&lt;TIME(6,0,0),N17-1,IF(O17&lt;TIME(8,0,0),WORKDAY.INTL(N17-1,1,V17,'Resmi Tatiller'!$A$2:$A$17),N17)),IF(O17&gt;=TIME(18,0,0),WORKDAY.INTL(N17,1,V17,'Resmi Tatiller'!$A$2:$A$17),WORKDAY.INTL(N17-1,1,V17,'Resmi Tatiller'!$A$2:$A$17))))))</f>
        <v/>
      </c>
      <c r="X17" s="8" t="str">
        <f t="shared" si="10"/>
        <v/>
      </c>
      <c r="Y17" s="11" t="str">
        <f t="shared" si="11"/>
        <v/>
      </c>
      <c r="Z17" s="11" t="str">
        <f t="shared" si="12"/>
        <v/>
      </c>
      <c r="AA17" s="11" t="str">
        <f t="shared" si="13"/>
        <v/>
      </c>
      <c r="AB17" s="11" t="str">
        <f t="shared" si="14"/>
        <v/>
      </c>
      <c r="AC17" s="12" t="str">
        <f t="shared" si="15"/>
        <v/>
      </c>
      <c r="AD17" s="6" t="str">
        <f t="shared" si="16"/>
        <v>Gündüz</v>
      </c>
      <c r="AE17" s="18" t="str">
        <f t="shared" si="19"/>
        <v/>
      </c>
      <c r="AF17" s="18" t="str">
        <f t="shared" si="20"/>
        <v/>
      </c>
      <c r="AG17" s="19" t="str">
        <f t="shared" si="21"/>
        <v/>
      </c>
      <c r="AH17" s="18" t="str">
        <f>IF(AF17="","",WORKDAY.INTL(AF17-1,1,V17,'Resmi Tatiller'!$A$2:$A$17))</f>
        <v/>
      </c>
      <c r="AI17" s="18" t="str">
        <f t="shared" si="22"/>
        <v/>
      </c>
      <c r="AJ17" s="18" t="str">
        <f>IF(AE17="","",IF(AH17&lt;&gt;AF17,AH17+TIME(8,0,0),IF(AG17&lt;TIME(8,0,0),AF17+TIME(8,0,0),IF(AG17&lt;TIME(12,0,0),AE17,IF(AG17&lt;TIME(12,45,0),AF17+TIME(12,45,0),IF(AG17&lt;TIME(15,0,0),AE17,IF(AG17&lt;TIME(15,15,0),AF17+TIME(15,15,0),IF(AG17&lt;TIME(18,0,0),AE17,WORKDAY.INTL(AF17,1,V17,'Resmi Tatiller'!$A$2:$A$17)+TIME(8,0,0)))))))))</f>
        <v/>
      </c>
      <c r="AK17" s="18" t="str">
        <f>IF(AE17="","",IF(AH17&lt;&gt;AF17,AH17+TIME(8,0,0),IF(AG17&lt;TIME(8,0,0),AF17+TIME(8,0,0),IF(AG17&lt;TIME(12,0,0),AE17,IF(AG17&lt;TIME(12,45,0),AF17+TIME(12,45,0),IF(AG17&lt;TIME(15,0,0),AE17,IF(AG17&lt;TIME(15,15,0),AF17+TIME(15,15,0),IF(AG17&lt;TIME(20,0,0),AE17,WORKDAY.INTL(AF17,1,V17,'Resmi Tatiller'!$A$2:$A$17)+TIME(8,0,0)))))))))</f>
        <v/>
      </c>
      <c r="AL17" s="18" t="str">
        <f t="shared" si="23"/>
        <v/>
      </c>
    </row>
    <row r="18" spans="1:38" x14ac:dyDescent="0.25">
      <c r="A18" s="6" t="str">
        <f t="shared" si="0"/>
        <v/>
      </c>
      <c r="B18" s="6"/>
      <c r="C18" s="7" t="str">
        <f>IFERROR(VLOOKUP(B18,'Ürün Veri'!$A:$E,2,FALSE),"")</f>
        <v/>
      </c>
      <c r="D18" s="7" t="str">
        <f>IFERROR(VLOOKUP(B18,'Ürün Veri'!$A:$E,3,FALSE),"")</f>
        <v/>
      </c>
      <c r="E18" s="7" t="str">
        <f>IFERROR(VLOOKUP(B18,'Ürün Veri'!$A:$E,4,FALSE),"")</f>
        <v/>
      </c>
      <c r="F18" s="7" t="str">
        <f>IFERROR(VLOOKUP(B18,'Ürün Veri'!$A:$E,5,FALSE),"")</f>
        <v/>
      </c>
      <c r="G18" s="6"/>
      <c r="H18" s="6"/>
      <c r="I18" s="14">
        <v>10</v>
      </c>
      <c r="J18" s="15">
        <f t="shared" si="1"/>
        <v>45</v>
      </c>
      <c r="K18" s="15">
        <f t="shared" si="2"/>
        <v>15</v>
      </c>
      <c r="L18" s="8">
        <f t="shared" si="3"/>
        <v>9</v>
      </c>
      <c r="M18" s="6" t="s">
        <v>763</v>
      </c>
      <c r="N18" s="9" t="str">
        <f t="shared" si="17"/>
        <v/>
      </c>
      <c r="O18" s="10" t="str">
        <f t="shared" si="18"/>
        <v/>
      </c>
      <c r="P18" s="8" t="str">
        <f t="shared" si="4"/>
        <v/>
      </c>
      <c r="Q18" s="8" t="str">
        <f t="shared" si="5"/>
        <v/>
      </c>
      <c r="R18" s="9" t="str">
        <f>IF(AB18="","",WORKDAY.INTL(W18,AA18,V18,'Resmi Tatiller'!$A$2:$A$17))</f>
        <v/>
      </c>
      <c r="S18" s="10" t="str">
        <f t="shared" si="6"/>
        <v/>
      </c>
      <c r="T18" s="8" t="str">
        <f t="shared" si="7"/>
        <v>Boş</v>
      </c>
      <c r="U18" s="8">
        <f t="shared" si="8"/>
        <v>540</v>
      </c>
      <c r="V18" s="11" t="str">
        <f t="shared" si="9"/>
        <v>0000011</v>
      </c>
      <c r="W18" s="9" t="str">
        <f>IF(OR(N18="",O18=""),"",IF($AD18="24 Saat",N18,IF($AD18="12 Saat",IF(O18&gt;=TIME(20,0,0),WORKDAY.INTL(N18,1,V18,'Resmi Tatiller'!$A$2:$A$17),WORKDAY.INTL(N18-1,1,V18,'Resmi Tatiller'!$A$2:$A$17)),IF($AD18="2 Vardiya",IF(O18&lt;TIME(6,0,0),N18-1,IF(O18&lt;TIME(8,0,0),WORKDAY.INTL(N18-1,1,V18,'Resmi Tatiller'!$A$2:$A$17),N18)),IF(O18&gt;=TIME(18,0,0),WORKDAY.INTL(N18,1,V18,'Resmi Tatiller'!$A$2:$A$17),WORKDAY.INTL(N18-1,1,V18,'Resmi Tatiller'!$A$2:$A$17))))))</f>
        <v/>
      </c>
      <c r="X18" s="8" t="str">
        <f t="shared" si="10"/>
        <v/>
      </c>
      <c r="Y18" s="11" t="str">
        <f t="shared" si="11"/>
        <v/>
      </c>
      <c r="Z18" s="11" t="str">
        <f t="shared" si="12"/>
        <v/>
      </c>
      <c r="AA18" s="11" t="str">
        <f t="shared" si="13"/>
        <v/>
      </c>
      <c r="AB18" s="11" t="str">
        <f t="shared" si="14"/>
        <v/>
      </c>
      <c r="AC18" s="12" t="str">
        <f t="shared" si="15"/>
        <v/>
      </c>
      <c r="AD18" s="6" t="str">
        <f t="shared" si="16"/>
        <v>Gündüz</v>
      </c>
      <c r="AE18" s="18" t="str">
        <f t="shared" si="19"/>
        <v/>
      </c>
      <c r="AF18" s="18" t="str">
        <f t="shared" si="20"/>
        <v/>
      </c>
      <c r="AG18" s="19" t="str">
        <f t="shared" si="21"/>
        <v/>
      </c>
      <c r="AH18" s="18" t="str">
        <f>IF(AF18="","",WORKDAY.INTL(AF18-1,1,V18,'Resmi Tatiller'!$A$2:$A$17))</f>
        <v/>
      </c>
      <c r="AI18" s="18" t="str">
        <f t="shared" si="22"/>
        <v/>
      </c>
      <c r="AJ18" s="18" t="str">
        <f>IF(AE18="","",IF(AH18&lt;&gt;AF18,AH18+TIME(8,0,0),IF(AG18&lt;TIME(8,0,0),AF18+TIME(8,0,0),IF(AG18&lt;TIME(12,0,0),AE18,IF(AG18&lt;TIME(12,45,0),AF18+TIME(12,45,0),IF(AG18&lt;TIME(15,0,0),AE18,IF(AG18&lt;TIME(15,15,0),AF18+TIME(15,15,0),IF(AG18&lt;TIME(18,0,0),AE18,WORKDAY.INTL(AF18,1,V18,'Resmi Tatiller'!$A$2:$A$17)+TIME(8,0,0)))))))))</f>
        <v/>
      </c>
      <c r="AK18" s="18" t="str">
        <f>IF(AE18="","",IF(AH18&lt;&gt;AF18,AH18+TIME(8,0,0),IF(AG18&lt;TIME(8,0,0),AF18+TIME(8,0,0),IF(AG18&lt;TIME(12,0,0),AE18,IF(AG18&lt;TIME(12,45,0),AF18+TIME(12,45,0),IF(AG18&lt;TIME(15,0,0),AE18,IF(AG18&lt;TIME(15,15,0),AF18+TIME(15,15,0),IF(AG18&lt;TIME(20,0,0),AE18,WORKDAY.INTL(AF18,1,V18,'Resmi Tatiller'!$A$2:$A$17)+TIME(8,0,0)))))))))</f>
        <v/>
      </c>
      <c r="AL18" s="18" t="str">
        <f t="shared" si="23"/>
        <v/>
      </c>
    </row>
    <row r="19" spans="1:38" x14ac:dyDescent="0.25">
      <c r="A19" s="6" t="str">
        <f t="shared" si="0"/>
        <v/>
      </c>
      <c r="B19" s="6"/>
      <c r="C19" s="7" t="str">
        <f>IFERROR(VLOOKUP(B19,'Ürün Veri'!$A:$E,2,FALSE),"")</f>
        <v/>
      </c>
      <c r="D19" s="7" t="str">
        <f>IFERROR(VLOOKUP(B19,'Ürün Veri'!$A:$E,3,FALSE),"")</f>
        <v/>
      </c>
      <c r="E19" s="7" t="str">
        <f>IFERROR(VLOOKUP(B19,'Ürün Veri'!$A:$E,4,FALSE),"")</f>
        <v/>
      </c>
      <c r="F19" s="7" t="str">
        <f>IFERROR(VLOOKUP(B19,'Ürün Veri'!$A:$E,5,FALSE),"")</f>
        <v/>
      </c>
      <c r="G19" s="6"/>
      <c r="H19" s="6"/>
      <c r="I19" s="14">
        <v>10</v>
      </c>
      <c r="J19" s="15">
        <f t="shared" si="1"/>
        <v>45</v>
      </c>
      <c r="K19" s="15">
        <f t="shared" si="2"/>
        <v>15</v>
      </c>
      <c r="L19" s="8">
        <f t="shared" si="3"/>
        <v>9</v>
      </c>
      <c r="M19" s="6" t="s">
        <v>763</v>
      </c>
      <c r="N19" s="9" t="str">
        <f t="shared" si="17"/>
        <v/>
      </c>
      <c r="O19" s="10" t="str">
        <f t="shared" si="18"/>
        <v/>
      </c>
      <c r="P19" s="8" t="str">
        <f t="shared" si="4"/>
        <v/>
      </c>
      <c r="Q19" s="8" t="str">
        <f t="shared" si="5"/>
        <v/>
      </c>
      <c r="R19" s="9" t="str">
        <f>IF(AB19="","",WORKDAY.INTL(W19,AA19,V19,'Resmi Tatiller'!$A$2:$A$17))</f>
        <v/>
      </c>
      <c r="S19" s="10" t="str">
        <f t="shared" si="6"/>
        <v/>
      </c>
      <c r="T19" s="8" t="str">
        <f t="shared" si="7"/>
        <v>Boş</v>
      </c>
      <c r="U19" s="8">
        <f t="shared" si="8"/>
        <v>540</v>
      </c>
      <c r="V19" s="11" t="str">
        <f t="shared" si="9"/>
        <v>0000011</v>
      </c>
      <c r="W19" s="9" t="str">
        <f>IF(OR(N19="",O19=""),"",IF($AD19="24 Saat",N19,IF($AD19="12 Saat",IF(O19&gt;=TIME(20,0,0),WORKDAY.INTL(N19,1,V19,'Resmi Tatiller'!$A$2:$A$17),WORKDAY.INTL(N19-1,1,V19,'Resmi Tatiller'!$A$2:$A$17)),IF($AD19="2 Vardiya",IF(O19&lt;TIME(6,0,0),N19-1,IF(O19&lt;TIME(8,0,0),WORKDAY.INTL(N19-1,1,V19,'Resmi Tatiller'!$A$2:$A$17),N19)),IF(O19&gt;=TIME(18,0,0),WORKDAY.INTL(N19,1,V19,'Resmi Tatiller'!$A$2:$A$17),WORKDAY.INTL(N19-1,1,V19,'Resmi Tatiller'!$A$2:$A$17))))))</f>
        <v/>
      </c>
      <c r="X19" s="8" t="str">
        <f t="shared" si="10"/>
        <v/>
      </c>
      <c r="Y19" s="11" t="str">
        <f t="shared" si="11"/>
        <v/>
      </c>
      <c r="Z19" s="11" t="str">
        <f t="shared" si="12"/>
        <v/>
      </c>
      <c r="AA19" s="11" t="str">
        <f t="shared" si="13"/>
        <v/>
      </c>
      <c r="AB19" s="11" t="str">
        <f t="shared" si="14"/>
        <v/>
      </c>
      <c r="AC19" s="12" t="str">
        <f t="shared" si="15"/>
        <v/>
      </c>
      <c r="AD19" s="6" t="str">
        <f t="shared" si="16"/>
        <v>Gündüz</v>
      </c>
      <c r="AE19" s="18" t="str">
        <f t="shared" si="19"/>
        <v/>
      </c>
      <c r="AF19" s="18" t="str">
        <f t="shared" si="20"/>
        <v/>
      </c>
      <c r="AG19" s="19" t="str">
        <f t="shared" si="21"/>
        <v/>
      </c>
      <c r="AH19" s="18" t="str">
        <f>IF(AF19="","",WORKDAY.INTL(AF19-1,1,V19,'Resmi Tatiller'!$A$2:$A$17))</f>
        <v/>
      </c>
      <c r="AI19" s="18" t="str">
        <f t="shared" si="22"/>
        <v/>
      </c>
      <c r="AJ19" s="18" t="str">
        <f>IF(AE19="","",IF(AH19&lt;&gt;AF19,AH19+TIME(8,0,0),IF(AG19&lt;TIME(8,0,0),AF19+TIME(8,0,0),IF(AG19&lt;TIME(12,0,0),AE19,IF(AG19&lt;TIME(12,45,0),AF19+TIME(12,45,0),IF(AG19&lt;TIME(15,0,0),AE19,IF(AG19&lt;TIME(15,15,0),AF19+TIME(15,15,0),IF(AG19&lt;TIME(18,0,0),AE19,WORKDAY.INTL(AF19,1,V19,'Resmi Tatiller'!$A$2:$A$17)+TIME(8,0,0)))))))))</f>
        <v/>
      </c>
      <c r="AK19" s="18" t="str">
        <f>IF(AE19="","",IF(AH19&lt;&gt;AF19,AH19+TIME(8,0,0),IF(AG19&lt;TIME(8,0,0),AF19+TIME(8,0,0),IF(AG19&lt;TIME(12,0,0),AE19,IF(AG19&lt;TIME(12,45,0),AF19+TIME(12,45,0),IF(AG19&lt;TIME(15,0,0),AE19,IF(AG19&lt;TIME(15,15,0),AF19+TIME(15,15,0),IF(AG19&lt;TIME(20,0,0),AE19,WORKDAY.INTL(AF19,1,V19,'Resmi Tatiller'!$A$2:$A$17)+TIME(8,0,0)))))))))</f>
        <v/>
      </c>
      <c r="AL19" s="18" t="str">
        <f t="shared" si="23"/>
        <v/>
      </c>
    </row>
    <row r="20" spans="1:38" x14ac:dyDescent="0.25">
      <c r="A20" s="6" t="str">
        <f t="shared" si="0"/>
        <v/>
      </c>
      <c r="B20" s="6"/>
      <c r="C20" s="7" t="str">
        <f>IFERROR(VLOOKUP(B20,'Ürün Veri'!$A:$E,2,FALSE),"")</f>
        <v/>
      </c>
      <c r="D20" s="7" t="str">
        <f>IFERROR(VLOOKUP(B20,'Ürün Veri'!$A:$E,3,FALSE),"")</f>
        <v/>
      </c>
      <c r="E20" s="7" t="str">
        <f>IFERROR(VLOOKUP(B20,'Ürün Veri'!$A:$E,4,FALSE),"")</f>
        <v/>
      </c>
      <c r="F20" s="7" t="str">
        <f>IFERROR(VLOOKUP(B20,'Ürün Veri'!$A:$E,5,FALSE),"")</f>
        <v/>
      </c>
      <c r="G20" s="6"/>
      <c r="H20" s="6"/>
      <c r="I20" s="14">
        <v>10</v>
      </c>
      <c r="J20" s="15">
        <f t="shared" si="1"/>
        <v>45</v>
      </c>
      <c r="K20" s="15">
        <f t="shared" si="2"/>
        <v>15</v>
      </c>
      <c r="L20" s="8">
        <f t="shared" si="3"/>
        <v>9</v>
      </c>
      <c r="M20" s="6" t="s">
        <v>763</v>
      </c>
      <c r="N20" s="9" t="str">
        <f t="shared" si="17"/>
        <v/>
      </c>
      <c r="O20" s="10" t="str">
        <f t="shared" si="18"/>
        <v/>
      </c>
      <c r="P20" s="8" t="str">
        <f t="shared" si="4"/>
        <v/>
      </c>
      <c r="Q20" s="8" t="str">
        <f t="shared" si="5"/>
        <v/>
      </c>
      <c r="R20" s="9" t="str">
        <f>IF(AB20="","",WORKDAY.INTL(W20,AA20,V20,'Resmi Tatiller'!$A$2:$A$17))</f>
        <v/>
      </c>
      <c r="S20" s="10" t="str">
        <f t="shared" si="6"/>
        <v/>
      </c>
      <c r="T20" s="8" t="str">
        <f t="shared" si="7"/>
        <v>Boş</v>
      </c>
      <c r="U20" s="8">
        <f t="shared" si="8"/>
        <v>540</v>
      </c>
      <c r="V20" s="11" t="str">
        <f t="shared" si="9"/>
        <v>0000011</v>
      </c>
      <c r="W20" s="9" t="str">
        <f>IF(OR(N20="",O20=""),"",IF($AD20="24 Saat",N20,IF($AD20="12 Saat",IF(O20&gt;=TIME(20,0,0),WORKDAY.INTL(N20,1,V20,'Resmi Tatiller'!$A$2:$A$17),WORKDAY.INTL(N20-1,1,V20,'Resmi Tatiller'!$A$2:$A$17)),IF($AD20="2 Vardiya",IF(O20&lt;TIME(6,0,0),N20-1,IF(O20&lt;TIME(8,0,0),WORKDAY.INTL(N20-1,1,V20,'Resmi Tatiller'!$A$2:$A$17),N20)),IF(O20&gt;=TIME(18,0,0),WORKDAY.INTL(N20,1,V20,'Resmi Tatiller'!$A$2:$A$17),WORKDAY.INTL(N20-1,1,V20,'Resmi Tatiller'!$A$2:$A$17))))))</f>
        <v/>
      </c>
      <c r="X20" s="8" t="str">
        <f t="shared" si="10"/>
        <v/>
      </c>
      <c r="Y20" s="11" t="str">
        <f t="shared" si="11"/>
        <v/>
      </c>
      <c r="Z20" s="11" t="str">
        <f t="shared" si="12"/>
        <v/>
      </c>
      <c r="AA20" s="11" t="str">
        <f t="shared" si="13"/>
        <v/>
      </c>
      <c r="AB20" s="11" t="str">
        <f t="shared" si="14"/>
        <v/>
      </c>
      <c r="AC20" s="12" t="str">
        <f t="shared" si="15"/>
        <v/>
      </c>
      <c r="AD20" s="6" t="str">
        <f t="shared" si="16"/>
        <v>Gündüz</v>
      </c>
      <c r="AE20" s="18" t="str">
        <f t="shared" si="19"/>
        <v/>
      </c>
      <c r="AF20" s="18" t="str">
        <f t="shared" si="20"/>
        <v/>
      </c>
      <c r="AG20" s="19" t="str">
        <f t="shared" si="21"/>
        <v/>
      </c>
      <c r="AH20" s="18" t="str">
        <f>IF(AF20="","",WORKDAY.INTL(AF20-1,1,V20,'Resmi Tatiller'!$A$2:$A$17))</f>
        <v/>
      </c>
      <c r="AI20" s="18" t="str">
        <f t="shared" si="22"/>
        <v/>
      </c>
      <c r="AJ20" s="18" t="str">
        <f>IF(AE20="","",IF(AH20&lt;&gt;AF20,AH20+TIME(8,0,0),IF(AG20&lt;TIME(8,0,0),AF20+TIME(8,0,0),IF(AG20&lt;TIME(12,0,0),AE20,IF(AG20&lt;TIME(12,45,0),AF20+TIME(12,45,0),IF(AG20&lt;TIME(15,0,0),AE20,IF(AG20&lt;TIME(15,15,0),AF20+TIME(15,15,0),IF(AG20&lt;TIME(18,0,0),AE20,WORKDAY.INTL(AF20,1,V20,'Resmi Tatiller'!$A$2:$A$17)+TIME(8,0,0)))))))))</f>
        <v/>
      </c>
      <c r="AK20" s="18" t="str">
        <f>IF(AE20="","",IF(AH20&lt;&gt;AF20,AH20+TIME(8,0,0),IF(AG20&lt;TIME(8,0,0),AF20+TIME(8,0,0),IF(AG20&lt;TIME(12,0,0),AE20,IF(AG20&lt;TIME(12,45,0),AF20+TIME(12,45,0),IF(AG20&lt;TIME(15,0,0),AE20,IF(AG20&lt;TIME(15,15,0),AF20+TIME(15,15,0),IF(AG20&lt;TIME(20,0,0),AE20,WORKDAY.INTL(AF20,1,V20,'Resmi Tatiller'!$A$2:$A$17)+TIME(8,0,0)))))))))</f>
        <v/>
      </c>
      <c r="AL20" s="18" t="str">
        <f t="shared" si="23"/>
        <v/>
      </c>
    </row>
    <row r="21" spans="1:38" x14ac:dyDescent="0.25">
      <c r="A21" s="6" t="str">
        <f t="shared" si="0"/>
        <v/>
      </c>
      <c r="B21" s="6"/>
      <c r="C21" s="7" t="str">
        <f>IFERROR(VLOOKUP(B21,'Ürün Veri'!$A:$E,2,FALSE),"")</f>
        <v/>
      </c>
      <c r="D21" s="7" t="str">
        <f>IFERROR(VLOOKUP(B21,'Ürün Veri'!$A:$E,3,FALSE),"")</f>
        <v/>
      </c>
      <c r="E21" s="7" t="str">
        <f>IFERROR(VLOOKUP(B21,'Ürün Veri'!$A:$E,4,FALSE),"")</f>
        <v/>
      </c>
      <c r="F21" s="7" t="str">
        <f>IFERROR(VLOOKUP(B21,'Ürün Veri'!$A:$E,5,FALSE),"")</f>
        <v/>
      </c>
      <c r="G21" s="6"/>
      <c r="H21" s="6"/>
      <c r="I21" s="14">
        <v>10</v>
      </c>
      <c r="J21" s="15">
        <f t="shared" si="1"/>
        <v>45</v>
      </c>
      <c r="K21" s="15">
        <f t="shared" si="2"/>
        <v>15</v>
      </c>
      <c r="L21" s="8">
        <f t="shared" si="3"/>
        <v>9</v>
      </c>
      <c r="M21" s="6" t="s">
        <v>763</v>
      </c>
      <c r="N21" s="9" t="str">
        <f t="shared" si="17"/>
        <v/>
      </c>
      <c r="O21" s="10" t="str">
        <f t="shared" si="18"/>
        <v/>
      </c>
      <c r="P21" s="8" t="str">
        <f t="shared" si="4"/>
        <v/>
      </c>
      <c r="Q21" s="8" t="str">
        <f t="shared" si="5"/>
        <v/>
      </c>
      <c r="R21" s="9" t="str">
        <f>IF(AB21="","",WORKDAY.INTL(W21,AA21,V21,'Resmi Tatiller'!$A$2:$A$17))</f>
        <v/>
      </c>
      <c r="S21" s="10" t="str">
        <f t="shared" si="6"/>
        <v/>
      </c>
      <c r="T21" s="8" t="str">
        <f t="shared" si="7"/>
        <v>Boş</v>
      </c>
      <c r="U21" s="8">
        <f t="shared" si="8"/>
        <v>540</v>
      </c>
      <c r="V21" s="11" t="str">
        <f t="shared" si="9"/>
        <v>0000011</v>
      </c>
      <c r="W21" s="9" t="str">
        <f>IF(OR(N21="",O21=""),"",IF($AD21="24 Saat",N21,IF($AD21="12 Saat",IF(O21&gt;=TIME(20,0,0),WORKDAY.INTL(N21,1,V21,'Resmi Tatiller'!$A$2:$A$17),WORKDAY.INTL(N21-1,1,V21,'Resmi Tatiller'!$A$2:$A$17)),IF($AD21="2 Vardiya",IF(O21&lt;TIME(6,0,0),N21-1,IF(O21&lt;TIME(8,0,0),WORKDAY.INTL(N21-1,1,V21,'Resmi Tatiller'!$A$2:$A$17),N21)),IF(O21&gt;=TIME(18,0,0),WORKDAY.INTL(N21,1,V21,'Resmi Tatiller'!$A$2:$A$17),WORKDAY.INTL(N21-1,1,V21,'Resmi Tatiller'!$A$2:$A$17))))))</f>
        <v/>
      </c>
      <c r="X21" s="8" t="str">
        <f t="shared" si="10"/>
        <v/>
      </c>
      <c r="Y21" s="11" t="str">
        <f t="shared" si="11"/>
        <v/>
      </c>
      <c r="Z21" s="11" t="str">
        <f t="shared" si="12"/>
        <v/>
      </c>
      <c r="AA21" s="11" t="str">
        <f t="shared" si="13"/>
        <v/>
      </c>
      <c r="AB21" s="11" t="str">
        <f t="shared" si="14"/>
        <v/>
      </c>
      <c r="AC21" s="12" t="str">
        <f t="shared" si="15"/>
        <v/>
      </c>
      <c r="AD21" s="6" t="str">
        <f t="shared" si="16"/>
        <v>Gündüz</v>
      </c>
      <c r="AE21" s="18" t="str">
        <f t="shared" si="19"/>
        <v/>
      </c>
      <c r="AF21" s="18" t="str">
        <f t="shared" si="20"/>
        <v/>
      </c>
      <c r="AG21" s="19" t="str">
        <f t="shared" si="21"/>
        <v/>
      </c>
      <c r="AH21" s="18" t="str">
        <f>IF(AF21="","",WORKDAY.INTL(AF21-1,1,V21,'Resmi Tatiller'!$A$2:$A$17))</f>
        <v/>
      </c>
      <c r="AI21" s="18" t="str">
        <f t="shared" si="22"/>
        <v/>
      </c>
      <c r="AJ21" s="18" t="str">
        <f>IF(AE21="","",IF(AH21&lt;&gt;AF21,AH21+TIME(8,0,0),IF(AG21&lt;TIME(8,0,0),AF21+TIME(8,0,0),IF(AG21&lt;TIME(12,0,0),AE21,IF(AG21&lt;TIME(12,45,0),AF21+TIME(12,45,0),IF(AG21&lt;TIME(15,0,0),AE21,IF(AG21&lt;TIME(15,15,0),AF21+TIME(15,15,0),IF(AG21&lt;TIME(18,0,0),AE21,WORKDAY.INTL(AF21,1,V21,'Resmi Tatiller'!$A$2:$A$17)+TIME(8,0,0)))))))))</f>
        <v/>
      </c>
      <c r="AK21" s="18" t="str">
        <f>IF(AE21="","",IF(AH21&lt;&gt;AF21,AH21+TIME(8,0,0),IF(AG21&lt;TIME(8,0,0),AF21+TIME(8,0,0),IF(AG21&lt;TIME(12,0,0),AE21,IF(AG21&lt;TIME(12,45,0),AF21+TIME(12,45,0),IF(AG21&lt;TIME(15,0,0),AE21,IF(AG21&lt;TIME(15,15,0),AF21+TIME(15,15,0),IF(AG21&lt;TIME(20,0,0),AE21,WORKDAY.INTL(AF21,1,V21,'Resmi Tatiller'!$A$2:$A$17)+TIME(8,0,0)))))))))</f>
        <v/>
      </c>
      <c r="AL21" s="18" t="str">
        <f t="shared" si="23"/>
        <v/>
      </c>
    </row>
    <row r="22" spans="1:38" x14ac:dyDescent="0.25">
      <c r="A22" s="6" t="str">
        <f t="shared" si="0"/>
        <v/>
      </c>
      <c r="B22" s="6"/>
      <c r="C22" s="7" t="str">
        <f>IFERROR(VLOOKUP(B22,'Ürün Veri'!$A:$E,2,FALSE),"")</f>
        <v/>
      </c>
      <c r="D22" s="7" t="str">
        <f>IFERROR(VLOOKUP(B22,'Ürün Veri'!$A:$E,3,FALSE),"")</f>
        <v/>
      </c>
      <c r="E22" s="7" t="str">
        <f>IFERROR(VLOOKUP(B22,'Ürün Veri'!$A:$E,4,FALSE),"")</f>
        <v/>
      </c>
      <c r="F22" s="7" t="str">
        <f>IFERROR(VLOOKUP(B22,'Ürün Veri'!$A:$E,5,FALSE),"")</f>
        <v/>
      </c>
      <c r="G22" s="6"/>
      <c r="H22" s="6"/>
      <c r="I22" s="14">
        <v>10</v>
      </c>
      <c r="J22" s="15">
        <f t="shared" si="1"/>
        <v>45</v>
      </c>
      <c r="K22" s="15">
        <f t="shared" si="2"/>
        <v>15</v>
      </c>
      <c r="L22" s="8">
        <f t="shared" si="3"/>
        <v>9</v>
      </c>
      <c r="M22" s="6" t="s">
        <v>763</v>
      </c>
      <c r="N22" s="9" t="str">
        <f t="shared" si="17"/>
        <v/>
      </c>
      <c r="O22" s="10" t="str">
        <f t="shared" si="18"/>
        <v/>
      </c>
      <c r="P22" s="8" t="str">
        <f t="shared" si="4"/>
        <v/>
      </c>
      <c r="Q22" s="8" t="str">
        <f t="shared" si="5"/>
        <v/>
      </c>
      <c r="R22" s="9" t="str">
        <f>IF(AB22="","",WORKDAY.INTL(W22,AA22,V22,'Resmi Tatiller'!$A$2:$A$17))</f>
        <v/>
      </c>
      <c r="S22" s="10" t="str">
        <f t="shared" si="6"/>
        <v/>
      </c>
      <c r="T22" s="8" t="str">
        <f t="shared" si="7"/>
        <v>Boş</v>
      </c>
      <c r="U22" s="8">
        <f t="shared" si="8"/>
        <v>540</v>
      </c>
      <c r="V22" s="11" t="str">
        <f t="shared" si="9"/>
        <v>0000011</v>
      </c>
      <c r="W22" s="9" t="str">
        <f>IF(OR(N22="",O22=""),"",IF($AD22="24 Saat",N22,IF($AD22="12 Saat",IF(O22&gt;=TIME(20,0,0),WORKDAY.INTL(N22,1,V22,'Resmi Tatiller'!$A$2:$A$17),WORKDAY.INTL(N22-1,1,V22,'Resmi Tatiller'!$A$2:$A$17)),IF($AD22="2 Vardiya",IF(O22&lt;TIME(6,0,0),N22-1,IF(O22&lt;TIME(8,0,0),WORKDAY.INTL(N22-1,1,V22,'Resmi Tatiller'!$A$2:$A$17),N22)),IF(O22&gt;=TIME(18,0,0),WORKDAY.INTL(N22,1,V22,'Resmi Tatiller'!$A$2:$A$17),WORKDAY.INTL(N22-1,1,V22,'Resmi Tatiller'!$A$2:$A$17))))))</f>
        <v/>
      </c>
      <c r="X22" s="8" t="str">
        <f t="shared" si="10"/>
        <v/>
      </c>
      <c r="Y22" s="11" t="str">
        <f t="shared" si="11"/>
        <v/>
      </c>
      <c r="Z22" s="11" t="str">
        <f t="shared" si="12"/>
        <v/>
      </c>
      <c r="AA22" s="11" t="str">
        <f t="shared" si="13"/>
        <v/>
      </c>
      <c r="AB22" s="11" t="str">
        <f t="shared" si="14"/>
        <v/>
      </c>
      <c r="AC22" s="12" t="str">
        <f t="shared" si="15"/>
        <v/>
      </c>
      <c r="AD22" s="6" t="str">
        <f t="shared" si="16"/>
        <v>Gündüz</v>
      </c>
      <c r="AE22" s="18" t="str">
        <f t="shared" si="19"/>
        <v/>
      </c>
      <c r="AF22" s="18" t="str">
        <f t="shared" si="20"/>
        <v/>
      </c>
      <c r="AG22" s="19" t="str">
        <f t="shared" si="21"/>
        <v/>
      </c>
      <c r="AH22" s="18" t="str">
        <f>IF(AF22="","",WORKDAY.INTL(AF22-1,1,V22,'Resmi Tatiller'!$A$2:$A$17))</f>
        <v/>
      </c>
      <c r="AI22" s="18" t="str">
        <f t="shared" si="22"/>
        <v/>
      </c>
      <c r="AJ22" s="18" t="str">
        <f>IF(AE22="","",IF(AH22&lt;&gt;AF22,AH22+TIME(8,0,0),IF(AG22&lt;TIME(8,0,0),AF22+TIME(8,0,0),IF(AG22&lt;TIME(12,0,0),AE22,IF(AG22&lt;TIME(12,45,0),AF22+TIME(12,45,0),IF(AG22&lt;TIME(15,0,0),AE22,IF(AG22&lt;TIME(15,15,0),AF22+TIME(15,15,0),IF(AG22&lt;TIME(18,0,0),AE22,WORKDAY.INTL(AF22,1,V22,'Resmi Tatiller'!$A$2:$A$17)+TIME(8,0,0)))))))))</f>
        <v/>
      </c>
      <c r="AK22" s="18" t="str">
        <f>IF(AE22="","",IF(AH22&lt;&gt;AF22,AH22+TIME(8,0,0),IF(AG22&lt;TIME(8,0,0),AF22+TIME(8,0,0),IF(AG22&lt;TIME(12,0,0),AE22,IF(AG22&lt;TIME(12,45,0),AF22+TIME(12,45,0),IF(AG22&lt;TIME(15,0,0),AE22,IF(AG22&lt;TIME(15,15,0),AF22+TIME(15,15,0),IF(AG22&lt;TIME(20,0,0),AE22,WORKDAY.INTL(AF22,1,V22,'Resmi Tatiller'!$A$2:$A$17)+TIME(8,0,0)))))))))</f>
        <v/>
      </c>
      <c r="AL22" s="18" t="str">
        <f t="shared" si="23"/>
        <v/>
      </c>
    </row>
    <row r="23" spans="1:38" x14ac:dyDescent="0.25">
      <c r="A23" s="6" t="str">
        <f t="shared" si="0"/>
        <v/>
      </c>
      <c r="B23" s="6"/>
      <c r="C23" s="7" t="str">
        <f>IFERROR(VLOOKUP(B23,'Ürün Veri'!$A:$E,2,FALSE),"")</f>
        <v/>
      </c>
      <c r="D23" s="7" t="str">
        <f>IFERROR(VLOOKUP(B23,'Ürün Veri'!$A:$E,3,FALSE),"")</f>
        <v/>
      </c>
      <c r="E23" s="7" t="str">
        <f>IFERROR(VLOOKUP(B23,'Ürün Veri'!$A:$E,4,FALSE),"")</f>
        <v/>
      </c>
      <c r="F23" s="7" t="str">
        <f>IFERROR(VLOOKUP(B23,'Ürün Veri'!$A:$E,5,FALSE),"")</f>
        <v/>
      </c>
      <c r="G23" s="6"/>
      <c r="H23" s="6"/>
      <c r="I23" s="14">
        <v>10</v>
      </c>
      <c r="J23" s="15">
        <f t="shared" si="1"/>
        <v>45</v>
      </c>
      <c r="K23" s="15">
        <f t="shared" si="2"/>
        <v>15</v>
      </c>
      <c r="L23" s="8">
        <f t="shared" si="3"/>
        <v>9</v>
      </c>
      <c r="M23" s="6" t="s">
        <v>763</v>
      </c>
      <c r="N23" s="9" t="str">
        <f t="shared" si="17"/>
        <v/>
      </c>
      <c r="O23" s="10" t="str">
        <f t="shared" si="18"/>
        <v/>
      </c>
      <c r="P23" s="8" t="str">
        <f t="shared" si="4"/>
        <v/>
      </c>
      <c r="Q23" s="8" t="str">
        <f t="shared" si="5"/>
        <v/>
      </c>
      <c r="R23" s="9" t="str">
        <f>IF(AB23="","",WORKDAY.INTL(W23,AA23,V23,'Resmi Tatiller'!$A$2:$A$17))</f>
        <v/>
      </c>
      <c r="S23" s="10" t="str">
        <f t="shared" si="6"/>
        <v/>
      </c>
      <c r="T23" s="8" t="str">
        <f t="shared" si="7"/>
        <v>Boş</v>
      </c>
      <c r="U23" s="8">
        <f t="shared" si="8"/>
        <v>540</v>
      </c>
      <c r="V23" s="11" t="str">
        <f t="shared" si="9"/>
        <v>0000011</v>
      </c>
      <c r="W23" s="9" t="str">
        <f>IF(OR(N23="",O23=""),"",IF($AD23="24 Saat",N23,IF($AD23="12 Saat",IF(O23&gt;=TIME(20,0,0),WORKDAY.INTL(N23,1,V23,'Resmi Tatiller'!$A$2:$A$17),WORKDAY.INTL(N23-1,1,V23,'Resmi Tatiller'!$A$2:$A$17)),IF($AD23="2 Vardiya",IF(O23&lt;TIME(6,0,0),N23-1,IF(O23&lt;TIME(8,0,0),WORKDAY.INTL(N23-1,1,V23,'Resmi Tatiller'!$A$2:$A$17),N23)),IF(O23&gt;=TIME(18,0,0),WORKDAY.INTL(N23,1,V23,'Resmi Tatiller'!$A$2:$A$17),WORKDAY.INTL(N23-1,1,V23,'Resmi Tatiller'!$A$2:$A$17))))))</f>
        <v/>
      </c>
      <c r="X23" s="8" t="str">
        <f t="shared" si="10"/>
        <v/>
      </c>
      <c r="Y23" s="11" t="str">
        <f t="shared" si="11"/>
        <v/>
      </c>
      <c r="Z23" s="11" t="str">
        <f t="shared" si="12"/>
        <v/>
      </c>
      <c r="AA23" s="11" t="str">
        <f t="shared" si="13"/>
        <v/>
      </c>
      <c r="AB23" s="11" t="str">
        <f t="shared" si="14"/>
        <v/>
      </c>
      <c r="AC23" s="12" t="str">
        <f t="shared" si="15"/>
        <v/>
      </c>
      <c r="AD23" s="6" t="str">
        <f t="shared" si="16"/>
        <v>Gündüz</v>
      </c>
      <c r="AE23" s="18" t="str">
        <f t="shared" si="19"/>
        <v/>
      </c>
      <c r="AF23" s="18" t="str">
        <f t="shared" si="20"/>
        <v/>
      </c>
      <c r="AG23" s="19" t="str">
        <f t="shared" si="21"/>
        <v/>
      </c>
      <c r="AH23" s="18" t="str">
        <f>IF(AF23="","",WORKDAY.INTL(AF23-1,1,V23,'Resmi Tatiller'!$A$2:$A$17))</f>
        <v/>
      </c>
      <c r="AI23" s="18" t="str">
        <f t="shared" si="22"/>
        <v/>
      </c>
      <c r="AJ23" s="18" t="str">
        <f>IF(AE23="","",IF(AH23&lt;&gt;AF23,AH23+TIME(8,0,0),IF(AG23&lt;TIME(8,0,0),AF23+TIME(8,0,0),IF(AG23&lt;TIME(12,0,0),AE23,IF(AG23&lt;TIME(12,45,0),AF23+TIME(12,45,0),IF(AG23&lt;TIME(15,0,0),AE23,IF(AG23&lt;TIME(15,15,0),AF23+TIME(15,15,0),IF(AG23&lt;TIME(18,0,0),AE23,WORKDAY.INTL(AF23,1,V23,'Resmi Tatiller'!$A$2:$A$17)+TIME(8,0,0)))))))))</f>
        <v/>
      </c>
      <c r="AK23" s="18" t="str">
        <f>IF(AE23="","",IF(AH23&lt;&gt;AF23,AH23+TIME(8,0,0),IF(AG23&lt;TIME(8,0,0),AF23+TIME(8,0,0),IF(AG23&lt;TIME(12,0,0),AE23,IF(AG23&lt;TIME(12,45,0),AF23+TIME(12,45,0),IF(AG23&lt;TIME(15,0,0),AE23,IF(AG23&lt;TIME(15,15,0),AF23+TIME(15,15,0),IF(AG23&lt;TIME(20,0,0),AE23,WORKDAY.INTL(AF23,1,V23,'Resmi Tatiller'!$A$2:$A$17)+TIME(8,0,0)))))))))</f>
        <v/>
      </c>
      <c r="AL23" s="18" t="str">
        <f t="shared" si="23"/>
        <v/>
      </c>
    </row>
    <row r="24" spans="1:38" x14ac:dyDescent="0.25">
      <c r="A24" s="6" t="str">
        <f t="shared" si="0"/>
        <v/>
      </c>
      <c r="B24" s="6"/>
      <c r="C24" s="7" t="str">
        <f>IFERROR(VLOOKUP(B24,'Ürün Veri'!$A:$E,2,FALSE),"")</f>
        <v/>
      </c>
      <c r="D24" s="7" t="str">
        <f>IFERROR(VLOOKUP(B24,'Ürün Veri'!$A:$E,3,FALSE),"")</f>
        <v/>
      </c>
      <c r="E24" s="7" t="str">
        <f>IFERROR(VLOOKUP(B24,'Ürün Veri'!$A:$E,4,FALSE),"")</f>
        <v/>
      </c>
      <c r="F24" s="7" t="str">
        <f>IFERROR(VLOOKUP(B24,'Ürün Veri'!$A:$E,5,FALSE),"")</f>
        <v/>
      </c>
      <c r="G24" s="6"/>
      <c r="H24" s="6"/>
      <c r="I24" s="14">
        <v>10</v>
      </c>
      <c r="J24" s="15">
        <f t="shared" si="1"/>
        <v>45</v>
      </c>
      <c r="K24" s="15">
        <f t="shared" si="2"/>
        <v>15</v>
      </c>
      <c r="L24" s="8">
        <f t="shared" si="3"/>
        <v>9</v>
      </c>
      <c r="M24" s="6" t="s">
        <v>763</v>
      </c>
      <c r="N24" s="9" t="str">
        <f t="shared" si="17"/>
        <v/>
      </c>
      <c r="O24" s="10" t="str">
        <f t="shared" si="18"/>
        <v/>
      </c>
      <c r="P24" s="8" t="str">
        <f t="shared" si="4"/>
        <v/>
      </c>
      <c r="Q24" s="8" t="str">
        <f t="shared" si="5"/>
        <v/>
      </c>
      <c r="R24" s="9" t="str">
        <f>IF(AB24="","",WORKDAY.INTL(W24,AA24,V24,'Resmi Tatiller'!$A$2:$A$17))</f>
        <v/>
      </c>
      <c r="S24" s="10" t="str">
        <f t="shared" si="6"/>
        <v/>
      </c>
      <c r="T24" s="8" t="str">
        <f t="shared" si="7"/>
        <v>Boş</v>
      </c>
      <c r="U24" s="8">
        <f t="shared" si="8"/>
        <v>540</v>
      </c>
      <c r="V24" s="11" t="str">
        <f t="shared" si="9"/>
        <v>0000011</v>
      </c>
      <c r="W24" s="9" t="str">
        <f>IF(OR(N24="",O24=""),"",IF($AD24="24 Saat",N24,IF($AD24="12 Saat",IF(O24&gt;=TIME(20,0,0),WORKDAY.INTL(N24,1,V24,'Resmi Tatiller'!$A$2:$A$17),WORKDAY.INTL(N24-1,1,V24,'Resmi Tatiller'!$A$2:$A$17)),IF($AD24="2 Vardiya",IF(O24&lt;TIME(6,0,0),N24-1,IF(O24&lt;TIME(8,0,0),WORKDAY.INTL(N24-1,1,V24,'Resmi Tatiller'!$A$2:$A$17),N24)),IF(O24&gt;=TIME(18,0,0),WORKDAY.INTL(N24,1,V24,'Resmi Tatiller'!$A$2:$A$17),WORKDAY.INTL(N24-1,1,V24,'Resmi Tatiller'!$A$2:$A$17))))))</f>
        <v/>
      </c>
      <c r="X24" s="8" t="str">
        <f t="shared" si="10"/>
        <v/>
      </c>
      <c r="Y24" s="11" t="str">
        <f t="shared" si="11"/>
        <v/>
      </c>
      <c r="Z24" s="11" t="str">
        <f t="shared" si="12"/>
        <v/>
      </c>
      <c r="AA24" s="11" t="str">
        <f t="shared" si="13"/>
        <v/>
      </c>
      <c r="AB24" s="11" t="str">
        <f t="shared" si="14"/>
        <v/>
      </c>
      <c r="AC24" s="12" t="str">
        <f t="shared" si="15"/>
        <v/>
      </c>
      <c r="AD24" s="6" t="str">
        <f t="shared" si="16"/>
        <v>Gündüz</v>
      </c>
      <c r="AE24" s="18" t="str">
        <f t="shared" si="19"/>
        <v/>
      </c>
      <c r="AF24" s="18" t="str">
        <f t="shared" si="20"/>
        <v/>
      </c>
      <c r="AG24" s="19" t="str">
        <f t="shared" si="21"/>
        <v/>
      </c>
      <c r="AH24" s="18" t="str">
        <f>IF(AF24="","",WORKDAY.INTL(AF24-1,1,V24,'Resmi Tatiller'!$A$2:$A$17))</f>
        <v/>
      </c>
      <c r="AI24" s="18" t="str">
        <f t="shared" si="22"/>
        <v/>
      </c>
      <c r="AJ24" s="18" t="str">
        <f>IF(AE24="","",IF(AH24&lt;&gt;AF24,AH24+TIME(8,0,0),IF(AG24&lt;TIME(8,0,0),AF24+TIME(8,0,0),IF(AG24&lt;TIME(12,0,0),AE24,IF(AG24&lt;TIME(12,45,0),AF24+TIME(12,45,0),IF(AG24&lt;TIME(15,0,0),AE24,IF(AG24&lt;TIME(15,15,0),AF24+TIME(15,15,0),IF(AG24&lt;TIME(18,0,0),AE24,WORKDAY.INTL(AF24,1,V24,'Resmi Tatiller'!$A$2:$A$17)+TIME(8,0,0)))))))))</f>
        <v/>
      </c>
      <c r="AK24" s="18" t="str">
        <f>IF(AE24="","",IF(AH24&lt;&gt;AF24,AH24+TIME(8,0,0),IF(AG24&lt;TIME(8,0,0),AF24+TIME(8,0,0),IF(AG24&lt;TIME(12,0,0),AE24,IF(AG24&lt;TIME(12,45,0),AF24+TIME(12,45,0),IF(AG24&lt;TIME(15,0,0),AE24,IF(AG24&lt;TIME(15,15,0),AF24+TIME(15,15,0),IF(AG24&lt;TIME(20,0,0),AE24,WORKDAY.INTL(AF24,1,V24,'Resmi Tatiller'!$A$2:$A$17)+TIME(8,0,0)))))))))</f>
        <v/>
      </c>
      <c r="AL24" s="18" t="str">
        <f t="shared" si="23"/>
        <v/>
      </c>
    </row>
    <row r="25" spans="1:38" x14ac:dyDescent="0.25">
      <c r="A25" s="6" t="str">
        <f t="shared" si="0"/>
        <v/>
      </c>
      <c r="B25" s="6"/>
      <c r="C25" s="7" t="str">
        <f>IFERROR(VLOOKUP(B25,'Ürün Veri'!$A:$E,2,FALSE),"")</f>
        <v/>
      </c>
      <c r="D25" s="7" t="str">
        <f>IFERROR(VLOOKUP(B25,'Ürün Veri'!$A:$E,3,FALSE),"")</f>
        <v/>
      </c>
      <c r="E25" s="7" t="str">
        <f>IFERROR(VLOOKUP(B25,'Ürün Veri'!$A:$E,4,FALSE),"")</f>
        <v/>
      </c>
      <c r="F25" s="7" t="str">
        <f>IFERROR(VLOOKUP(B25,'Ürün Veri'!$A:$E,5,FALSE),"")</f>
        <v/>
      </c>
      <c r="G25" s="6"/>
      <c r="H25" s="6"/>
      <c r="I25" s="14">
        <v>10</v>
      </c>
      <c r="J25" s="15">
        <f t="shared" si="1"/>
        <v>45</v>
      </c>
      <c r="K25" s="15">
        <f t="shared" si="2"/>
        <v>15</v>
      </c>
      <c r="L25" s="8">
        <f t="shared" si="3"/>
        <v>9</v>
      </c>
      <c r="M25" s="6" t="s">
        <v>763</v>
      </c>
      <c r="N25" s="9" t="str">
        <f t="shared" si="17"/>
        <v/>
      </c>
      <c r="O25" s="10" t="str">
        <f t="shared" si="18"/>
        <v/>
      </c>
      <c r="P25" s="8" t="str">
        <f t="shared" si="4"/>
        <v/>
      </c>
      <c r="Q25" s="8" t="str">
        <f t="shared" si="5"/>
        <v/>
      </c>
      <c r="R25" s="9" t="str">
        <f>IF(AB25="","",WORKDAY.INTL(W25,AA25,V25,'Resmi Tatiller'!$A$2:$A$17))</f>
        <v/>
      </c>
      <c r="S25" s="10" t="str">
        <f t="shared" si="6"/>
        <v/>
      </c>
      <c r="T25" s="8" t="str">
        <f t="shared" si="7"/>
        <v>Boş</v>
      </c>
      <c r="U25" s="8">
        <f t="shared" si="8"/>
        <v>540</v>
      </c>
      <c r="V25" s="11" t="str">
        <f t="shared" si="9"/>
        <v>0000011</v>
      </c>
      <c r="W25" s="9" t="str">
        <f>IF(OR(N25="",O25=""),"",IF($AD25="24 Saat",N25,IF($AD25="12 Saat",IF(O25&gt;=TIME(20,0,0),WORKDAY.INTL(N25,1,V25,'Resmi Tatiller'!$A$2:$A$17),WORKDAY.INTL(N25-1,1,V25,'Resmi Tatiller'!$A$2:$A$17)),IF($AD25="2 Vardiya",IF(O25&lt;TIME(6,0,0),N25-1,IF(O25&lt;TIME(8,0,0),WORKDAY.INTL(N25-1,1,V25,'Resmi Tatiller'!$A$2:$A$17),N25)),IF(O25&gt;=TIME(18,0,0),WORKDAY.INTL(N25,1,V25,'Resmi Tatiller'!$A$2:$A$17),WORKDAY.INTL(N25-1,1,V25,'Resmi Tatiller'!$A$2:$A$17))))))</f>
        <v/>
      </c>
      <c r="X25" s="8" t="str">
        <f t="shared" si="10"/>
        <v/>
      </c>
      <c r="Y25" s="11" t="str">
        <f t="shared" si="11"/>
        <v/>
      </c>
      <c r="Z25" s="11" t="str">
        <f t="shared" si="12"/>
        <v/>
      </c>
      <c r="AA25" s="11" t="str">
        <f t="shared" si="13"/>
        <v/>
      </c>
      <c r="AB25" s="11" t="str">
        <f t="shared" si="14"/>
        <v/>
      </c>
      <c r="AC25" s="12" t="str">
        <f t="shared" si="15"/>
        <v/>
      </c>
      <c r="AD25" s="6" t="str">
        <f t="shared" si="16"/>
        <v>Gündüz</v>
      </c>
      <c r="AE25" s="18" t="str">
        <f t="shared" si="19"/>
        <v/>
      </c>
      <c r="AF25" s="18" t="str">
        <f t="shared" si="20"/>
        <v/>
      </c>
      <c r="AG25" s="19" t="str">
        <f t="shared" si="21"/>
        <v/>
      </c>
      <c r="AH25" s="18" t="str">
        <f>IF(AF25="","",WORKDAY.INTL(AF25-1,1,V25,'Resmi Tatiller'!$A$2:$A$17))</f>
        <v/>
      </c>
      <c r="AI25" s="18" t="str">
        <f t="shared" si="22"/>
        <v/>
      </c>
      <c r="AJ25" s="18" t="str">
        <f>IF(AE25="","",IF(AH25&lt;&gt;AF25,AH25+TIME(8,0,0),IF(AG25&lt;TIME(8,0,0),AF25+TIME(8,0,0),IF(AG25&lt;TIME(12,0,0),AE25,IF(AG25&lt;TIME(12,45,0),AF25+TIME(12,45,0),IF(AG25&lt;TIME(15,0,0),AE25,IF(AG25&lt;TIME(15,15,0),AF25+TIME(15,15,0),IF(AG25&lt;TIME(18,0,0),AE25,WORKDAY.INTL(AF25,1,V25,'Resmi Tatiller'!$A$2:$A$17)+TIME(8,0,0)))))))))</f>
        <v/>
      </c>
      <c r="AK25" s="18" t="str">
        <f>IF(AE25="","",IF(AH25&lt;&gt;AF25,AH25+TIME(8,0,0),IF(AG25&lt;TIME(8,0,0),AF25+TIME(8,0,0),IF(AG25&lt;TIME(12,0,0),AE25,IF(AG25&lt;TIME(12,45,0),AF25+TIME(12,45,0),IF(AG25&lt;TIME(15,0,0),AE25,IF(AG25&lt;TIME(15,15,0),AF25+TIME(15,15,0),IF(AG25&lt;TIME(20,0,0),AE25,WORKDAY.INTL(AF25,1,V25,'Resmi Tatiller'!$A$2:$A$17)+TIME(8,0,0)))))))))</f>
        <v/>
      </c>
      <c r="AL25" s="18" t="str">
        <f t="shared" si="23"/>
        <v/>
      </c>
    </row>
    <row r="26" spans="1:38" x14ac:dyDescent="0.25">
      <c r="A26" s="6" t="str">
        <f t="shared" si="0"/>
        <v/>
      </c>
      <c r="B26" s="6"/>
      <c r="C26" s="7" t="str">
        <f>IFERROR(VLOOKUP(B26,'Ürün Veri'!$A:$E,2,FALSE),"")</f>
        <v/>
      </c>
      <c r="D26" s="7" t="str">
        <f>IFERROR(VLOOKUP(B26,'Ürün Veri'!$A:$E,3,FALSE),"")</f>
        <v/>
      </c>
      <c r="E26" s="7" t="str">
        <f>IFERROR(VLOOKUP(B26,'Ürün Veri'!$A:$E,4,FALSE),"")</f>
        <v/>
      </c>
      <c r="F26" s="7" t="str">
        <f>IFERROR(VLOOKUP(B26,'Ürün Veri'!$A:$E,5,FALSE),"")</f>
        <v/>
      </c>
      <c r="G26" s="6"/>
      <c r="H26" s="6"/>
      <c r="I26" s="14">
        <v>10</v>
      </c>
      <c r="J26" s="15">
        <f t="shared" si="1"/>
        <v>45</v>
      </c>
      <c r="K26" s="15">
        <f t="shared" si="2"/>
        <v>15</v>
      </c>
      <c r="L26" s="8">
        <f t="shared" si="3"/>
        <v>9</v>
      </c>
      <c r="M26" s="6" t="s">
        <v>763</v>
      </c>
      <c r="N26" s="9" t="str">
        <f t="shared" si="17"/>
        <v/>
      </c>
      <c r="O26" s="10" t="str">
        <f t="shared" si="18"/>
        <v/>
      </c>
      <c r="P26" s="8" t="str">
        <f t="shared" si="4"/>
        <v/>
      </c>
      <c r="Q26" s="8" t="str">
        <f t="shared" si="5"/>
        <v/>
      </c>
      <c r="R26" s="9" t="str">
        <f>IF(AB26="","",WORKDAY.INTL(W26,AA26,V26,'Resmi Tatiller'!$A$2:$A$17))</f>
        <v/>
      </c>
      <c r="S26" s="10" t="str">
        <f t="shared" si="6"/>
        <v/>
      </c>
      <c r="T26" s="8" t="str">
        <f t="shared" si="7"/>
        <v>Boş</v>
      </c>
      <c r="U26" s="8">
        <f t="shared" si="8"/>
        <v>540</v>
      </c>
      <c r="V26" s="11" t="str">
        <f t="shared" si="9"/>
        <v>0000011</v>
      </c>
      <c r="W26" s="9" t="str">
        <f>IF(OR(N26="",O26=""),"",IF($AD26="24 Saat",N26,IF($AD26="12 Saat",IF(O26&gt;=TIME(20,0,0),WORKDAY.INTL(N26,1,V26,'Resmi Tatiller'!$A$2:$A$17),WORKDAY.INTL(N26-1,1,V26,'Resmi Tatiller'!$A$2:$A$17)),IF($AD26="2 Vardiya",IF(O26&lt;TIME(6,0,0),N26-1,IF(O26&lt;TIME(8,0,0),WORKDAY.INTL(N26-1,1,V26,'Resmi Tatiller'!$A$2:$A$17),N26)),IF(O26&gt;=TIME(18,0,0),WORKDAY.INTL(N26,1,V26,'Resmi Tatiller'!$A$2:$A$17),WORKDAY.INTL(N26-1,1,V26,'Resmi Tatiller'!$A$2:$A$17))))))</f>
        <v/>
      </c>
      <c r="X26" s="8" t="str">
        <f t="shared" si="10"/>
        <v/>
      </c>
      <c r="Y26" s="11" t="str">
        <f t="shared" si="11"/>
        <v/>
      </c>
      <c r="Z26" s="11" t="str">
        <f t="shared" si="12"/>
        <v/>
      </c>
      <c r="AA26" s="11" t="str">
        <f t="shared" si="13"/>
        <v/>
      </c>
      <c r="AB26" s="11" t="str">
        <f t="shared" si="14"/>
        <v/>
      </c>
      <c r="AC26" s="12" t="str">
        <f t="shared" si="15"/>
        <v/>
      </c>
      <c r="AD26" s="6" t="str">
        <f t="shared" si="16"/>
        <v>Gündüz</v>
      </c>
      <c r="AE26" s="18" t="str">
        <f t="shared" si="19"/>
        <v/>
      </c>
      <c r="AF26" s="18" t="str">
        <f t="shared" si="20"/>
        <v/>
      </c>
      <c r="AG26" s="19" t="str">
        <f t="shared" si="21"/>
        <v/>
      </c>
      <c r="AH26" s="18" t="str">
        <f>IF(AF26="","",WORKDAY.INTL(AF26-1,1,V26,'Resmi Tatiller'!$A$2:$A$17))</f>
        <v/>
      </c>
      <c r="AI26" s="18" t="str">
        <f t="shared" si="22"/>
        <v/>
      </c>
      <c r="AJ26" s="18" t="str">
        <f>IF(AE26="","",IF(AH26&lt;&gt;AF26,AH26+TIME(8,0,0),IF(AG26&lt;TIME(8,0,0),AF26+TIME(8,0,0),IF(AG26&lt;TIME(12,0,0),AE26,IF(AG26&lt;TIME(12,45,0),AF26+TIME(12,45,0),IF(AG26&lt;TIME(15,0,0),AE26,IF(AG26&lt;TIME(15,15,0),AF26+TIME(15,15,0),IF(AG26&lt;TIME(18,0,0),AE26,WORKDAY.INTL(AF26,1,V26,'Resmi Tatiller'!$A$2:$A$17)+TIME(8,0,0)))))))))</f>
        <v/>
      </c>
      <c r="AK26" s="18" t="str">
        <f>IF(AE26="","",IF(AH26&lt;&gt;AF26,AH26+TIME(8,0,0),IF(AG26&lt;TIME(8,0,0),AF26+TIME(8,0,0),IF(AG26&lt;TIME(12,0,0),AE26,IF(AG26&lt;TIME(12,45,0),AF26+TIME(12,45,0),IF(AG26&lt;TIME(15,0,0),AE26,IF(AG26&lt;TIME(15,15,0),AF26+TIME(15,15,0),IF(AG26&lt;TIME(20,0,0),AE26,WORKDAY.INTL(AF26,1,V26,'Resmi Tatiller'!$A$2:$A$17)+TIME(8,0,0)))))))))</f>
        <v/>
      </c>
      <c r="AL26" s="18" t="str">
        <f t="shared" si="23"/>
        <v/>
      </c>
    </row>
    <row r="27" spans="1:38" x14ac:dyDescent="0.25">
      <c r="A27" s="6" t="str">
        <f t="shared" si="0"/>
        <v/>
      </c>
      <c r="B27" s="6"/>
      <c r="C27" s="7" t="str">
        <f>IFERROR(VLOOKUP(B27,'Ürün Veri'!$A:$E,2,FALSE),"")</f>
        <v/>
      </c>
      <c r="D27" s="7" t="str">
        <f>IFERROR(VLOOKUP(B27,'Ürün Veri'!$A:$E,3,FALSE),"")</f>
        <v/>
      </c>
      <c r="E27" s="7" t="str">
        <f>IFERROR(VLOOKUP(B27,'Ürün Veri'!$A:$E,4,FALSE),"")</f>
        <v/>
      </c>
      <c r="F27" s="7" t="str">
        <f>IFERROR(VLOOKUP(B27,'Ürün Veri'!$A:$E,5,FALSE),"")</f>
        <v/>
      </c>
      <c r="G27" s="6"/>
      <c r="H27" s="6"/>
      <c r="I27" s="14">
        <v>10</v>
      </c>
      <c r="J27" s="15">
        <f t="shared" si="1"/>
        <v>45</v>
      </c>
      <c r="K27" s="15">
        <f t="shared" si="2"/>
        <v>15</v>
      </c>
      <c r="L27" s="8">
        <f t="shared" si="3"/>
        <v>9</v>
      </c>
      <c r="M27" s="6" t="s">
        <v>763</v>
      </c>
      <c r="N27" s="9" t="str">
        <f t="shared" si="17"/>
        <v/>
      </c>
      <c r="O27" s="10" t="str">
        <f t="shared" si="18"/>
        <v/>
      </c>
      <c r="P27" s="8" t="str">
        <f t="shared" si="4"/>
        <v/>
      </c>
      <c r="Q27" s="8" t="str">
        <f t="shared" si="5"/>
        <v/>
      </c>
      <c r="R27" s="9" t="str">
        <f>IF(AB27="","",WORKDAY.INTL(W27,AA27,V27,'Resmi Tatiller'!$A$2:$A$17))</f>
        <v/>
      </c>
      <c r="S27" s="10" t="str">
        <f t="shared" si="6"/>
        <v/>
      </c>
      <c r="T27" s="8" t="str">
        <f t="shared" si="7"/>
        <v>Boş</v>
      </c>
      <c r="U27" s="8">
        <f t="shared" si="8"/>
        <v>540</v>
      </c>
      <c r="V27" s="11" t="str">
        <f t="shared" si="9"/>
        <v>0000011</v>
      </c>
      <c r="W27" s="9" t="str">
        <f>IF(OR(N27="",O27=""),"",IF($AD27="24 Saat",N27,IF($AD27="12 Saat",IF(O27&gt;=TIME(20,0,0),WORKDAY.INTL(N27,1,V27,'Resmi Tatiller'!$A$2:$A$17),WORKDAY.INTL(N27-1,1,V27,'Resmi Tatiller'!$A$2:$A$17)),IF($AD27="2 Vardiya",IF(O27&lt;TIME(6,0,0),N27-1,IF(O27&lt;TIME(8,0,0),WORKDAY.INTL(N27-1,1,V27,'Resmi Tatiller'!$A$2:$A$17),N27)),IF(O27&gt;=TIME(18,0,0),WORKDAY.INTL(N27,1,V27,'Resmi Tatiller'!$A$2:$A$17),WORKDAY.INTL(N27-1,1,V27,'Resmi Tatiller'!$A$2:$A$17))))))</f>
        <v/>
      </c>
      <c r="X27" s="8" t="str">
        <f t="shared" si="10"/>
        <v/>
      </c>
      <c r="Y27" s="11" t="str">
        <f t="shared" si="11"/>
        <v/>
      </c>
      <c r="Z27" s="11" t="str">
        <f t="shared" si="12"/>
        <v/>
      </c>
      <c r="AA27" s="11" t="str">
        <f t="shared" si="13"/>
        <v/>
      </c>
      <c r="AB27" s="11" t="str">
        <f t="shared" si="14"/>
        <v/>
      </c>
      <c r="AC27" s="12" t="str">
        <f t="shared" si="15"/>
        <v/>
      </c>
      <c r="AD27" s="6" t="str">
        <f t="shared" si="16"/>
        <v>Gündüz</v>
      </c>
      <c r="AE27" s="18" t="str">
        <f t="shared" si="19"/>
        <v/>
      </c>
      <c r="AF27" s="18" t="str">
        <f t="shared" si="20"/>
        <v/>
      </c>
      <c r="AG27" s="19" t="str">
        <f t="shared" si="21"/>
        <v/>
      </c>
      <c r="AH27" s="18" t="str">
        <f>IF(AF27="","",WORKDAY.INTL(AF27-1,1,V27,'Resmi Tatiller'!$A$2:$A$17))</f>
        <v/>
      </c>
      <c r="AI27" s="18" t="str">
        <f t="shared" si="22"/>
        <v/>
      </c>
      <c r="AJ27" s="18" t="str">
        <f>IF(AE27="","",IF(AH27&lt;&gt;AF27,AH27+TIME(8,0,0),IF(AG27&lt;TIME(8,0,0),AF27+TIME(8,0,0),IF(AG27&lt;TIME(12,0,0),AE27,IF(AG27&lt;TIME(12,45,0),AF27+TIME(12,45,0),IF(AG27&lt;TIME(15,0,0),AE27,IF(AG27&lt;TIME(15,15,0),AF27+TIME(15,15,0),IF(AG27&lt;TIME(18,0,0),AE27,WORKDAY.INTL(AF27,1,V27,'Resmi Tatiller'!$A$2:$A$17)+TIME(8,0,0)))))))))</f>
        <v/>
      </c>
      <c r="AK27" s="18" t="str">
        <f>IF(AE27="","",IF(AH27&lt;&gt;AF27,AH27+TIME(8,0,0),IF(AG27&lt;TIME(8,0,0),AF27+TIME(8,0,0),IF(AG27&lt;TIME(12,0,0),AE27,IF(AG27&lt;TIME(12,45,0),AF27+TIME(12,45,0),IF(AG27&lt;TIME(15,0,0),AE27,IF(AG27&lt;TIME(15,15,0),AF27+TIME(15,15,0),IF(AG27&lt;TIME(20,0,0),AE27,WORKDAY.INTL(AF27,1,V27,'Resmi Tatiller'!$A$2:$A$17)+TIME(8,0,0)))))))))</f>
        <v/>
      </c>
      <c r="AL27" s="18" t="str">
        <f t="shared" si="23"/>
        <v/>
      </c>
    </row>
    <row r="28" spans="1:38" x14ac:dyDescent="0.25">
      <c r="A28" s="6" t="str">
        <f t="shared" si="0"/>
        <v/>
      </c>
      <c r="B28" s="6"/>
      <c r="C28" s="7" t="str">
        <f>IFERROR(VLOOKUP(B28,'Ürün Veri'!$A:$E,2,FALSE),"")</f>
        <v/>
      </c>
      <c r="D28" s="7" t="str">
        <f>IFERROR(VLOOKUP(B28,'Ürün Veri'!$A:$E,3,FALSE),"")</f>
        <v/>
      </c>
      <c r="E28" s="7" t="str">
        <f>IFERROR(VLOOKUP(B28,'Ürün Veri'!$A:$E,4,FALSE),"")</f>
        <v/>
      </c>
      <c r="F28" s="7" t="str">
        <f>IFERROR(VLOOKUP(B28,'Ürün Veri'!$A:$E,5,FALSE),"")</f>
        <v/>
      </c>
      <c r="G28" s="6"/>
      <c r="H28" s="6"/>
      <c r="I28" s="14">
        <v>10</v>
      </c>
      <c r="J28" s="15">
        <f t="shared" si="1"/>
        <v>45</v>
      </c>
      <c r="K28" s="15">
        <f t="shared" si="2"/>
        <v>15</v>
      </c>
      <c r="L28" s="8">
        <f t="shared" si="3"/>
        <v>9</v>
      </c>
      <c r="M28" s="6" t="s">
        <v>763</v>
      </c>
      <c r="N28" s="9" t="str">
        <f t="shared" si="17"/>
        <v/>
      </c>
      <c r="O28" s="10" t="str">
        <f t="shared" si="18"/>
        <v/>
      </c>
      <c r="P28" s="8" t="str">
        <f t="shared" si="4"/>
        <v/>
      </c>
      <c r="Q28" s="8" t="str">
        <f t="shared" si="5"/>
        <v/>
      </c>
      <c r="R28" s="9" t="str">
        <f>IF(AB28="","",WORKDAY.INTL(W28,AA28,V28,'Resmi Tatiller'!$A$2:$A$17))</f>
        <v/>
      </c>
      <c r="S28" s="10" t="str">
        <f t="shared" si="6"/>
        <v/>
      </c>
      <c r="T28" s="8" t="str">
        <f t="shared" si="7"/>
        <v>Boş</v>
      </c>
      <c r="U28" s="8">
        <f t="shared" si="8"/>
        <v>540</v>
      </c>
      <c r="V28" s="11" t="str">
        <f t="shared" si="9"/>
        <v>0000011</v>
      </c>
      <c r="W28" s="9" t="str">
        <f>IF(OR(N28="",O28=""),"",IF($AD28="24 Saat",N28,IF($AD28="12 Saat",IF(O28&gt;=TIME(20,0,0),WORKDAY.INTL(N28,1,V28,'Resmi Tatiller'!$A$2:$A$17),WORKDAY.INTL(N28-1,1,V28,'Resmi Tatiller'!$A$2:$A$17)),IF($AD28="2 Vardiya",IF(O28&lt;TIME(6,0,0),N28-1,IF(O28&lt;TIME(8,0,0),WORKDAY.INTL(N28-1,1,V28,'Resmi Tatiller'!$A$2:$A$17),N28)),IF(O28&gt;=TIME(18,0,0),WORKDAY.INTL(N28,1,V28,'Resmi Tatiller'!$A$2:$A$17),WORKDAY.INTL(N28-1,1,V28,'Resmi Tatiller'!$A$2:$A$17))))))</f>
        <v/>
      </c>
      <c r="X28" s="8" t="str">
        <f t="shared" si="10"/>
        <v/>
      </c>
      <c r="Y28" s="11" t="str">
        <f t="shared" si="11"/>
        <v/>
      </c>
      <c r="Z28" s="11" t="str">
        <f t="shared" si="12"/>
        <v/>
      </c>
      <c r="AA28" s="11" t="str">
        <f t="shared" si="13"/>
        <v/>
      </c>
      <c r="AB28" s="11" t="str">
        <f t="shared" si="14"/>
        <v/>
      </c>
      <c r="AC28" s="12" t="str">
        <f t="shared" si="15"/>
        <v/>
      </c>
      <c r="AD28" s="6" t="str">
        <f t="shared" si="16"/>
        <v>Gündüz</v>
      </c>
      <c r="AE28" s="18" t="str">
        <f t="shared" si="19"/>
        <v/>
      </c>
      <c r="AF28" s="18" t="str">
        <f t="shared" si="20"/>
        <v/>
      </c>
      <c r="AG28" s="19" t="str">
        <f t="shared" si="21"/>
        <v/>
      </c>
      <c r="AH28" s="18" t="str">
        <f>IF(AF28="","",WORKDAY.INTL(AF28-1,1,V28,'Resmi Tatiller'!$A$2:$A$17))</f>
        <v/>
      </c>
      <c r="AI28" s="18" t="str">
        <f t="shared" si="22"/>
        <v/>
      </c>
      <c r="AJ28" s="18" t="str">
        <f>IF(AE28="","",IF(AH28&lt;&gt;AF28,AH28+TIME(8,0,0),IF(AG28&lt;TIME(8,0,0),AF28+TIME(8,0,0),IF(AG28&lt;TIME(12,0,0),AE28,IF(AG28&lt;TIME(12,45,0),AF28+TIME(12,45,0),IF(AG28&lt;TIME(15,0,0),AE28,IF(AG28&lt;TIME(15,15,0),AF28+TIME(15,15,0),IF(AG28&lt;TIME(18,0,0),AE28,WORKDAY.INTL(AF28,1,V28,'Resmi Tatiller'!$A$2:$A$17)+TIME(8,0,0)))))))))</f>
        <v/>
      </c>
      <c r="AK28" s="18" t="str">
        <f>IF(AE28="","",IF(AH28&lt;&gt;AF28,AH28+TIME(8,0,0),IF(AG28&lt;TIME(8,0,0),AF28+TIME(8,0,0),IF(AG28&lt;TIME(12,0,0),AE28,IF(AG28&lt;TIME(12,45,0),AF28+TIME(12,45,0),IF(AG28&lt;TIME(15,0,0),AE28,IF(AG28&lt;TIME(15,15,0),AF28+TIME(15,15,0),IF(AG28&lt;TIME(20,0,0),AE28,WORKDAY.INTL(AF28,1,V28,'Resmi Tatiller'!$A$2:$A$17)+TIME(8,0,0)))))))))</f>
        <v/>
      </c>
      <c r="AL28" s="18" t="str">
        <f t="shared" si="23"/>
        <v/>
      </c>
    </row>
    <row r="29" spans="1:38" x14ac:dyDescent="0.25">
      <c r="A29" s="6" t="str">
        <f t="shared" si="0"/>
        <v/>
      </c>
      <c r="B29" s="6"/>
      <c r="C29" s="7" t="str">
        <f>IFERROR(VLOOKUP(B29,'Ürün Veri'!$A:$E,2,FALSE),"")</f>
        <v/>
      </c>
      <c r="D29" s="7" t="str">
        <f>IFERROR(VLOOKUP(B29,'Ürün Veri'!$A:$E,3,FALSE),"")</f>
        <v/>
      </c>
      <c r="E29" s="7" t="str">
        <f>IFERROR(VLOOKUP(B29,'Ürün Veri'!$A:$E,4,FALSE),"")</f>
        <v/>
      </c>
      <c r="F29" s="7" t="str">
        <f>IFERROR(VLOOKUP(B29,'Ürün Veri'!$A:$E,5,FALSE),"")</f>
        <v/>
      </c>
      <c r="G29" s="6"/>
      <c r="H29" s="6"/>
      <c r="I29" s="14">
        <v>10</v>
      </c>
      <c r="J29" s="15">
        <f t="shared" si="1"/>
        <v>45</v>
      </c>
      <c r="K29" s="15">
        <f t="shared" si="2"/>
        <v>15</v>
      </c>
      <c r="L29" s="8">
        <f t="shared" si="3"/>
        <v>9</v>
      </c>
      <c r="M29" s="6" t="s">
        <v>763</v>
      </c>
      <c r="N29" s="9" t="str">
        <f t="shared" si="17"/>
        <v/>
      </c>
      <c r="O29" s="10" t="str">
        <f t="shared" si="18"/>
        <v/>
      </c>
      <c r="P29" s="8" t="str">
        <f t="shared" si="4"/>
        <v/>
      </c>
      <c r="Q29" s="8" t="str">
        <f t="shared" si="5"/>
        <v/>
      </c>
      <c r="R29" s="9" t="str">
        <f>IF(AB29="","",WORKDAY.INTL(W29,AA29,V29,'Resmi Tatiller'!$A$2:$A$17))</f>
        <v/>
      </c>
      <c r="S29" s="10" t="str">
        <f t="shared" si="6"/>
        <v/>
      </c>
      <c r="T29" s="8" t="str">
        <f t="shared" si="7"/>
        <v>Boş</v>
      </c>
      <c r="U29" s="8">
        <f t="shared" si="8"/>
        <v>540</v>
      </c>
      <c r="V29" s="11" t="str">
        <f t="shared" si="9"/>
        <v>0000011</v>
      </c>
      <c r="W29" s="9" t="str">
        <f>IF(OR(N29="",O29=""),"",IF($AD29="24 Saat",N29,IF($AD29="12 Saat",IF(O29&gt;=TIME(20,0,0),WORKDAY.INTL(N29,1,V29,'Resmi Tatiller'!$A$2:$A$17),WORKDAY.INTL(N29-1,1,V29,'Resmi Tatiller'!$A$2:$A$17)),IF($AD29="2 Vardiya",IF(O29&lt;TIME(6,0,0),N29-1,IF(O29&lt;TIME(8,0,0),WORKDAY.INTL(N29-1,1,V29,'Resmi Tatiller'!$A$2:$A$17),N29)),IF(O29&gt;=TIME(18,0,0),WORKDAY.INTL(N29,1,V29,'Resmi Tatiller'!$A$2:$A$17),WORKDAY.INTL(N29-1,1,V29,'Resmi Tatiller'!$A$2:$A$17))))))</f>
        <v/>
      </c>
      <c r="X29" s="8" t="str">
        <f t="shared" si="10"/>
        <v/>
      </c>
      <c r="Y29" s="11" t="str">
        <f t="shared" si="11"/>
        <v/>
      </c>
      <c r="Z29" s="11" t="str">
        <f t="shared" si="12"/>
        <v/>
      </c>
      <c r="AA29" s="11" t="str">
        <f t="shared" si="13"/>
        <v/>
      </c>
      <c r="AB29" s="11" t="str">
        <f t="shared" si="14"/>
        <v/>
      </c>
      <c r="AC29" s="12" t="str">
        <f t="shared" si="15"/>
        <v/>
      </c>
      <c r="AD29" s="6" t="str">
        <f t="shared" si="16"/>
        <v>Gündüz</v>
      </c>
      <c r="AE29" s="18" t="str">
        <f t="shared" si="19"/>
        <v/>
      </c>
      <c r="AF29" s="18" t="str">
        <f t="shared" si="20"/>
        <v/>
      </c>
      <c r="AG29" s="19" t="str">
        <f t="shared" si="21"/>
        <v/>
      </c>
      <c r="AH29" s="18" t="str">
        <f>IF(AF29="","",WORKDAY.INTL(AF29-1,1,V29,'Resmi Tatiller'!$A$2:$A$17))</f>
        <v/>
      </c>
      <c r="AI29" s="18" t="str">
        <f t="shared" si="22"/>
        <v/>
      </c>
      <c r="AJ29" s="18" t="str">
        <f>IF(AE29="","",IF(AH29&lt;&gt;AF29,AH29+TIME(8,0,0),IF(AG29&lt;TIME(8,0,0),AF29+TIME(8,0,0),IF(AG29&lt;TIME(12,0,0),AE29,IF(AG29&lt;TIME(12,45,0),AF29+TIME(12,45,0),IF(AG29&lt;TIME(15,0,0),AE29,IF(AG29&lt;TIME(15,15,0),AF29+TIME(15,15,0),IF(AG29&lt;TIME(18,0,0),AE29,WORKDAY.INTL(AF29,1,V29,'Resmi Tatiller'!$A$2:$A$17)+TIME(8,0,0)))))))))</f>
        <v/>
      </c>
      <c r="AK29" s="18" t="str">
        <f>IF(AE29="","",IF(AH29&lt;&gt;AF29,AH29+TIME(8,0,0),IF(AG29&lt;TIME(8,0,0),AF29+TIME(8,0,0),IF(AG29&lt;TIME(12,0,0),AE29,IF(AG29&lt;TIME(12,45,0),AF29+TIME(12,45,0),IF(AG29&lt;TIME(15,0,0),AE29,IF(AG29&lt;TIME(15,15,0),AF29+TIME(15,15,0),IF(AG29&lt;TIME(20,0,0),AE29,WORKDAY.INTL(AF29,1,V29,'Resmi Tatiller'!$A$2:$A$17)+TIME(8,0,0)))))))))</f>
        <v/>
      </c>
      <c r="AL29" s="18" t="str">
        <f t="shared" si="23"/>
        <v/>
      </c>
    </row>
    <row r="30" spans="1:38" x14ac:dyDescent="0.25">
      <c r="A30" s="6" t="str">
        <f t="shared" si="0"/>
        <v/>
      </c>
      <c r="B30" s="6"/>
      <c r="C30" s="7" t="str">
        <f>IFERROR(VLOOKUP(B30,'Ürün Veri'!$A:$E,2,FALSE),"")</f>
        <v/>
      </c>
      <c r="D30" s="7" t="str">
        <f>IFERROR(VLOOKUP(B30,'Ürün Veri'!$A:$E,3,FALSE),"")</f>
        <v/>
      </c>
      <c r="E30" s="7" t="str">
        <f>IFERROR(VLOOKUP(B30,'Ürün Veri'!$A:$E,4,FALSE),"")</f>
        <v/>
      </c>
      <c r="F30" s="7" t="str">
        <f>IFERROR(VLOOKUP(B30,'Ürün Veri'!$A:$E,5,FALSE),"")</f>
        <v/>
      </c>
      <c r="G30" s="6"/>
      <c r="H30" s="6"/>
      <c r="I30" s="14">
        <v>10</v>
      </c>
      <c r="J30" s="15">
        <f t="shared" si="1"/>
        <v>45</v>
      </c>
      <c r="K30" s="15">
        <f t="shared" si="2"/>
        <v>15</v>
      </c>
      <c r="L30" s="8">
        <f t="shared" si="3"/>
        <v>9</v>
      </c>
      <c r="M30" s="6" t="s">
        <v>763</v>
      </c>
      <c r="N30" s="9" t="str">
        <f t="shared" si="17"/>
        <v/>
      </c>
      <c r="O30" s="10" t="str">
        <f t="shared" si="18"/>
        <v/>
      </c>
      <c r="P30" s="8" t="str">
        <f t="shared" si="4"/>
        <v/>
      </c>
      <c r="Q30" s="8" t="str">
        <f t="shared" si="5"/>
        <v/>
      </c>
      <c r="R30" s="9" t="str">
        <f>IF(AB30="","",WORKDAY.INTL(W30,AA30,V30,'Resmi Tatiller'!$A$2:$A$17))</f>
        <v/>
      </c>
      <c r="S30" s="10" t="str">
        <f t="shared" si="6"/>
        <v/>
      </c>
      <c r="T30" s="8" t="str">
        <f t="shared" si="7"/>
        <v>Boş</v>
      </c>
      <c r="U30" s="8">
        <f t="shared" si="8"/>
        <v>540</v>
      </c>
      <c r="V30" s="11" t="str">
        <f t="shared" si="9"/>
        <v>0000011</v>
      </c>
      <c r="W30" s="9" t="str">
        <f>IF(OR(N30="",O30=""),"",IF($AD30="24 Saat",N30,IF($AD30="12 Saat",IF(O30&gt;=TIME(20,0,0),WORKDAY.INTL(N30,1,V30,'Resmi Tatiller'!$A$2:$A$17),WORKDAY.INTL(N30-1,1,V30,'Resmi Tatiller'!$A$2:$A$17)),IF($AD30="2 Vardiya",IF(O30&lt;TIME(6,0,0),N30-1,IF(O30&lt;TIME(8,0,0),WORKDAY.INTL(N30-1,1,V30,'Resmi Tatiller'!$A$2:$A$17),N30)),IF(O30&gt;=TIME(18,0,0),WORKDAY.INTL(N30,1,V30,'Resmi Tatiller'!$A$2:$A$17),WORKDAY.INTL(N30-1,1,V30,'Resmi Tatiller'!$A$2:$A$17))))))</f>
        <v/>
      </c>
      <c r="X30" s="8" t="str">
        <f t="shared" si="10"/>
        <v/>
      </c>
      <c r="Y30" s="11" t="str">
        <f t="shared" si="11"/>
        <v/>
      </c>
      <c r="Z30" s="11" t="str">
        <f t="shared" si="12"/>
        <v/>
      </c>
      <c r="AA30" s="11" t="str">
        <f t="shared" si="13"/>
        <v/>
      </c>
      <c r="AB30" s="11" t="str">
        <f t="shared" si="14"/>
        <v/>
      </c>
      <c r="AC30" s="12" t="str">
        <f t="shared" si="15"/>
        <v/>
      </c>
      <c r="AD30" s="6" t="str">
        <f t="shared" si="16"/>
        <v>Gündüz</v>
      </c>
      <c r="AE30" s="18" t="str">
        <f t="shared" si="19"/>
        <v/>
      </c>
      <c r="AF30" s="18" t="str">
        <f t="shared" si="20"/>
        <v/>
      </c>
      <c r="AG30" s="19" t="str">
        <f t="shared" si="21"/>
        <v/>
      </c>
      <c r="AH30" s="18" t="str">
        <f>IF(AF30="","",WORKDAY.INTL(AF30-1,1,V30,'Resmi Tatiller'!$A$2:$A$17))</f>
        <v/>
      </c>
      <c r="AI30" s="18" t="str">
        <f t="shared" si="22"/>
        <v/>
      </c>
      <c r="AJ30" s="18" t="str">
        <f>IF(AE30="","",IF(AH30&lt;&gt;AF30,AH30+TIME(8,0,0),IF(AG30&lt;TIME(8,0,0),AF30+TIME(8,0,0),IF(AG30&lt;TIME(12,0,0),AE30,IF(AG30&lt;TIME(12,45,0),AF30+TIME(12,45,0),IF(AG30&lt;TIME(15,0,0),AE30,IF(AG30&lt;TIME(15,15,0),AF30+TIME(15,15,0),IF(AG30&lt;TIME(18,0,0),AE30,WORKDAY.INTL(AF30,1,V30,'Resmi Tatiller'!$A$2:$A$17)+TIME(8,0,0)))))))))</f>
        <v/>
      </c>
      <c r="AK30" s="18" t="str">
        <f>IF(AE30="","",IF(AH30&lt;&gt;AF30,AH30+TIME(8,0,0),IF(AG30&lt;TIME(8,0,0),AF30+TIME(8,0,0),IF(AG30&lt;TIME(12,0,0),AE30,IF(AG30&lt;TIME(12,45,0),AF30+TIME(12,45,0),IF(AG30&lt;TIME(15,0,0),AE30,IF(AG30&lt;TIME(15,15,0),AF30+TIME(15,15,0),IF(AG30&lt;TIME(20,0,0),AE30,WORKDAY.INTL(AF30,1,V30,'Resmi Tatiller'!$A$2:$A$17)+TIME(8,0,0)))))))))</f>
        <v/>
      </c>
      <c r="AL30" s="18" t="str">
        <f t="shared" si="23"/>
        <v/>
      </c>
    </row>
    <row r="31" spans="1:38" x14ac:dyDescent="0.25">
      <c r="A31" s="6" t="str">
        <f t="shared" si="0"/>
        <v/>
      </c>
      <c r="B31" s="6"/>
      <c r="C31" s="7" t="str">
        <f>IFERROR(VLOOKUP(B31,'Ürün Veri'!$A:$E,2,FALSE),"")</f>
        <v/>
      </c>
      <c r="D31" s="7" t="str">
        <f>IFERROR(VLOOKUP(B31,'Ürün Veri'!$A:$E,3,FALSE),"")</f>
        <v/>
      </c>
      <c r="E31" s="7" t="str">
        <f>IFERROR(VLOOKUP(B31,'Ürün Veri'!$A:$E,4,FALSE),"")</f>
        <v/>
      </c>
      <c r="F31" s="7" t="str">
        <f>IFERROR(VLOOKUP(B31,'Ürün Veri'!$A:$E,5,FALSE),"")</f>
        <v/>
      </c>
      <c r="G31" s="6"/>
      <c r="H31" s="6"/>
      <c r="I31" s="14">
        <v>10</v>
      </c>
      <c r="J31" s="15">
        <f t="shared" si="1"/>
        <v>45</v>
      </c>
      <c r="K31" s="15">
        <f t="shared" si="2"/>
        <v>15</v>
      </c>
      <c r="L31" s="8">
        <f t="shared" si="3"/>
        <v>9</v>
      </c>
      <c r="M31" s="6" t="s">
        <v>763</v>
      </c>
      <c r="N31" s="9" t="str">
        <f t="shared" si="17"/>
        <v/>
      </c>
      <c r="O31" s="10" t="str">
        <f t="shared" si="18"/>
        <v/>
      </c>
      <c r="P31" s="8" t="str">
        <f t="shared" si="4"/>
        <v/>
      </c>
      <c r="Q31" s="8" t="str">
        <f t="shared" si="5"/>
        <v/>
      </c>
      <c r="R31" s="9" t="str">
        <f>IF(AB31="","",WORKDAY.INTL(W31,AA31,V31,'Resmi Tatiller'!$A$2:$A$17))</f>
        <v/>
      </c>
      <c r="S31" s="10" t="str">
        <f t="shared" si="6"/>
        <v/>
      </c>
      <c r="T31" s="8" t="str">
        <f t="shared" si="7"/>
        <v>Boş</v>
      </c>
      <c r="U31" s="8">
        <f t="shared" si="8"/>
        <v>540</v>
      </c>
      <c r="V31" s="11" t="str">
        <f t="shared" si="9"/>
        <v>0000011</v>
      </c>
      <c r="W31" s="9" t="str">
        <f>IF(OR(N31="",O31=""),"",IF($AD31="24 Saat",N31,IF($AD31="12 Saat",IF(O31&gt;=TIME(20,0,0),WORKDAY.INTL(N31,1,V31,'Resmi Tatiller'!$A$2:$A$17),WORKDAY.INTL(N31-1,1,V31,'Resmi Tatiller'!$A$2:$A$17)),IF($AD31="2 Vardiya",IF(O31&lt;TIME(6,0,0),N31-1,IF(O31&lt;TIME(8,0,0),WORKDAY.INTL(N31-1,1,V31,'Resmi Tatiller'!$A$2:$A$17),N31)),IF(O31&gt;=TIME(18,0,0),WORKDAY.INTL(N31,1,V31,'Resmi Tatiller'!$A$2:$A$17),WORKDAY.INTL(N31-1,1,V31,'Resmi Tatiller'!$A$2:$A$17))))))</f>
        <v/>
      </c>
      <c r="X31" s="8" t="str">
        <f t="shared" si="10"/>
        <v/>
      </c>
      <c r="Y31" s="11" t="str">
        <f t="shared" si="11"/>
        <v/>
      </c>
      <c r="Z31" s="11" t="str">
        <f t="shared" si="12"/>
        <v/>
      </c>
      <c r="AA31" s="11" t="str">
        <f t="shared" si="13"/>
        <v/>
      </c>
      <c r="AB31" s="11" t="str">
        <f t="shared" si="14"/>
        <v/>
      </c>
      <c r="AC31" s="12" t="str">
        <f t="shared" si="15"/>
        <v/>
      </c>
      <c r="AD31" s="6" t="str">
        <f t="shared" si="16"/>
        <v>Gündüz</v>
      </c>
      <c r="AE31" s="18" t="str">
        <f t="shared" si="19"/>
        <v/>
      </c>
      <c r="AF31" s="18" t="str">
        <f t="shared" si="20"/>
        <v/>
      </c>
      <c r="AG31" s="19" t="str">
        <f t="shared" si="21"/>
        <v/>
      </c>
      <c r="AH31" s="18" t="str">
        <f>IF(AF31="","",WORKDAY.INTL(AF31-1,1,V31,'Resmi Tatiller'!$A$2:$A$17))</f>
        <v/>
      </c>
      <c r="AI31" s="18" t="str">
        <f t="shared" si="22"/>
        <v/>
      </c>
      <c r="AJ31" s="18" t="str">
        <f>IF(AE31="","",IF(AH31&lt;&gt;AF31,AH31+TIME(8,0,0),IF(AG31&lt;TIME(8,0,0),AF31+TIME(8,0,0),IF(AG31&lt;TIME(12,0,0),AE31,IF(AG31&lt;TIME(12,45,0),AF31+TIME(12,45,0),IF(AG31&lt;TIME(15,0,0),AE31,IF(AG31&lt;TIME(15,15,0),AF31+TIME(15,15,0),IF(AG31&lt;TIME(18,0,0),AE31,WORKDAY.INTL(AF31,1,V31,'Resmi Tatiller'!$A$2:$A$17)+TIME(8,0,0)))))))))</f>
        <v/>
      </c>
      <c r="AK31" s="18" t="str">
        <f>IF(AE31="","",IF(AH31&lt;&gt;AF31,AH31+TIME(8,0,0),IF(AG31&lt;TIME(8,0,0),AF31+TIME(8,0,0),IF(AG31&lt;TIME(12,0,0),AE31,IF(AG31&lt;TIME(12,45,0),AF31+TIME(12,45,0),IF(AG31&lt;TIME(15,0,0),AE31,IF(AG31&lt;TIME(15,15,0),AF31+TIME(15,15,0),IF(AG31&lt;TIME(20,0,0),AE31,WORKDAY.INTL(AF31,1,V31,'Resmi Tatiller'!$A$2:$A$17)+TIME(8,0,0)))))))))</f>
        <v/>
      </c>
      <c r="AL31" s="18" t="str">
        <f t="shared" si="23"/>
        <v/>
      </c>
    </row>
    <row r="32" spans="1:38" x14ac:dyDescent="0.25">
      <c r="A32" s="6" t="str">
        <f t="shared" si="0"/>
        <v/>
      </c>
      <c r="B32" s="6"/>
      <c r="C32" s="7" t="str">
        <f>IFERROR(VLOOKUP(B32,'Ürün Veri'!$A:$E,2,FALSE),"")</f>
        <v/>
      </c>
      <c r="D32" s="7" t="str">
        <f>IFERROR(VLOOKUP(B32,'Ürün Veri'!$A:$E,3,FALSE),"")</f>
        <v/>
      </c>
      <c r="E32" s="7" t="str">
        <f>IFERROR(VLOOKUP(B32,'Ürün Veri'!$A:$E,4,FALSE),"")</f>
        <v/>
      </c>
      <c r="F32" s="7" t="str">
        <f>IFERROR(VLOOKUP(B32,'Ürün Veri'!$A:$E,5,FALSE),"")</f>
        <v/>
      </c>
      <c r="G32" s="6"/>
      <c r="H32" s="6"/>
      <c r="I32" s="14">
        <v>10</v>
      </c>
      <c r="J32" s="15">
        <f t="shared" si="1"/>
        <v>45</v>
      </c>
      <c r="K32" s="15">
        <f t="shared" si="2"/>
        <v>15</v>
      </c>
      <c r="L32" s="8">
        <f t="shared" si="3"/>
        <v>9</v>
      </c>
      <c r="M32" s="6" t="s">
        <v>763</v>
      </c>
      <c r="N32" s="9" t="str">
        <f t="shared" si="17"/>
        <v/>
      </c>
      <c r="O32" s="10" t="str">
        <f t="shared" si="18"/>
        <v/>
      </c>
      <c r="P32" s="8" t="str">
        <f t="shared" si="4"/>
        <v/>
      </c>
      <c r="Q32" s="8" t="str">
        <f t="shared" si="5"/>
        <v/>
      </c>
      <c r="R32" s="9" t="str">
        <f>IF(AB32="","",WORKDAY.INTL(W32,AA32,V32,'Resmi Tatiller'!$A$2:$A$17))</f>
        <v/>
      </c>
      <c r="S32" s="10" t="str">
        <f t="shared" si="6"/>
        <v/>
      </c>
      <c r="T32" s="8" t="str">
        <f t="shared" si="7"/>
        <v>Boş</v>
      </c>
      <c r="U32" s="8">
        <f t="shared" si="8"/>
        <v>540</v>
      </c>
      <c r="V32" s="11" t="str">
        <f t="shared" si="9"/>
        <v>0000011</v>
      </c>
      <c r="W32" s="9" t="str">
        <f>IF(OR(N32="",O32=""),"",IF($AD32="24 Saat",N32,IF($AD32="12 Saat",IF(O32&gt;=TIME(20,0,0),WORKDAY.INTL(N32,1,V32,'Resmi Tatiller'!$A$2:$A$17),WORKDAY.INTL(N32-1,1,V32,'Resmi Tatiller'!$A$2:$A$17)),IF($AD32="2 Vardiya",IF(O32&lt;TIME(6,0,0),N32-1,IF(O32&lt;TIME(8,0,0),WORKDAY.INTL(N32-1,1,V32,'Resmi Tatiller'!$A$2:$A$17),N32)),IF(O32&gt;=TIME(18,0,0),WORKDAY.INTL(N32,1,V32,'Resmi Tatiller'!$A$2:$A$17),WORKDAY.INTL(N32-1,1,V32,'Resmi Tatiller'!$A$2:$A$17))))))</f>
        <v/>
      </c>
      <c r="X32" s="8" t="str">
        <f t="shared" si="10"/>
        <v/>
      </c>
      <c r="Y32" s="11" t="str">
        <f t="shared" si="11"/>
        <v/>
      </c>
      <c r="Z32" s="11" t="str">
        <f t="shared" si="12"/>
        <v/>
      </c>
      <c r="AA32" s="11" t="str">
        <f t="shared" si="13"/>
        <v/>
      </c>
      <c r="AB32" s="11" t="str">
        <f t="shared" si="14"/>
        <v/>
      </c>
      <c r="AC32" s="12" t="str">
        <f t="shared" si="15"/>
        <v/>
      </c>
      <c r="AD32" s="6" t="str">
        <f t="shared" si="16"/>
        <v>Gündüz</v>
      </c>
      <c r="AE32" s="18" t="str">
        <f t="shared" si="19"/>
        <v/>
      </c>
      <c r="AF32" s="18" t="str">
        <f t="shared" si="20"/>
        <v/>
      </c>
      <c r="AG32" s="19" t="str">
        <f t="shared" si="21"/>
        <v/>
      </c>
      <c r="AH32" s="18" t="str">
        <f>IF(AF32="","",WORKDAY.INTL(AF32-1,1,V32,'Resmi Tatiller'!$A$2:$A$17))</f>
        <v/>
      </c>
      <c r="AI32" s="18" t="str">
        <f t="shared" si="22"/>
        <v/>
      </c>
      <c r="AJ32" s="18" t="str">
        <f>IF(AE32="","",IF(AH32&lt;&gt;AF32,AH32+TIME(8,0,0),IF(AG32&lt;TIME(8,0,0),AF32+TIME(8,0,0),IF(AG32&lt;TIME(12,0,0),AE32,IF(AG32&lt;TIME(12,45,0),AF32+TIME(12,45,0),IF(AG32&lt;TIME(15,0,0),AE32,IF(AG32&lt;TIME(15,15,0),AF32+TIME(15,15,0),IF(AG32&lt;TIME(18,0,0),AE32,WORKDAY.INTL(AF32,1,V32,'Resmi Tatiller'!$A$2:$A$17)+TIME(8,0,0)))))))))</f>
        <v/>
      </c>
      <c r="AK32" s="18" t="str">
        <f>IF(AE32="","",IF(AH32&lt;&gt;AF32,AH32+TIME(8,0,0),IF(AG32&lt;TIME(8,0,0),AF32+TIME(8,0,0),IF(AG32&lt;TIME(12,0,0),AE32,IF(AG32&lt;TIME(12,45,0),AF32+TIME(12,45,0),IF(AG32&lt;TIME(15,0,0),AE32,IF(AG32&lt;TIME(15,15,0),AF32+TIME(15,15,0),IF(AG32&lt;TIME(20,0,0),AE32,WORKDAY.INTL(AF32,1,V32,'Resmi Tatiller'!$A$2:$A$17)+TIME(8,0,0)))))))))</f>
        <v/>
      </c>
      <c r="AL32" s="18" t="str">
        <f t="shared" si="23"/>
        <v/>
      </c>
    </row>
    <row r="33" spans="1:38" x14ac:dyDescent="0.25">
      <c r="A33" s="6" t="str">
        <f t="shared" si="0"/>
        <v/>
      </c>
      <c r="B33" s="6"/>
      <c r="C33" s="7" t="str">
        <f>IFERROR(VLOOKUP(B33,'Ürün Veri'!$A:$E,2,FALSE),"")</f>
        <v/>
      </c>
      <c r="D33" s="7" t="str">
        <f>IFERROR(VLOOKUP(B33,'Ürün Veri'!$A:$E,3,FALSE),"")</f>
        <v/>
      </c>
      <c r="E33" s="7" t="str">
        <f>IFERROR(VLOOKUP(B33,'Ürün Veri'!$A:$E,4,FALSE),"")</f>
        <v/>
      </c>
      <c r="F33" s="7" t="str">
        <f>IFERROR(VLOOKUP(B33,'Ürün Veri'!$A:$E,5,FALSE),"")</f>
        <v/>
      </c>
      <c r="G33" s="6"/>
      <c r="H33" s="6"/>
      <c r="I33" s="14">
        <v>10</v>
      </c>
      <c r="J33" s="15">
        <f t="shared" si="1"/>
        <v>45</v>
      </c>
      <c r="K33" s="15">
        <f t="shared" si="2"/>
        <v>15</v>
      </c>
      <c r="L33" s="8">
        <f t="shared" si="3"/>
        <v>9</v>
      </c>
      <c r="M33" s="6" t="s">
        <v>763</v>
      </c>
      <c r="N33" s="9" t="str">
        <f t="shared" si="17"/>
        <v/>
      </c>
      <c r="O33" s="10" t="str">
        <f t="shared" si="18"/>
        <v/>
      </c>
      <c r="P33" s="8" t="str">
        <f t="shared" si="4"/>
        <v/>
      </c>
      <c r="Q33" s="8" t="str">
        <f t="shared" si="5"/>
        <v/>
      </c>
      <c r="R33" s="9" t="str">
        <f>IF(AB33="","",WORKDAY.INTL(W33,AA33,V33,'Resmi Tatiller'!$A$2:$A$17))</f>
        <v/>
      </c>
      <c r="S33" s="10" t="str">
        <f t="shared" si="6"/>
        <v/>
      </c>
      <c r="T33" s="8" t="str">
        <f t="shared" si="7"/>
        <v>Boş</v>
      </c>
      <c r="U33" s="8">
        <f t="shared" si="8"/>
        <v>540</v>
      </c>
      <c r="V33" s="11" t="str">
        <f t="shared" si="9"/>
        <v>0000011</v>
      </c>
      <c r="W33" s="9" t="str">
        <f>IF(OR(N33="",O33=""),"",IF($AD33="24 Saat",N33,IF($AD33="12 Saat",IF(O33&gt;=TIME(20,0,0),WORKDAY.INTL(N33,1,V33,'Resmi Tatiller'!$A$2:$A$17),WORKDAY.INTL(N33-1,1,V33,'Resmi Tatiller'!$A$2:$A$17)),IF($AD33="2 Vardiya",IF(O33&lt;TIME(6,0,0),N33-1,IF(O33&lt;TIME(8,0,0),WORKDAY.INTL(N33-1,1,V33,'Resmi Tatiller'!$A$2:$A$17),N33)),IF(O33&gt;=TIME(18,0,0),WORKDAY.INTL(N33,1,V33,'Resmi Tatiller'!$A$2:$A$17),WORKDAY.INTL(N33-1,1,V33,'Resmi Tatiller'!$A$2:$A$17))))))</f>
        <v/>
      </c>
      <c r="X33" s="8" t="str">
        <f t="shared" si="10"/>
        <v/>
      </c>
      <c r="Y33" s="11" t="str">
        <f t="shared" si="11"/>
        <v/>
      </c>
      <c r="Z33" s="11" t="str">
        <f t="shared" si="12"/>
        <v/>
      </c>
      <c r="AA33" s="11" t="str">
        <f t="shared" si="13"/>
        <v/>
      </c>
      <c r="AB33" s="11" t="str">
        <f t="shared" si="14"/>
        <v/>
      </c>
      <c r="AC33" s="12" t="str">
        <f t="shared" si="15"/>
        <v/>
      </c>
      <c r="AD33" s="6" t="str">
        <f t="shared" si="16"/>
        <v>Gündüz</v>
      </c>
      <c r="AE33" s="18" t="str">
        <f t="shared" si="19"/>
        <v/>
      </c>
      <c r="AF33" s="18" t="str">
        <f t="shared" si="20"/>
        <v/>
      </c>
      <c r="AG33" s="19" t="str">
        <f t="shared" si="21"/>
        <v/>
      </c>
      <c r="AH33" s="18" t="str">
        <f>IF(AF33="","",WORKDAY.INTL(AF33-1,1,V33,'Resmi Tatiller'!$A$2:$A$17))</f>
        <v/>
      </c>
      <c r="AI33" s="18" t="str">
        <f t="shared" si="22"/>
        <v/>
      </c>
      <c r="AJ33" s="18" t="str">
        <f>IF(AE33="","",IF(AH33&lt;&gt;AF33,AH33+TIME(8,0,0),IF(AG33&lt;TIME(8,0,0),AF33+TIME(8,0,0),IF(AG33&lt;TIME(12,0,0),AE33,IF(AG33&lt;TIME(12,45,0),AF33+TIME(12,45,0),IF(AG33&lt;TIME(15,0,0),AE33,IF(AG33&lt;TIME(15,15,0),AF33+TIME(15,15,0),IF(AG33&lt;TIME(18,0,0),AE33,WORKDAY.INTL(AF33,1,V33,'Resmi Tatiller'!$A$2:$A$17)+TIME(8,0,0)))))))))</f>
        <v/>
      </c>
      <c r="AK33" s="18" t="str">
        <f>IF(AE33="","",IF(AH33&lt;&gt;AF33,AH33+TIME(8,0,0),IF(AG33&lt;TIME(8,0,0),AF33+TIME(8,0,0),IF(AG33&lt;TIME(12,0,0),AE33,IF(AG33&lt;TIME(12,45,0),AF33+TIME(12,45,0),IF(AG33&lt;TIME(15,0,0),AE33,IF(AG33&lt;TIME(15,15,0),AF33+TIME(15,15,0),IF(AG33&lt;TIME(20,0,0),AE33,WORKDAY.INTL(AF33,1,V33,'Resmi Tatiller'!$A$2:$A$17)+TIME(8,0,0)))))))))</f>
        <v/>
      </c>
      <c r="AL33" s="18" t="str">
        <f t="shared" si="23"/>
        <v/>
      </c>
    </row>
    <row r="34" spans="1:38" x14ac:dyDescent="0.25">
      <c r="A34" s="6" t="str">
        <f t="shared" si="0"/>
        <v/>
      </c>
      <c r="B34" s="6"/>
      <c r="C34" s="7" t="str">
        <f>IFERROR(VLOOKUP(B34,'Ürün Veri'!$A:$E,2,FALSE),"")</f>
        <v/>
      </c>
      <c r="D34" s="7" t="str">
        <f>IFERROR(VLOOKUP(B34,'Ürün Veri'!$A:$E,3,FALSE),"")</f>
        <v/>
      </c>
      <c r="E34" s="7" t="str">
        <f>IFERROR(VLOOKUP(B34,'Ürün Veri'!$A:$E,4,FALSE),"")</f>
        <v/>
      </c>
      <c r="F34" s="7" t="str">
        <f>IFERROR(VLOOKUP(B34,'Ürün Veri'!$A:$E,5,FALSE),"")</f>
        <v/>
      </c>
      <c r="G34" s="6"/>
      <c r="H34" s="6"/>
      <c r="I34" s="14">
        <v>10</v>
      </c>
      <c r="J34" s="15">
        <f t="shared" si="1"/>
        <v>45</v>
      </c>
      <c r="K34" s="15">
        <f t="shared" si="2"/>
        <v>15</v>
      </c>
      <c r="L34" s="8">
        <f t="shared" si="3"/>
        <v>9</v>
      </c>
      <c r="M34" s="6" t="s">
        <v>763</v>
      </c>
      <c r="N34" s="9" t="str">
        <f t="shared" si="17"/>
        <v/>
      </c>
      <c r="O34" s="10" t="str">
        <f t="shared" si="18"/>
        <v/>
      </c>
      <c r="P34" s="8" t="str">
        <f t="shared" si="4"/>
        <v/>
      </c>
      <c r="Q34" s="8" t="str">
        <f t="shared" si="5"/>
        <v/>
      </c>
      <c r="R34" s="9" t="str">
        <f>IF(AB34="","",WORKDAY.INTL(W34,AA34,V34,'Resmi Tatiller'!$A$2:$A$17))</f>
        <v/>
      </c>
      <c r="S34" s="10" t="str">
        <f t="shared" si="6"/>
        <v/>
      </c>
      <c r="T34" s="8" t="str">
        <f t="shared" si="7"/>
        <v>Boş</v>
      </c>
      <c r="U34" s="8">
        <f t="shared" si="8"/>
        <v>540</v>
      </c>
      <c r="V34" s="11" t="str">
        <f t="shared" si="9"/>
        <v>0000011</v>
      </c>
      <c r="W34" s="9" t="str">
        <f>IF(OR(N34="",O34=""),"",IF($AD34="24 Saat",N34,IF($AD34="12 Saat",IF(O34&gt;=TIME(20,0,0),WORKDAY.INTL(N34,1,V34,'Resmi Tatiller'!$A$2:$A$17),WORKDAY.INTL(N34-1,1,V34,'Resmi Tatiller'!$A$2:$A$17)),IF($AD34="2 Vardiya",IF(O34&lt;TIME(6,0,0),N34-1,IF(O34&lt;TIME(8,0,0),WORKDAY.INTL(N34-1,1,V34,'Resmi Tatiller'!$A$2:$A$17),N34)),IF(O34&gt;=TIME(18,0,0),WORKDAY.INTL(N34,1,V34,'Resmi Tatiller'!$A$2:$A$17),WORKDAY.INTL(N34-1,1,V34,'Resmi Tatiller'!$A$2:$A$17))))))</f>
        <v/>
      </c>
      <c r="X34" s="8" t="str">
        <f t="shared" si="10"/>
        <v/>
      </c>
      <c r="Y34" s="11" t="str">
        <f t="shared" si="11"/>
        <v/>
      </c>
      <c r="Z34" s="11" t="str">
        <f t="shared" si="12"/>
        <v/>
      </c>
      <c r="AA34" s="11" t="str">
        <f t="shared" si="13"/>
        <v/>
      </c>
      <c r="AB34" s="11" t="str">
        <f t="shared" si="14"/>
        <v/>
      </c>
      <c r="AC34" s="12" t="str">
        <f t="shared" si="15"/>
        <v/>
      </c>
      <c r="AD34" s="6" t="str">
        <f t="shared" si="16"/>
        <v>Gündüz</v>
      </c>
      <c r="AE34" s="18" t="str">
        <f t="shared" si="19"/>
        <v/>
      </c>
      <c r="AF34" s="18" t="str">
        <f t="shared" si="20"/>
        <v/>
      </c>
      <c r="AG34" s="19" t="str">
        <f t="shared" si="21"/>
        <v/>
      </c>
      <c r="AH34" s="18" t="str">
        <f>IF(AF34="","",WORKDAY.INTL(AF34-1,1,V34,'Resmi Tatiller'!$A$2:$A$17))</f>
        <v/>
      </c>
      <c r="AI34" s="18" t="str">
        <f t="shared" si="22"/>
        <v/>
      </c>
      <c r="AJ34" s="18" t="str">
        <f>IF(AE34="","",IF(AH34&lt;&gt;AF34,AH34+TIME(8,0,0),IF(AG34&lt;TIME(8,0,0),AF34+TIME(8,0,0),IF(AG34&lt;TIME(12,0,0),AE34,IF(AG34&lt;TIME(12,45,0),AF34+TIME(12,45,0),IF(AG34&lt;TIME(15,0,0),AE34,IF(AG34&lt;TIME(15,15,0),AF34+TIME(15,15,0),IF(AG34&lt;TIME(18,0,0),AE34,WORKDAY.INTL(AF34,1,V34,'Resmi Tatiller'!$A$2:$A$17)+TIME(8,0,0)))))))))</f>
        <v/>
      </c>
      <c r="AK34" s="18" t="str">
        <f>IF(AE34="","",IF(AH34&lt;&gt;AF34,AH34+TIME(8,0,0),IF(AG34&lt;TIME(8,0,0),AF34+TIME(8,0,0),IF(AG34&lt;TIME(12,0,0),AE34,IF(AG34&lt;TIME(12,45,0),AF34+TIME(12,45,0),IF(AG34&lt;TIME(15,0,0),AE34,IF(AG34&lt;TIME(15,15,0),AF34+TIME(15,15,0),IF(AG34&lt;TIME(20,0,0),AE34,WORKDAY.INTL(AF34,1,V34,'Resmi Tatiller'!$A$2:$A$17)+TIME(8,0,0)))))))))</f>
        <v/>
      </c>
      <c r="AL34" s="18" t="str">
        <f t="shared" si="23"/>
        <v/>
      </c>
    </row>
    <row r="35" spans="1:38" x14ac:dyDescent="0.25">
      <c r="A35" s="6" t="str">
        <f t="shared" ref="A35:A66" si="24">IF($B35="","",ROW()-2)</f>
        <v/>
      </c>
      <c r="B35" s="6"/>
      <c r="C35" s="7" t="str">
        <f>IFERROR(VLOOKUP(B35,'Ürün Veri'!$A:$E,2,FALSE),"")</f>
        <v/>
      </c>
      <c r="D35" s="7" t="str">
        <f>IFERROR(VLOOKUP(B35,'Ürün Veri'!$A:$E,3,FALSE),"")</f>
        <v/>
      </c>
      <c r="E35" s="7" t="str">
        <f>IFERROR(VLOOKUP(B35,'Ürün Veri'!$A:$E,4,FALSE),"")</f>
        <v/>
      </c>
      <c r="F35" s="7" t="str">
        <f>IFERROR(VLOOKUP(B35,'Ürün Veri'!$A:$E,5,FALSE),"")</f>
        <v/>
      </c>
      <c r="G35" s="6"/>
      <c r="H35" s="6"/>
      <c r="I35" s="14">
        <v>10</v>
      </c>
      <c r="J35" s="15">
        <f t="shared" ref="J35:J66" si="25">IF($I35="","",IF(VALUE($I35)=24,90,45))</f>
        <v>45</v>
      </c>
      <c r="K35" s="15">
        <f t="shared" ref="K35:K66" si="26">IF($I35="","",IF(VALUE($I35)=24,30,15))</f>
        <v>15</v>
      </c>
      <c r="L35" s="8">
        <f t="shared" ref="L35:L66" si="27">IF($I35="","",VALUE($I35)-($J35+$K35)/60)</f>
        <v>9</v>
      </c>
      <c r="M35" s="6" t="s">
        <v>763</v>
      </c>
      <c r="N35" s="9" t="str">
        <f t="shared" si="17"/>
        <v/>
      </c>
      <c r="O35" s="10" t="str">
        <f t="shared" si="18"/>
        <v/>
      </c>
      <c r="P35" s="8" t="str">
        <f t="shared" ref="P35:P66" si="28">IF(OR(E35="",F35="",G35="",E35=0),"",G35/E35*F35/3600)</f>
        <v/>
      </c>
      <c r="Q35" s="8" t="str">
        <f t="shared" ref="Q35:Q66" si="29">IF(OR(P35="",L35="",L35=0),"",P35/L35)</f>
        <v/>
      </c>
      <c r="R35" s="9" t="str">
        <f>IF(AB35="","",WORKDAY.INTL(W35,AA35,V35,'Resmi Tatiller'!$A$2:$A$17))</f>
        <v/>
      </c>
      <c r="S35" s="10" t="str">
        <f t="shared" ref="S35:S66" si="30">IF(AB35="","",IF($AD35="24 Saat",AB35/1440,IF($AD35="12 Saat",IF(AB35&lt;=240,TIME(8,0,0)+AB35/1440,IF(AB35&lt;=375,TIME(12,45,0)+(AB35-240)/1440,TIME(15,15,0)+(AB35-375)/1440)),IF($AD35="2 Vardiya",IF(AB35&lt;=240,TIME(8,0,0)+AB35/1440,IF(AB35&lt;=375,TIME(12,45,0)+(AB35-240)/1440,IF(AB35&lt;=540,TIME(15,15,0)+(AB35-375)/1440,IF(AB35&lt;=780,TIME(20,0,0)+(AB35-540)/1440,IF(AB35&lt;=915,1+TIME(0,45,0)+(AB35-780)/1440,1+TIME(3,15,0)+(AB35-915)/1440))))),IF(AB35&lt;=240,TIME(8,0,0)+AB35/1440,IF(AB35&lt;=375,TIME(12,45,0)+(AB35-240)/1440,TIME(15,15,0)+(AB35-375)/1440))))))</f>
        <v/>
      </c>
      <c r="T35" s="8" t="str">
        <f t="shared" ref="T35:T66" si="31">IF(B35="","Boş",IF(OR(G35="",N35="",O35=""),"Eksik",IF(OR(R35="",S35=""),"Kontrol","Planlandı")))</f>
        <v>Boş</v>
      </c>
      <c r="U35" s="8">
        <f t="shared" ref="U35:U66" si="32">IF($AD35="24 Saat",1440,IF($AD35="2 Vardiya",1080,IF($AD35="12 Saat",660,IF($AD35="Gündüz",540,IF(L35="","",L35*60)))))</f>
        <v>540</v>
      </c>
      <c r="V35" s="11" t="str">
        <f t="shared" ref="V35:V66" si="33">IF(M35="Çalışmaz","0000011","0000000")</f>
        <v>0000011</v>
      </c>
      <c r="W35" s="9" t="str">
        <f>IF(OR(N35="",O35=""),"",IF($AD35="24 Saat",N35,IF($AD35="12 Saat",IF(O35&gt;=TIME(20,0,0),WORKDAY.INTL(N35,1,V35,'Resmi Tatiller'!$A$2:$A$17),WORKDAY.INTL(N35-1,1,V35,'Resmi Tatiller'!$A$2:$A$17)),IF($AD35="2 Vardiya",IF(O35&lt;TIME(6,0,0),N35-1,IF(O35&lt;TIME(8,0,0),WORKDAY.INTL(N35-1,1,V35,'Resmi Tatiller'!$A$2:$A$17),N35)),IF(O35&gt;=TIME(18,0,0),WORKDAY.INTL(N35,1,V35,'Resmi Tatiller'!$A$2:$A$17),WORKDAY.INTL(N35-1,1,V35,'Resmi Tatiller'!$A$2:$A$17))))))</f>
        <v/>
      </c>
      <c r="X35" s="8" t="str">
        <f t="shared" ref="X35:X66" si="34">IF(W35="","",IF($AD35="24 Saat",MOD(O35,1)*1440,IF($AD35="12 Saat",IF(W35&lt;&gt;N35,0,IF(O35&lt;TIME(8,0,0),0,IF(O35&lt;TIME(12,0,0),(O35-TIME(8,0,0))*1440,IF(O35&lt;TIME(12,45,0),240,IF(O35&lt;TIME(15,0,0),240+(O35-TIME(12,45,0))*1440,IF(O35&lt;TIME(15,15,0),375,IF(O35&lt;TIME(20,0,0),375+(O35-TIME(15,15,0))*1440,0))))))),IF($AD35="2 Vardiya",IF(O35&lt;TIME(6,0,0),IF(O35&lt;TIME(0,45,0),780,IF(O35&lt;TIME(3,0,0),780+(O35-TIME(0,45,0))*1440,IF(O35&lt;TIME(3,15,0),915,915+(O35-TIME(3,15,0))*1440))),IF(O35&lt;TIME(8,0,0),0,IF(O35&lt;TIME(12,0,0),(O35-TIME(8,0,0))*1440,IF(O35&lt;TIME(12,45,0),240,IF(O35&lt;TIME(15,0,0),240+(O35-TIME(12,45,0))*1440,IF(O35&lt;TIME(15,15,0),375,IF(O35&lt;TIME(18,0,0),375+(O35-TIME(15,15,0))*1440,IF(O35&lt;TIME(20,0,0),540,540+(O35-TIME(20,0,0))*1440)))))))),IF(W35&lt;&gt;N35,0,IF(O35&lt;TIME(8,0,0),0,IF(O35&lt;TIME(12,0,0),(O35-TIME(8,0,0))*1440,IF(O35&lt;TIME(12,45,0),240,IF(O35&lt;TIME(15,0,0),240+(O35-TIME(12,45,0))*1440,IF(O35&lt;TIME(15,15,0),375,IF(O35&lt;TIME(18,0,0),375+(O35-TIME(15,15,0))*1440,0)))))))))))</f>
        <v/>
      </c>
      <c r="Y35" s="11" t="str">
        <f t="shared" ref="Y35:Y66" si="35">IF(P35="","",ROUNDUP(P35*60,0))</f>
        <v/>
      </c>
      <c r="Z35" s="11" t="str">
        <f t="shared" ref="Z35:Z66" si="36">IF(Y35="","",N(X35)+Y35)</f>
        <v/>
      </c>
      <c r="AA35" s="11" t="str">
        <f t="shared" ref="AA35:AA66" si="37">IF(OR(Z35="",U35="",U35=0),"",INT((Z35-1)/U35))</f>
        <v/>
      </c>
      <c r="AB35" s="11" t="str">
        <f t="shared" ref="AB35:AB66" si="38">IF(OR(Z35="",U35="",U35=0),"",MOD(Z35-1,U35)+1)</f>
        <v/>
      </c>
      <c r="AC35" s="12" t="str">
        <f t="shared" ref="AC35:AC66" si="39">IF(AB35="","",R35+S35)</f>
        <v/>
      </c>
      <c r="AD35" s="6" t="str">
        <f t="shared" ref="AD35:AD66" si="40">IF($I35="","",IF(VALUE($I35)=10,"Gündüz",IF(VALUE($I35)=12,"12 Saat",IF(VALUE($I35)=24,"2 Vardiya",""))))</f>
        <v>Gündüz</v>
      </c>
      <c r="AE35" s="18" t="str">
        <f t="shared" si="19"/>
        <v/>
      </c>
      <c r="AF35" s="18" t="str">
        <f t="shared" si="20"/>
        <v/>
      </c>
      <c r="AG35" s="19" t="str">
        <f t="shared" si="21"/>
        <v/>
      </c>
      <c r="AH35" s="18" t="str">
        <f>IF(AF35="","",WORKDAY.INTL(AF35-1,1,V35,'Resmi Tatiller'!$A$2:$A$17))</f>
        <v/>
      </c>
      <c r="AI35" s="18" t="str">
        <f t="shared" si="22"/>
        <v/>
      </c>
      <c r="AJ35" s="18" t="str">
        <f>IF(AE35="","",IF(AH35&lt;&gt;AF35,AH35+TIME(8,0,0),IF(AG35&lt;TIME(8,0,0),AF35+TIME(8,0,0),IF(AG35&lt;TIME(12,0,0),AE35,IF(AG35&lt;TIME(12,45,0),AF35+TIME(12,45,0),IF(AG35&lt;TIME(15,0,0),AE35,IF(AG35&lt;TIME(15,15,0),AF35+TIME(15,15,0),IF(AG35&lt;TIME(18,0,0),AE35,WORKDAY.INTL(AF35,1,V35,'Resmi Tatiller'!$A$2:$A$17)+TIME(8,0,0)))))))))</f>
        <v/>
      </c>
      <c r="AK35" s="18" t="str">
        <f>IF(AE35="","",IF(AH35&lt;&gt;AF35,AH35+TIME(8,0,0),IF(AG35&lt;TIME(8,0,0),AF35+TIME(8,0,0),IF(AG35&lt;TIME(12,0,0),AE35,IF(AG35&lt;TIME(12,45,0),AF35+TIME(12,45,0),IF(AG35&lt;TIME(15,0,0),AE35,IF(AG35&lt;TIME(15,15,0),AF35+TIME(15,15,0),IF(AG35&lt;TIME(20,0,0),AE35,WORKDAY.INTL(AF35,1,V35,'Resmi Tatiller'!$A$2:$A$17)+TIME(8,0,0)))))))))</f>
        <v/>
      </c>
      <c r="AL35" s="18" t="str">
        <f t="shared" si="23"/>
        <v/>
      </c>
    </row>
    <row r="36" spans="1:38" x14ac:dyDescent="0.25">
      <c r="A36" s="6" t="str">
        <f t="shared" si="24"/>
        <v/>
      </c>
      <c r="B36" s="6"/>
      <c r="C36" s="7" t="str">
        <f>IFERROR(VLOOKUP(B36,'Ürün Veri'!$A:$E,2,FALSE),"")</f>
        <v/>
      </c>
      <c r="D36" s="7" t="str">
        <f>IFERROR(VLOOKUP(B36,'Ürün Veri'!$A:$E,3,FALSE),"")</f>
        <v/>
      </c>
      <c r="E36" s="7" t="str">
        <f>IFERROR(VLOOKUP(B36,'Ürün Veri'!$A:$E,4,FALSE),"")</f>
        <v/>
      </c>
      <c r="F36" s="7" t="str">
        <f>IFERROR(VLOOKUP(B36,'Ürün Veri'!$A:$E,5,FALSE),"")</f>
        <v/>
      </c>
      <c r="G36" s="6"/>
      <c r="H36" s="6"/>
      <c r="I36" s="14">
        <v>10</v>
      </c>
      <c r="J36" s="15">
        <f t="shared" si="25"/>
        <v>45</v>
      </c>
      <c r="K36" s="15">
        <f t="shared" si="26"/>
        <v>15</v>
      </c>
      <c r="L36" s="8">
        <f t="shared" si="27"/>
        <v>9</v>
      </c>
      <c r="M36" s="6" t="s">
        <v>763</v>
      </c>
      <c r="N36" s="9" t="str">
        <f t="shared" ref="N36:N67" si="41">IF(AI36="","",INT(AI36))</f>
        <v/>
      </c>
      <c r="O36" s="10" t="str">
        <f t="shared" ref="O36:O67" si="42">IF(AI36="","",MOD(AI36,1))</f>
        <v/>
      </c>
      <c r="P36" s="8" t="str">
        <f t="shared" si="28"/>
        <v/>
      </c>
      <c r="Q36" s="8" t="str">
        <f t="shared" si="29"/>
        <v/>
      </c>
      <c r="R36" s="9" t="str">
        <f>IF(AB36="","",WORKDAY.INTL(W36,AA36,V36,'Resmi Tatiller'!$A$2:$A$17))</f>
        <v/>
      </c>
      <c r="S36" s="10" t="str">
        <f t="shared" si="30"/>
        <v/>
      </c>
      <c r="T36" s="8" t="str">
        <f t="shared" si="31"/>
        <v>Boş</v>
      </c>
      <c r="U36" s="8">
        <f t="shared" si="32"/>
        <v>540</v>
      </c>
      <c r="V36" s="11" t="str">
        <f t="shared" si="33"/>
        <v>0000011</v>
      </c>
      <c r="W36" s="9" t="str">
        <f>IF(OR(N36="",O36=""),"",IF($AD36="24 Saat",N36,IF($AD36="12 Saat",IF(O36&gt;=TIME(20,0,0),WORKDAY.INTL(N36,1,V36,'Resmi Tatiller'!$A$2:$A$17),WORKDAY.INTL(N36-1,1,V36,'Resmi Tatiller'!$A$2:$A$17)),IF($AD36="2 Vardiya",IF(O36&lt;TIME(6,0,0),N36-1,IF(O36&lt;TIME(8,0,0),WORKDAY.INTL(N36-1,1,V36,'Resmi Tatiller'!$A$2:$A$17),N36)),IF(O36&gt;=TIME(18,0,0),WORKDAY.INTL(N36,1,V36,'Resmi Tatiller'!$A$2:$A$17),WORKDAY.INTL(N36-1,1,V36,'Resmi Tatiller'!$A$2:$A$17))))))</f>
        <v/>
      </c>
      <c r="X36" s="8" t="str">
        <f t="shared" si="34"/>
        <v/>
      </c>
      <c r="Y36" s="11" t="str">
        <f t="shared" si="35"/>
        <v/>
      </c>
      <c r="Z36" s="11" t="str">
        <f t="shared" si="36"/>
        <v/>
      </c>
      <c r="AA36" s="11" t="str">
        <f t="shared" si="37"/>
        <v/>
      </c>
      <c r="AB36" s="11" t="str">
        <f t="shared" si="38"/>
        <v/>
      </c>
      <c r="AC36" s="12" t="str">
        <f t="shared" si="39"/>
        <v/>
      </c>
      <c r="AD36" s="6" t="str">
        <f t="shared" si="40"/>
        <v>Gündüz</v>
      </c>
      <c r="AE36" s="18" t="str">
        <f t="shared" ref="AE36:AE67" si="43">IF(B36="","",IF(AC35="","",AC35+1/24))</f>
        <v/>
      </c>
      <c r="AF36" s="18" t="str">
        <f t="shared" ref="AF36:AF67" si="44">IF(AE36="","",INT(AE36))</f>
        <v/>
      </c>
      <c r="AG36" s="19" t="str">
        <f t="shared" ref="AG36:AG67" si="45">IF(AE36="","",MOD(AE36,1))</f>
        <v/>
      </c>
      <c r="AH36" s="18" t="str">
        <f>IF(AF36="","",WORKDAY.INTL(AF36-1,1,V36,'Resmi Tatiller'!$A$2:$A$17))</f>
        <v/>
      </c>
      <c r="AI36" s="18" t="str">
        <f t="shared" ref="AI36:AI67" si="46">IF(AE36="","",IF($AD36="24 Saat",AE36,IF($AD36="Gündüz",AJ36,IF($AD36="12 Saat",AK36,IF($AD36="2 Vardiya",AL36,AE36)))))</f>
        <v/>
      </c>
      <c r="AJ36" s="18" t="str">
        <f>IF(AE36="","",IF(AH36&lt;&gt;AF36,AH36+TIME(8,0,0),IF(AG36&lt;TIME(8,0,0),AF36+TIME(8,0,0),IF(AG36&lt;TIME(12,0,0),AE36,IF(AG36&lt;TIME(12,45,0),AF36+TIME(12,45,0),IF(AG36&lt;TIME(15,0,0),AE36,IF(AG36&lt;TIME(15,15,0),AF36+TIME(15,15,0),IF(AG36&lt;TIME(18,0,0),AE36,WORKDAY.INTL(AF36,1,V36,'Resmi Tatiller'!$A$2:$A$17)+TIME(8,0,0)))))))))</f>
        <v/>
      </c>
      <c r="AK36" s="18" t="str">
        <f>IF(AE36="","",IF(AH36&lt;&gt;AF36,AH36+TIME(8,0,0),IF(AG36&lt;TIME(8,0,0),AF36+TIME(8,0,0),IF(AG36&lt;TIME(12,0,0),AE36,IF(AG36&lt;TIME(12,45,0),AF36+TIME(12,45,0),IF(AG36&lt;TIME(15,0,0),AE36,IF(AG36&lt;TIME(15,15,0),AF36+TIME(15,15,0),IF(AG36&lt;TIME(20,0,0),AE36,WORKDAY.INTL(AF36,1,V36,'Resmi Tatiller'!$A$2:$A$17)+TIME(8,0,0)))))))))</f>
        <v/>
      </c>
      <c r="AL36" s="18" t="str">
        <f t="shared" ref="AL36:AL67" si="47">IF(AE36="","",IF(AG36&lt;TIME(6,0,0),IF(AG36&lt;TIME(0,45,0),AF36+TIME(0,45,0),IF(AG36&lt;TIME(3,0,0),AE36,IF(AG36&lt;TIME(3,15,0),AF36+TIME(3,15,0),AE36))),IF(AG36&lt;TIME(8,0,0),AF36+TIME(8,0,0),IF(AG36&lt;TIME(12,0,0),AE36,IF(AG36&lt;TIME(12,45,0),AF36+TIME(12,45,0),IF(AG36&lt;TIME(15,0,0),AE36,IF(AG36&lt;TIME(15,15,0),AF36+TIME(15,15,0),IF(AG36&lt;TIME(18,0,0),AE36,IF(AG36&lt;TIME(20,0,0),AF36+TIME(20,0,0),IF(AH36&lt;&gt;AF36,AH36+TIME(8,0,0),AE36))))))))))</f>
        <v/>
      </c>
    </row>
    <row r="37" spans="1:38" x14ac:dyDescent="0.25">
      <c r="A37" s="6" t="str">
        <f t="shared" si="24"/>
        <v/>
      </c>
      <c r="B37" s="6"/>
      <c r="C37" s="7" t="str">
        <f>IFERROR(VLOOKUP(B37,'Ürün Veri'!$A:$E,2,FALSE),"")</f>
        <v/>
      </c>
      <c r="D37" s="7" t="str">
        <f>IFERROR(VLOOKUP(B37,'Ürün Veri'!$A:$E,3,FALSE),"")</f>
        <v/>
      </c>
      <c r="E37" s="7" t="str">
        <f>IFERROR(VLOOKUP(B37,'Ürün Veri'!$A:$E,4,FALSE),"")</f>
        <v/>
      </c>
      <c r="F37" s="7" t="str">
        <f>IFERROR(VLOOKUP(B37,'Ürün Veri'!$A:$E,5,FALSE),"")</f>
        <v/>
      </c>
      <c r="G37" s="6"/>
      <c r="H37" s="6"/>
      <c r="I37" s="14">
        <v>10</v>
      </c>
      <c r="J37" s="15">
        <f t="shared" si="25"/>
        <v>45</v>
      </c>
      <c r="K37" s="15">
        <f t="shared" si="26"/>
        <v>15</v>
      </c>
      <c r="L37" s="8">
        <f t="shared" si="27"/>
        <v>9</v>
      </c>
      <c r="M37" s="6" t="s">
        <v>763</v>
      </c>
      <c r="N37" s="9" t="str">
        <f t="shared" si="41"/>
        <v/>
      </c>
      <c r="O37" s="10" t="str">
        <f t="shared" si="42"/>
        <v/>
      </c>
      <c r="P37" s="8" t="str">
        <f t="shared" si="28"/>
        <v/>
      </c>
      <c r="Q37" s="8" t="str">
        <f t="shared" si="29"/>
        <v/>
      </c>
      <c r="R37" s="9" t="str">
        <f>IF(AB37="","",WORKDAY.INTL(W37,AA37,V37,'Resmi Tatiller'!$A$2:$A$17))</f>
        <v/>
      </c>
      <c r="S37" s="10" t="str">
        <f t="shared" si="30"/>
        <v/>
      </c>
      <c r="T37" s="8" t="str">
        <f t="shared" si="31"/>
        <v>Boş</v>
      </c>
      <c r="U37" s="8">
        <f t="shared" si="32"/>
        <v>540</v>
      </c>
      <c r="V37" s="11" t="str">
        <f t="shared" si="33"/>
        <v>0000011</v>
      </c>
      <c r="W37" s="9" t="str">
        <f>IF(OR(N37="",O37=""),"",IF($AD37="24 Saat",N37,IF($AD37="12 Saat",IF(O37&gt;=TIME(20,0,0),WORKDAY.INTL(N37,1,V37,'Resmi Tatiller'!$A$2:$A$17),WORKDAY.INTL(N37-1,1,V37,'Resmi Tatiller'!$A$2:$A$17)),IF($AD37="2 Vardiya",IF(O37&lt;TIME(6,0,0),N37-1,IF(O37&lt;TIME(8,0,0),WORKDAY.INTL(N37-1,1,V37,'Resmi Tatiller'!$A$2:$A$17),N37)),IF(O37&gt;=TIME(18,0,0),WORKDAY.INTL(N37,1,V37,'Resmi Tatiller'!$A$2:$A$17),WORKDAY.INTL(N37-1,1,V37,'Resmi Tatiller'!$A$2:$A$17))))))</f>
        <v/>
      </c>
      <c r="X37" s="8" t="str">
        <f t="shared" si="34"/>
        <v/>
      </c>
      <c r="Y37" s="11" t="str">
        <f t="shared" si="35"/>
        <v/>
      </c>
      <c r="Z37" s="11" t="str">
        <f t="shared" si="36"/>
        <v/>
      </c>
      <c r="AA37" s="11" t="str">
        <f t="shared" si="37"/>
        <v/>
      </c>
      <c r="AB37" s="11" t="str">
        <f t="shared" si="38"/>
        <v/>
      </c>
      <c r="AC37" s="12" t="str">
        <f t="shared" si="39"/>
        <v/>
      </c>
      <c r="AD37" s="6" t="str">
        <f t="shared" si="40"/>
        <v>Gündüz</v>
      </c>
      <c r="AE37" s="18" t="str">
        <f t="shared" si="43"/>
        <v/>
      </c>
      <c r="AF37" s="18" t="str">
        <f t="shared" si="44"/>
        <v/>
      </c>
      <c r="AG37" s="19" t="str">
        <f t="shared" si="45"/>
        <v/>
      </c>
      <c r="AH37" s="18" t="str">
        <f>IF(AF37="","",WORKDAY.INTL(AF37-1,1,V37,'Resmi Tatiller'!$A$2:$A$17))</f>
        <v/>
      </c>
      <c r="AI37" s="18" t="str">
        <f t="shared" si="46"/>
        <v/>
      </c>
      <c r="AJ37" s="18" t="str">
        <f>IF(AE37="","",IF(AH37&lt;&gt;AF37,AH37+TIME(8,0,0),IF(AG37&lt;TIME(8,0,0),AF37+TIME(8,0,0),IF(AG37&lt;TIME(12,0,0),AE37,IF(AG37&lt;TIME(12,45,0),AF37+TIME(12,45,0),IF(AG37&lt;TIME(15,0,0),AE37,IF(AG37&lt;TIME(15,15,0),AF37+TIME(15,15,0),IF(AG37&lt;TIME(18,0,0),AE37,WORKDAY.INTL(AF37,1,V37,'Resmi Tatiller'!$A$2:$A$17)+TIME(8,0,0)))))))))</f>
        <v/>
      </c>
      <c r="AK37" s="18" t="str">
        <f>IF(AE37="","",IF(AH37&lt;&gt;AF37,AH37+TIME(8,0,0),IF(AG37&lt;TIME(8,0,0),AF37+TIME(8,0,0),IF(AG37&lt;TIME(12,0,0),AE37,IF(AG37&lt;TIME(12,45,0),AF37+TIME(12,45,0),IF(AG37&lt;TIME(15,0,0),AE37,IF(AG37&lt;TIME(15,15,0),AF37+TIME(15,15,0),IF(AG37&lt;TIME(20,0,0),AE37,WORKDAY.INTL(AF37,1,V37,'Resmi Tatiller'!$A$2:$A$17)+TIME(8,0,0)))))))))</f>
        <v/>
      </c>
      <c r="AL37" s="18" t="str">
        <f t="shared" si="47"/>
        <v/>
      </c>
    </row>
    <row r="38" spans="1:38" x14ac:dyDescent="0.25">
      <c r="A38" s="6" t="str">
        <f t="shared" si="24"/>
        <v/>
      </c>
      <c r="B38" s="6"/>
      <c r="C38" s="7" t="str">
        <f>IFERROR(VLOOKUP(B38,'Ürün Veri'!$A:$E,2,FALSE),"")</f>
        <v/>
      </c>
      <c r="D38" s="7" t="str">
        <f>IFERROR(VLOOKUP(B38,'Ürün Veri'!$A:$E,3,FALSE),"")</f>
        <v/>
      </c>
      <c r="E38" s="7" t="str">
        <f>IFERROR(VLOOKUP(B38,'Ürün Veri'!$A:$E,4,FALSE),"")</f>
        <v/>
      </c>
      <c r="F38" s="7" t="str">
        <f>IFERROR(VLOOKUP(B38,'Ürün Veri'!$A:$E,5,FALSE),"")</f>
        <v/>
      </c>
      <c r="G38" s="6"/>
      <c r="H38" s="6"/>
      <c r="I38" s="14">
        <v>10</v>
      </c>
      <c r="J38" s="15">
        <f t="shared" si="25"/>
        <v>45</v>
      </c>
      <c r="K38" s="15">
        <f t="shared" si="26"/>
        <v>15</v>
      </c>
      <c r="L38" s="8">
        <f t="shared" si="27"/>
        <v>9</v>
      </c>
      <c r="M38" s="6" t="s">
        <v>763</v>
      </c>
      <c r="N38" s="9" t="str">
        <f t="shared" si="41"/>
        <v/>
      </c>
      <c r="O38" s="10" t="str">
        <f t="shared" si="42"/>
        <v/>
      </c>
      <c r="P38" s="8" t="str">
        <f t="shared" si="28"/>
        <v/>
      </c>
      <c r="Q38" s="8" t="str">
        <f t="shared" si="29"/>
        <v/>
      </c>
      <c r="R38" s="9" t="str">
        <f>IF(AB38="","",WORKDAY.INTL(W38,AA38,V38,'Resmi Tatiller'!$A$2:$A$17))</f>
        <v/>
      </c>
      <c r="S38" s="10" t="str">
        <f t="shared" si="30"/>
        <v/>
      </c>
      <c r="T38" s="8" t="str">
        <f t="shared" si="31"/>
        <v>Boş</v>
      </c>
      <c r="U38" s="8">
        <f t="shared" si="32"/>
        <v>540</v>
      </c>
      <c r="V38" s="11" t="str">
        <f t="shared" si="33"/>
        <v>0000011</v>
      </c>
      <c r="W38" s="9" t="str">
        <f>IF(OR(N38="",O38=""),"",IF($AD38="24 Saat",N38,IF($AD38="12 Saat",IF(O38&gt;=TIME(20,0,0),WORKDAY.INTL(N38,1,V38,'Resmi Tatiller'!$A$2:$A$17),WORKDAY.INTL(N38-1,1,V38,'Resmi Tatiller'!$A$2:$A$17)),IF($AD38="2 Vardiya",IF(O38&lt;TIME(6,0,0),N38-1,IF(O38&lt;TIME(8,0,0),WORKDAY.INTL(N38-1,1,V38,'Resmi Tatiller'!$A$2:$A$17),N38)),IF(O38&gt;=TIME(18,0,0),WORKDAY.INTL(N38,1,V38,'Resmi Tatiller'!$A$2:$A$17),WORKDAY.INTL(N38-1,1,V38,'Resmi Tatiller'!$A$2:$A$17))))))</f>
        <v/>
      </c>
      <c r="X38" s="8" t="str">
        <f t="shared" si="34"/>
        <v/>
      </c>
      <c r="Y38" s="11" t="str">
        <f t="shared" si="35"/>
        <v/>
      </c>
      <c r="Z38" s="11" t="str">
        <f t="shared" si="36"/>
        <v/>
      </c>
      <c r="AA38" s="11" t="str">
        <f t="shared" si="37"/>
        <v/>
      </c>
      <c r="AB38" s="11" t="str">
        <f t="shared" si="38"/>
        <v/>
      </c>
      <c r="AC38" s="12" t="str">
        <f t="shared" si="39"/>
        <v/>
      </c>
      <c r="AD38" s="6" t="str">
        <f t="shared" si="40"/>
        <v>Gündüz</v>
      </c>
      <c r="AE38" s="18" t="str">
        <f t="shared" si="43"/>
        <v/>
      </c>
      <c r="AF38" s="18" t="str">
        <f t="shared" si="44"/>
        <v/>
      </c>
      <c r="AG38" s="19" t="str">
        <f t="shared" si="45"/>
        <v/>
      </c>
      <c r="AH38" s="18" t="str">
        <f>IF(AF38="","",WORKDAY.INTL(AF38-1,1,V38,'Resmi Tatiller'!$A$2:$A$17))</f>
        <v/>
      </c>
      <c r="AI38" s="18" t="str">
        <f t="shared" si="46"/>
        <v/>
      </c>
      <c r="AJ38" s="18" t="str">
        <f>IF(AE38="","",IF(AH38&lt;&gt;AF38,AH38+TIME(8,0,0),IF(AG38&lt;TIME(8,0,0),AF38+TIME(8,0,0),IF(AG38&lt;TIME(12,0,0),AE38,IF(AG38&lt;TIME(12,45,0),AF38+TIME(12,45,0),IF(AG38&lt;TIME(15,0,0),AE38,IF(AG38&lt;TIME(15,15,0),AF38+TIME(15,15,0),IF(AG38&lt;TIME(18,0,0),AE38,WORKDAY.INTL(AF38,1,V38,'Resmi Tatiller'!$A$2:$A$17)+TIME(8,0,0)))))))))</f>
        <v/>
      </c>
      <c r="AK38" s="18" t="str">
        <f>IF(AE38="","",IF(AH38&lt;&gt;AF38,AH38+TIME(8,0,0),IF(AG38&lt;TIME(8,0,0),AF38+TIME(8,0,0),IF(AG38&lt;TIME(12,0,0),AE38,IF(AG38&lt;TIME(12,45,0),AF38+TIME(12,45,0),IF(AG38&lt;TIME(15,0,0),AE38,IF(AG38&lt;TIME(15,15,0),AF38+TIME(15,15,0),IF(AG38&lt;TIME(20,0,0),AE38,WORKDAY.INTL(AF38,1,V38,'Resmi Tatiller'!$A$2:$A$17)+TIME(8,0,0)))))))))</f>
        <v/>
      </c>
      <c r="AL38" s="18" t="str">
        <f t="shared" si="47"/>
        <v/>
      </c>
    </row>
    <row r="39" spans="1:38" x14ac:dyDescent="0.25">
      <c r="A39" s="6" t="str">
        <f t="shared" si="24"/>
        <v/>
      </c>
      <c r="B39" s="6"/>
      <c r="C39" s="7" t="str">
        <f>IFERROR(VLOOKUP(B39,'Ürün Veri'!$A:$E,2,FALSE),"")</f>
        <v/>
      </c>
      <c r="D39" s="7" t="str">
        <f>IFERROR(VLOOKUP(B39,'Ürün Veri'!$A:$E,3,FALSE),"")</f>
        <v/>
      </c>
      <c r="E39" s="7" t="str">
        <f>IFERROR(VLOOKUP(B39,'Ürün Veri'!$A:$E,4,FALSE),"")</f>
        <v/>
      </c>
      <c r="F39" s="7" t="str">
        <f>IFERROR(VLOOKUP(B39,'Ürün Veri'!$A:$E,5,FALSE),"")</f>
        <v/>
      </c>
      <c r="G39" s="6"/>
      <c r="H39" s="6"/>
      <c r="I39" s="14">
        <v>10</v>
      </c>
      <c r="J39" s="15">
        <f t="shared" si="25"/>
        <v>45</v>
      </c>
      <c r="K39" s="15">
        <f t="shared" si="26"/>
        <v>15</v>
      </c>
      <c r="L39" s="8">
        <f t="shared" si="27"/>
        <v>9</v>
      </c>
      <c r="M39" s="6" t="s">
        <v>763</v>
      </c>
      <c r="N39" s="9" t="str">
        <f t="shared" si="41"/>
        <v/>
      </c>
      <c r="O39" s="10" t="str">
        <f t="shared" si="42"/>
        <v/>
      </c>
      <c r="P39" s="8" t="str">
        <f t="shared" si="28"/>
        <v/>
      </c>
      <c r="Q39" s="8" t="str">
        <f t="shared" si="29"/>
        <v/>
      </c>
      <c r="R39" s="9" t="str">
        <f>IF(AB39="","",WORKDAY.INTL(W39,AA39,V39,'Resmi Tatiller'!$A$2:$A$17))</f>
        <v/>
      </c>
      <c r="S39" s="10" t="str">
        <f t="shared" si="30"/>
        <v/>
      </c>
      <c r="T39" s="8" t="str">
        <f t="shared" si="31"/>
        <v>Boş</v>
      </c>
      <c r="U39" s="8">
        <f t="shared" si="32"/>
        <v>540</v>
      </c>
      <c r="V39" s="11" t="str">
        <f t="shared" si="33"/>
        <v>0000011</v>
      </c>
      <c r="W39" s="9" t="str">
        <f>IF(OR(N39="",O39=""),"",IF($AD39="24 Saat",N39,IF($AD39="12 Saat",IF(O39&gt;=TIME(20,0,0),WORKDAY.INTL(N39,1,V39,'Resmi Tatiller'!$A$2:$A$17),WORKDAY.INTL(N39-1,1,V39,'Resmi Tatiller'!$A$2:$A$17)),IF($AD39="2 Vardiya",IF(O39&lt;TIME(6,0,0),N39-1,IF(O39&lt;TIME(8,0,0),WORKDAY.INTL(N39-1,1,V39,'Resmi Tatiller'!$A$2:$A$17),N39)),IF(O39&gt;=TIME(18,0,0),WORKDAY.INTL(N39,1,V39,'Resmi Tatiller'!$A$2:$A$17),WORKDAY.INTL(N39-1,1,V39,'Resmi Tatiller'!$A$2:$A$17))))))</f>
        <v/>
      </c>
      <c r="X39" s="8" t="str">
        <f t="shared" si="34"/>
        <v/>
      </c>
      <c r="Y39" s="11" t="str">
        <f t="shared" si="35"/>
        <v/>
      </c>
      <c r="Z39" s="11" t="str">
        <f t="shared" si="36"/>
        <v/>
      </c>
      <c r="AA39" s="11" t="str">
        <f t="shared" si="37"/>
        <v/>
      </c>
      <c r="AB39" s="11" t="str">
        <f t="shared" si="38"/>
        <v/>
      </c>
      <c r="AC39" s="12" t="str">
        <f t="shared" si="39"/>
        <v/>
      </c>
      <c r="AD39" s="6" t="str">
        <f t="shared" si="40"/>
        <v>Gündüz</v>
      </c>
      <c r="AE39" s="18" t="str">
        <f t="shared" si="43"/>
        <v/>
      </c>
      <c r="AF39" s="18" t="str">
        <f t="shared" si="44"/>
        <v/>
      </c>
      <c r="AG39" s="19" t="str">
        <f t="shared" si="45"/>
        <v/>
      </c>
      <c r="AH39" s="18" t="str">
        <f>IF(AF39="","",WORKDAY.INTL(AF39-1,1,V39,'Resmi Tatiller'!$A$2:$A$17))</f>
        <v/>
      </c>
      <c r="AI39" s="18" t="str">
        <f t="shared" si="46"/>
        <v/>
      </c>
      <c r="AJ39" s="18" t="str">
        <f>IF(AE39="","",IF(AH39&lt;&gt;AF39,AH39+TIME(8,0,0),IF(AG39&lt;TIME(8,0,0),AF39+TIME(8,0,0),IF(AG39&lt;TIME(12,0,0),AE39,IF(AG39&lt;TIME(12,45,0),AF39+TIME(12,45,0),IF(AG39&lt;TIME(15,0,0),AE39,IF(AG39&lt;TIME(15,15,0),AF39+TIME(15,15,0),IF(AG39&lt;TIME(18,0,0),AE39,WORKDAY.INTL(AF39,1,V39,'Resmi Tatiller'!$A$2:$A$17)+TIME(8,0,0)))))))))</f>
        <v/>
      </c>
      <c r="AK39" s="18" t="str">
        <f>IF(AE39="","",IF(AH39&lt;&gt;AF39,AH39+TIME(8,0,0),IF(AG39&lt;TIME(8,0,0),AF39+TIME(8,0,0),IF(AG39&lt;TIME(12,0,0),AE39,IF(AG39&lt;TIME(12,45,0),AF39+TIME(12,45,0),IF(AG39&lt;TIME(15,0,0),AE39,IF(AG39&lt;TIME(15,15,0),AF39+TIME(15,15,0),IF(AG39&lt;TIME(20,0,0),AE39,WORKDAY.INTL(AF39,1,V39,'Resmi Tatiller'!$A$2:$A$17)+TIME(8,0,0)))))))))</f>
        <v/>
      </c>
      <c r="AL39" s="18" t="str">
        <f t="shared" si="47"/>
        <v/>
      </c>
    </row>
    <row r="40" spans="1:38" x14ac:dyDescent="0.25">
      <c r="A40" s="6" t="str">
        <f t="shared" si="24"/>
        <v/>
      </c>
      <c r="B40" s="6"/>
      <c r="C40" s="7" t="str">
        <f>IFERROR(VLOOKUP(B40,'Ürün Veri'!$A:$E,2,FALSE),"")</f>
        <v/>
      </c>
      <c r="D40" s="7" t="str">
        <f>IFERROR(VLOOKUP(B40,'Ürün Veri'!$A:$E,3,FALSE),"")</f>
        <v/>
      </c>
      <c r="E40" s="7" t="str">
        <f>IFERROR(VLOOKUP(B40,'Ürün Veri'!$A:$E,4,FALSE),"")</f>
        <v/>
      </c>
      <c r="F40" s="7" t="str">
        <f>IFERROR(VLOOKUP(B40,'Ürün Veri'!$A:$E,5,FALSE),"")</f>
        <v/>
      </c>
      <c r="G40" s="6"/>
      <c r="H40" s="6"/>
      <c r="I40" s="14">
        <v>10</v>
      </c>
      <c r="J40" s="15">
        <f t="shared" si="25"/>
        <v>45</v>
      </c>
      <c r="K40" s="15">
        <f t="shared" si="26"/>
        <v>15</v>
      </c>
      <c r="L40" s="8">
        <f t="shared" si="27"/>
        <v>9</v>
      </c>
      <c r="M40" s="6" t="s">
        <v>763</v>
      </c>
      <c r="N40" s="9" t="str">
        <f t="shared" si="41"/>
        <v/>
      </c>
      <c r="O40" s="10" t="str">
        <f t="shared" si="42"/>
        <v/>
      </c>
      <c r="P40" s="8" t="str">
        <f t="shared" si="28"/>
        <v/>
      </c>
      <c r="Q40" s="8" t="str">
        <f t="shared" si="29"/>
        <v/>
      </c>
      <c r="R40" s="9" t="str">
        <f>IF(AB40="","",WORKDAY.INTL(W40,AA40,V40,'Resmi Tatiller'!$A$2:$A$17))</f>
        <v/>
      </c>
      <c r="S40" s="10" t="str">
        <f t="shared" si="30"/>
        <v/>
      </c>
      <c r="T40" s="8" t="str">
        <f t="shared" si="31"/>
        <v>Boş</v>
      </c>
      <c r="U40" s="8">
        <f t="shared" si="32"/>
        <v>540</v>
      </c>
      <c r="V40" s="11" t="str">
        <f t="shared" si="33"/>
        <v>0000011</v>
      </c>
      <c r="W40" s="9" t="str">
        <f>IF(OR(N40="",O40=""),"",IF($AD40="24 Saat",N40,IF($AD40="12 Saat",IF(O40&gt;=TIME(20,0,0),WORKDAY.INTL(N40,1,V40,'Resmi Tatiller'!$A$2:$A$17),WORKDAY.INTL(N40-1,1,V40,'Resmi Tatiller'!$A$2:$A$17)),IF($AD40="2 Vardiya",IF(O40&lt;TIME(6,0,0),N40-1,IF(O40&lt;TIME(8,0,0),WORKDAY.INTL(N40-1,1,V40,'Resmi Tatiller'!$A$2:$A$17),N40)),IF(O40&gt;=TIME(18,0,0),WORKDAY.INTL(N40,1,V40,'Resmi Tatiller'!$A$2:$A$17),WORKDAY.INTL(N40-1,1,V40,'Resmi Tatiller'!$A$2:$A$17))))))</f>
        <v/>
      </c>
      <c r="X40" s="8" t="str">
        <f t="shared" si="34"/>
        <v/>
      </c>
      <c r="Y40" s="11" t="str">
        <f t="shared" si="35"/>
        <v/>
      </c>
      <c r="Z40" s="11" t="str">
        <f t="shared" si="36"/>
        <v/>
      </c>
      <c r="AA40" s="11" t="str">
        <f t="shared" si="37"/>
        <v/>
      </c>
      <c r="AB40" s="11" t="str">
        <f t="shared" si="38"/>
        <v/>
      </c>
      <c r="AC40" s="12" t="str">
        <f t="shared" si="39"/>
        <v/>
      </c>
      <c r="AD40" s="6" t="str">
        <f t="shared" si="40"/>
        <v>Gündüz</v>
      </c>
      <c r="AE40" s="18" t="str">
        <f t="shared" si="43"/>
        <v/>
      </c>
      <c r="AF40" s="18" t="str">
        <f t="shared" si="44"/>
        <v/>
      </c>
      <c r="AG40" s="19" t="str">
        <f t="shared" si="45"/>
        <v/>
      </c>
      <c r="AH40" s="18" t="str">
        <f>IF(AF40="","",WORKDAY.INTL(AF40-1,1,V40,'Resmi Tatiller'!$A$2:$A$17))</f>
        <v/>
      </c>
      <c r="AI40" s="18" t="str">
        <f t="shared" si="46"/>
        <v/>
      </c>
      <c r="AJ40" s="18" t="str">
        <f>IF(AE40="","",IF(AH40&lt;&gt;AF40,AH40+TIME(8,0,0),IF(AG40&lt;TIME(8,0,0),AF40+TIME(8,0,0),IF(AG40&lt;TIME(12,0,0),AE40,IF(AG40&lt;TIME(12,45,0),AF40+TIME(12,45,0),IF(AG40&lt;TIME(15,0,0),AE40,IF(AG40&lt;TIME(15,15,0),AF40+TIME(15,15,0),IF(AG40&lt;TIME(18,0,0),AE40,WORKDAY.INTL(AF40,1,V40,'Resmi Tatiller'!$A$2:$A$17)+TIME(8,0,0)))))))))</f>
        <v/>
      </c>
      <c r="AK40" s="18" t="str">
        <f>IF(AE40="","",IF(AH40&lt;&gt;AF40,AH40+TIME(8,0,0),IF(AG40&lt;TIME(8,0,0),AF40+TIME(8,0,0),IF(AG40&lt;TIME(12,0,0),AE40,IF(AG40&lt;TIME(12,45,0),AF40+TIME(12,45,0),IF(AG40&lt;TIME(15,0,0),AE40,IF(AG40&lt;TIME(15,15,0),AF40+TIME(15,15,0),IF(AG40&lt;TIME(20,0,0),AE40,WORKDAY.INTL(AF40,1,V40,'Resmi Tatiller'!$A$2:$A$17)+TIME(8,0,0)))))))))</f>
        <v/>
      </c>
      <c r="AL40" s="18" t="str">
        <f t="shared" si="47"/>
        <v/>
      </c>
    </row>
    <row r="41" spans="1:38" x14ac:dyDescent="0.25">
      <c r="A41" s="6" t="str">
        <f t="shared" si="24"/>
        <v/>
      </c>
      <c r="B41" s="6"/>
      <c r="C41" s="7" t="str">
        <f>IFERROR(VLOOKUP(B41,'Ürün Veri'!$A:$E,2,FALSE),"")</f>
        <v/>
      </c>
      <c r="D41" s="7" t="str">
        <f>IFERROR(VLOOKUP(B41,'Ürün Veri'!$A:$E,3,FALSE),"")</f>
        <v/>
      </c>
      <c r="E41" s="7" t="str">
        <f>IFERROR(VLOOKUP(B41,'Ürün Veri'!$A:$E,4,FALSE),"")</f>
        <v/>
      </c>
      <c r="F41" s="7" t="str">
        <f>IFERROR(VLOOKUP(B41,'Ürün Veri'!$A:$E,5,FALSE),"")</f>
        <v/>
      </c>
      <c r="G41" s="6"/>
      <c r="H41" s="6"/>
      <c r="I41" s="14">
        <v>10</v>
      </c>
      <c r="J41" s="15">
        <f t="shared" si="25"/>
        <v>45</v>
      </c>
      <c r="K41" s="15">
        <f t="shared" si="26"/>
        <v>15</v>
      </c>
      <c r="L41" s="8">
        <f t="shared" si="27"/>
        <v>9</v>
      </c>
      <c r="M41" s="6" t="s">
        <v>763</v>
      </c>
      <c r="N41" s="9" t="str">
        <f t="shared" si="41"/>
        <v/>
      </c>
      <c r="O41" s="10" t="str">
        <f t="shared" si="42"/>
        <v/>
      </c>
      <c r="P41" s="8" t="str">
        <f t="shared" si="28"/>
        <v/>
      </c>
      <c r="Q41" s="8" t="str">
        <f t="shared" si="29"/>
        <v/>
      </c>
      <c r="R41" s="9" t="str">
        <f>IF(AB41="","",WORKDAY.INTL(W41,AA41,V41,'Resmi Tatiller'!$A$2:$A$17))</f>
        <v/>
      </c>
      <c r="S41" s="10" t="str">
        <f t="shared" si="30"/>
        <v/>
      </c>
      <c r="T41" s="8" t="str">
        <f t="shared" si="31"/>
        <v>Boş</v>
      </c>
      <c r="U41" s="8">
        <f t="shared" si="32"/>
        <v>540</v>
      </c>
      <c r="V41" s="11" t="str">
        <f t="shared" si="33"/>
        <v>0000011</v>
      </c>
      <c r="W41" s="9" t="str">
        <f>IF(OR(N41="",O41=""),"",IF($AD41="24 Saat",N41,IF($AD41="12 Saat",IF(O41&gt;=TIME(20,0,0),WORKDAY.INTL(N41,1,V41,'Resmi Tatiller'!$A$2:$A$17),WORKDAY.INTL(N41-1,1,V41,'Resmi Tatiller'!$A$2:$A$17)),IF($AD41="2 Vardiya",IF(O41&lt;TIME(6,0,0),N41-1,IF(O41&lt;TIME(8,0,0),WORKDAY.INTL(N41-1,1,V41,'Resmi Tatiller'!$A$2:$A$17),N41)),IF(O41&gt;=TIME(18,0,0),WORKDAY.INTL(N41,1,V41,'Resmi Tatiller'!$A$2:$A$17),WORKDAY.INTL(N41-1,1,V41,'Resmi Tatiller'!$A$2:$A$17))))))</f>
        <v/>
      </c>
      <c r="X41" s="8" t="str">
        <f t="shared" si="34"/>
        <v/>
      </c>
      <c r="Y41" s="11" t="str">
        <f t="shared" si="35"/>
        <v/>
      </c>
      <c r="Z41" s="11" t="str">
        <f t="shared" si="36"/>
        <v/>
      </c>
      <c r="AA41" s="11" t="str">
        <f t="shared" si="37"/>
        <v/>
      </c>
      <c r="AB41" s="11" t="str">
        <f t="shared" si="38"/>
        <v/>
      </c>
      <c r="AC41" s="12" t="str">
        <f t="shared" si="39"/>
        <v/>
      </c>
      <c r="AD41" s="6" t="str">
        <f t="shared" si="40"/>
        <v>Gündüz</v>
      </c>
      <c r="AE41" s="18" t="str">
        <f t="shared" si="43"/>
        <v/>
      </c>
      <c r="AF41" s="18" t="str">
        <f t="shared" si="44"/>
        <v/>
      </c>
      <c r="AG41" s="19" t="str">
        <f t="shared" si="45"/>
        <v/>
      </c>
      <c r="AH41" s="18" t="str">
        <f>IF(AF41="","",WORKDAY.INTL(AF41-1,1,V41,'Resmi Tatiller'!$A$2:$A$17))</f>
        <v/>
      </c>
      <c r="AI41" s="18" t="str">
        <f t="shared" si="46"/>
        <v/>
      </c>
      <c r="AJ41" s="18" t="str">
        <f>IF(AE41="","",IF(AH41&lt;&gt;AF41,AH41+TIME(8,0,0),IF(AG41&lt;TIME(8,0,0),AF41+TIME(8,0,0),IF(AG41&lt;TIME(12,0,0),AE41,IF(AG41&lt;TIME(12,45,0),AF41+TIME(12,45,0),IF(AG41&lt;TIME(15,0,0),AE41,IF(AG41&lt;TIME(15,15,0),AF41+TIME(15,15,0),IF(AG41&lt;TIME(18,0,0),AE41,WORKDAY.INTL(AF41,1,V41,'Resmi Tatiller'!$A$2:$A$17)+TIME(8,0,0)))))))))</f>
        <v/>
      </c>
      <c r="AK41" s="18" t="str">
        <f>IF(AE41="","",IF(AH41&lt;&gt;AF41,AH41+TIME(8,0,0),IF(AG41&lt;TIME(8,0,0),AF41+TIME(8,0,0),IF(AG41&lt;TIME(12,0,0),AE41,IF(AG41&lt;TIME(12,45,0),AF41+TIME(12,45,0),IF(AG41&lt;TIME(15,0,0),AE41,IF(AG41&lt;TIME(15,15,0),AF41+TIME(15,15,0),IF(AG41&lt;TIME(20,0,0),AE41,WORKDAY.INTL(AF41,1,V41,'Resmi Tatiller'!$A$2:$A$17)+TIME(8,0,0)))))))))</f>
        <v/>
      </c>
      <c r="AL41" s="18" t="str">
        <f t="shared" si="47"/>
        <v/>
      </c>
    </row>
    <row r="42" spans="1:38" x14ac:dyDescent="0.25">
      <c r="A42" s="6" t="str">
        <f t="shared" si="24"/>
        <v/>
      </c>
      <c r="B42" s="6"/>
      <c r="C42" s="7" t="str">
        <f>IFERROR(VLOOKUP(B42,'Ürün Veri'!$A:$E,2,FALSE),"")</f>
        <v/>
      </c>
      <c r="D42" s="7" t="str">
        <f>IFERROR(VLOOKUP(B42,'Ürün Veri'!$A:$E,3,FALSE),"")</f>
        <v/>
      </c>
      <c r="E42" s="7" t="str">
        <f>IFERROR(VLOOKUP(B42,'Ürün Veri'!$A:$E,4,FALSE),"")</f>
        <v/>
      </c>
      <c r="F42" s="7" t="str">
        <f>IFERROR(VLOOKUP(B42,'Ürün Veri'!$A:$E,5,FALSE),"")</f>
        <v/>
      </c>
      <c r="G42" s="6"/>
      <c r="H42" s="6"/>
      <c r="I42" s="14">
        <v>10</v>
      </c>
      <c r="J42" s="15">
        <f t="shared" si="25"/>
        <v>45</v>
      </c>
      <c r="K42" s="15">
        <f t="shared" si="26"/>
        <v>15</v>
      </c>
      <c r="L42" s="8">
        <f t="shared" si="27"/>
        <v>9</v>
      </c>
      <c r="M42" s="6" t="s">
        <v>763</v>
      </c>
      <c r="N42" s="9" t="str">
        <f t="shared" si="41"/>
        <v/>
      </c>
      <c r="O42" s="10" t="str">
        <f t="shared" si="42"/>
        <v/>
      </c>
      <c r="P42" s="8" t="str">
        <f t="shared" si="28"/>
        <v/>
      </c>
      <c r="Q42" s="8" t="str">
        <f t="shared" si="29"/>
        <v/>
      </c>
      <c r="R42" s="9" t="str">
        <f>IF(AB42="","",WORKDAY.INTL(W42,AA42,V42,'Resmi Tatiller'!$A$2:$A$17))</f>
        <v/>
      </c>
      <c r="S42" s="10" t="str">
        <f t="shared" si="30"/>
        <v/>
      </c>
      <c r="T42" s="8" t="str">
        <f t="shared" si="31"/>
        <v>Boş</v>
      </c>
      <c r="U42" s="8">
        <f t="shared" si="32"/>
        <v>540</v>
      </c>
      <c r="V42" s="11" t="str">
        <f t="shared" si="33"/>
        <v>0000011</v>
      </c>
      <c r="W42" s="9" t="str">
        <f>IF(OR(N42="",O42=""),"",IF($AD42="24 Saat",N42,IF($AD42="12 Saat",IF(O42&gt;=TIME(20,0,0),WORKDAY.INTL(N42,1,V42,'Resmi Tatiller'!$A$2:$A$17),WORKDAY.INTL(N42-1,1,V42,'Resmi Tatiller'!$A$2:$A$17)),IF($AD42="2 Vardiya",IF(O42&lt;TIME(6,0,0),N42-1,IF(O42&lt;TIME(8,0,0),WORKDAY.INTL(N42-1,1,V42,'Resmi Tatiller'!$A$2:$A$17),N42)),IF(O42&gt;=TIME(18,0,0),WORKDAY.INTL(N42,1,V42,'Resmi Tatiller'!$A$2:$A$17),WORKDAY.INTL(N42-1,1,V42,'Resmi Tatiller'!$A$2:$A$17))))))</f>
        <v/>
      </c>
      <c r="X42" s="8" t="str">
        <f t="shared" si="34"/>
        <v/>
      </c>
      <c r="Y42" s="11" t="str">
        <f t="shared" si="35"/>
        <v/>
      </c>
      <c r="Z42" s="11" t="str">
        <f t="shared" si="36"/>
        <v/>
      </c>
      <c r="AA42" s="11" t="str">
        <f t="shared" si="37"/>
        <v/>
      </c>
      <c r="AB42" s="11" t="str">
        <f t="shared" si="38"/>
        <v/>
      </c>
      <c r="AC42" s="12" t="str">
        <f t="shared" si="39"/>
        <v/>
      </c>
      <c r="AD42" s="6" t="str">
        <f t="shared" si="40"/>
        <v>Gündüz</v>
      </c>
      <c r="AE42" s="18" t="str">
        <f t="shared" si="43"/>
        <v/>
      </c>
      <c r="AF42" s="18" t="str">
        <f t="shared" si="44"/>
        <v/>
      </c>
      <c r="AG42" s="19" t="str">
        <f t="shared" si="45"/>
        <v/>
      </c>
      <c r="AH42" s="18" t="str">
        <f>IF(AF42="","",WORKDAY.INTL(AF42-1,1,V42,'Resmi Tatiller'!$A$2:$A$17))</f>
        <v/>
      </c>
      <c r="AI42" s="18" t="str">
        <f t="shared" si="46"/>
        <v/>
      </c>
      <c r="AJ42" s="18" t="str">
        <f>IF(AE42="","",IF(AH42&lt;&gt;AF42,AH42+TIME(8,0,0),IF(AG42&lt;TIME(8,0,0),AF42+TIME(8,0,0),IF(AG42&lt;TIME(12,0,0),AE42,IF(AG42&lt;TIME(12,45,0),AF42+TIME(12,45,0),IF(AG42&lt;TIME(15,0,0),AE42,IF(AG42&lt;TIME(15,15,0),AF42+TIME(15,15,0),IF(AG42&lt;TIME(18,0,0),AE42,WORKDAY.INTL(AF42,1,V42,'Resmi Tatiller'!$A$2:$A$17)+TIME(8,0,0)))))))))</f>
        <v/>
      </c>
      <c r="AK42" s="18" t="str">
        <f>IF(AE42="","",IF(AH42&lt;&gt;AF42,AH42+TIME(8,0,0),IF(AG42&lt;TIME(8,0,0),AF42+TIME(8,0,0),IF(AG42&lt;TIME(12,0,0),AE42,IF(AG42&lt;TIME(12,45,0),AF42+TIME(12,45,0),IF(AG42&lt;TIME(15,0,0),AE42,IF(AG42&lt;TIME(15,15,0),AF42+TIME(15,15,0),IF(AG42&lt;TIME(20,0,0),AE42,WORKDAY.INTL(AF42,1,V42,'Resmi Tatiller'!$A$2:$A$17)+TIME(8,0,0)))))))))</f>
        <v/>
      </c>
      <c r="AL42" s="18" t="str">
        <f t="shared" si="47"/>
        <v/>
      </c>
    </row>
    <row r="43" spans="1:38" x14ac:dyDescent="0.25">
      <c r="A43" s="6" t="str">
        <f t="shared" si="24"/>
        <v/>
      </c>
      <c r="B43" s="6"/>
      <c r="C43" s="7" t="str">
        <f>IFERROR(VLOOKUP(B43,'Ürün Veri'!$A:$E,2,FALSE),"")</f>
        <v/>
      </c>
      <c r="D43" s="7" t="str">
        <f>IFERROR(VLOOKUP(B43,'Ürün Veri'!$A:$E,3,FALSE),"")</f>
        <v/>
      </c>
      <c r="E43" s="7" t="str">
        <f>IFERROR(VLOOKUP(B43,'Ürün Veri'!$A:$E,4,FALSE),"")</f>
        <v/>
      </c>
      <c r="F43" s="7" t="str">
        <f>IFERROR(VLOOKUP(B43,'Ürün Veri'!$A:$E,5,FALSE),"")</f>
        <v/>
      </c>
      <c r="G43" s="6"/>
      <c r="H43" s="6"/>
      <c r="I43" s="14">
        <v>10</v>
      </c>
      <c r="J43" s="15">
        <f t="shared" si="25"/>
        <v>45</v>
      </c>
      <c r="K43" s="15">
        <f t="shared" si="26"/>
        <v>15</v>
      </c>
      <c r="L43" s="8">
        <f t="shared" si="27"/>
        <v>9</v>
      </c>
      <c r="M43" s="6" t="s">
        <v>763</v>
      </c>
      <c r="N43" s="9" t="str">
        <f t="shared" si="41"/>
        <v/>
      </c>
      <c r="O43" s="10" t="str">
        <f t="shared" si="42"/>
        <v/>
      </c>
      <c r="P43" s="8" t="str">
        <f t="shared" si="28"/>
        <v/>
      </c>
      <c r="Q43" s="8" t="str">
        <f t="shared" si="29"/>
        <v/>
      </c>
      <c r="R43" s="9" t="str">
        <f>IF(AB43="","",WORKDAY.INTL(W43,AA43,V43,'Resmi Tatiller'!$A$2:$A$17))</f>
        <v/>
      </c>
      <c r="S43" s="10" t="str">
        <f t="shared" si="30"/>
        <v/>
      </c>
      <c r="T43" s="8" t="str">
        <f t="shared" si="31"/>
        <v>Boş</v>
      </c>
      <c r="U43" s="8">
        <f t="shared" si="32"/>
        <v>540</v>
      </c>
      <c r="V43" s="11" t="str">
        <f t="shared" si="33"/>
        <v>0000011</v>
      </c>
      <c r="W43" s="9" t="str">
        <f>IF(OR(N43="",O43=""),"",IF($AD43="24 Saat",N43,IF($AD43="12 Saat",IF(O43&gt;=TIME(20,0,0),WORKDAY.INTL(N43,1,V43,'Resmi Tatiller'!$A$2:$A$17),WORKDAY.INTL(N43-1,1,V43,'Resmi Tatiller'!$A$2:$A$17)),IF($AD43="2 Vardiya",IF(O43&lt;TIME(6,0,0),N43-1,IF(O43&lt;TIME(8,0,0),WORKDAY.INTL(N43-1,1,V43,'Resmi Tatiller'!$A$2:$A$17),N43)),IF(O43&gt;=TIME(18,0,0),WORKDAY.INTL(N43,1,V43,'Resmi Tatiller'!$A$2:$A$17),WORKDAY.INTL(N43-1,1,V43,'Resmi Tatiller'!$A$2:$A$17))))))</f>
        <v/>
      </c>
      <c r="X43" s="8" t="str">
        <f t="shared" si="34"/>
        <v/>
      </c>
      <c r="Y43" s="11" t="str">
        <f t="shared" si="35"/>
        <v/>
      </c>
      <c r="Z43" s="11" t="str">
        <f t="shared" si="36"/>
        <v/>
      </c>
      <c r="AA43" s="11" t="str">
        <f t="shared" si="37"/>
        <v/>
      </c>
      <c r="AB43" s="11" t="str">
        <f t="shared" si="38"/>
        <v/>
      </c>
      <c r="AC43" s="12" t="str">
        <f t="shared" si="39"/>
        <v/>
      </c>
      <c r="AD43" s="6" t="str">
        <f t="shared" si="40"/>
        <v>Gündüz</v>
      </c>
      <c r="AE43" s="18" t="str">
        <f t="shared" si="43"/>
        <v/>
      </c>
      <c r="AF43" s="18" t="str">
        <f t="shared" si="44"/>
        <v/>
      </c>
      <c r="AG43" s="19" t="str">
        <f t="shared" si="45"/>
        <v/>
      </c>
      <c r="AH43" s="18" t="str">
        <f>IF(AF43="","",WORKDAY.INTL(AF43-1,1,V43,'Resmi Tatiller'!$A$2:$A$17))</f>
        <v/>
      </c>
      <c r="AI43" s="18" t="str">
        <f t="shared" si="46"/>
        <v/>
      </c>
      <c r="AJ43" s="18" t="str">
        <f>IF(AE43="","",IF(AH43&lt;&gt;AF43,AH43+TIME(8,0,0),IF(AG43&lt;TIME(8,0,0),AF43+TIME(8,0,0),IF(AG43&lt;TIME(12,0,0),AE43,IF(AG43&lt;TIME(12,45,0),AF43+TIME(12,45,0),IF(AG43&lt;TIME(15,0,0),AE43,IF(AG43&lt;TIME(15,15,0),AF43+TIME(15,15,0),IF(AG43&lt;TIME(18,0,0),AE43,WORKDAY.INTL(AF43,1,V43,'Resmi Tatiller'!$A$2:$A$17)+TIME(8,0,0)))))))))</f>
        <v/>
      </c>
      <c r="AK43" s="18" t="str">
        <f>IF(AE43="","",IF(AH43&lt;&gt;AF43,AH43+TIME(8,0,0),IF(AG43&lt;TIME(8,0,0),AF43+TIME(8,0,0),IF(AG43&lt;TIME(12,0,0),AE43,IF(AG43&lt;TIME(12,45,0),AF43+TIME(12,45,0),IF(AG43&lt;TIME(15,0,0),AE43,IF(AG43&lt;TIME(15,15,0),AF43+TIME(15,15,0),IF(AG43&lt;TIME(20,0,0),AE43,WORKDAY.INTL(AF43,1,V43,'Resmi Tatiller'!$A$2:$A$17)+TIME(8,0,0)))))))))</f>
        <v/>
      </c>
      <c r="AL43" s="18" t="str">
        <f t="shared" si="47"/>
        <v/>
      </c>
    </row>
    <row r="44" spans="1:38" x14ac:dyDescent="0.25">
      <c r="A44" s="6" t="str">
        <f t="shared" si="24"/>
        <v/>
      </c>
      <c r="B44" s="6"/>
      <c r="C44" s="7" t="str">
        <f>IFERROR(VLOOKUP(B44,'Ürün Veri'!$A:$E,2,FALSE),"")</f>
        <v/>
      </c>
      <c r="D44" s="7" t="str">
        <f>IFERROR(VLOOKUP(B44,'Ürün Veri'!$A:$E,3,FALSE),"")</f>
        <v/>
      </c>
      <c r="E44" s="7" t="str">
        <f>IFERROR(VLOOKUP(B44,'Ürün Veri'!$A:$E,4,FALSE),"")</f>
        <v/>
      </c>
      <c r="F44" s="7" t="str">
        <f>IFERROR(VLOOKUP(B44,'Ürün Veri'!$A:$E,5,FALSE),"")</f>
        <v/>
      </c>
      <c r="G44" s="6"/>
      <c r="H44" s="6"/>
      <c r="I44" s="14">
        <v>10</v>
      </c>
      <c r="J44" s="15">
        <f t="shared" si="25"/>
        <v>45</v>
      </c>
      <c r="K44" s="15">
        <f t="shared" si="26"/>
        <v>15</v>
      </c>
      <c r="L44" s="8">
        <f t="shared" si="27"/>
        <v>9</v>
      </c>
      <c r="M44" s="6" t="s">
        <v>763</v>
      </c>
      <c r="N44" s="9" t="str">
        <f t="shared" si="41"/>
        <v/>
      </c>
      <c r="O44" s="10" t="str">
        <f t="shared" si="42"/>
        <v/>
      </c>
      <c r="P44" s="8" t="str">
        <f t="shared" si="28"/>
        <v/>
      </c>
      <c r="Q44" s="8" t="str">
        <f t="shared" si="29"/>
        <v/>
      </c>
      <c r="R44" s="9" t="str">
        <f>IF(AB44="","",WORKDAY.INTL(W44,AA44,V44,'Resmi Tatiller'!$A$2:$A$17))</f>
        <v/>
      </c>
      <c r="S44" s="10" t="str">
        <f t="shared" si="30"/>
        <v/>
      </c>
      <c r="T44" s="8" t="str">
        <f t="shared" si="31"/>
        <v>Boş</v>
      </c>
      <c r="U44" s="8">
        <f t="shared" si="32"/>
        <v>540</v>
      </c>
      <c r="V44" s="11" t="str">
        <f t="shared" si="33"/>
        <v>0000011</v>
      </c>
      <c r="W44" s="9" t="str">
        <f>IF(OR(N44="",O44=""),"",IF($AD44="24 Saat",N44,IF($AD44="12 Saat",IF(O44&gt;=TIME(20,0,0),WORKDAY.INTL(N44,1,V44,'Resmi Tatiller'!$A$2:$A$17),WORKDAY.INTL(N44-1,1,V44,'Resmi Tatiller'!$A$2:$A$17)),IF($AD44="2 Vardiya",IF(O44&lt;TIME(6,0,0),N44-1,IF(O44&lt;TIME(8,0,0),WORKDAY.INTL(N44-1,1,V44,'Resmi Tatiller'!$A$2:$A$17),N44)),IF(O44&gt;=TIME(18,0,0),WORKDAY.INTL(N44,1,V44,'Resmi Tatiller'!$A$2:$A$17),WORKDAY.INTL(N44-1,1,V44,'Resmi Tatiller'!$A$2:$A$17))))))</f>
        <v/>
      </c>
      <c r="X44" s="8" t="str">
        <f t="shared" si="34"/>
        <v/>
      </c>
      <c r="Y44" s="11" t="str">
        <f t="shared" si="35"/>
        <v/>
      </c>
      <c r="Z44" s="11" t="str">
        <f t="shared" si="36"/>
        <v/>
      </c>
      <c r="AA44" s="11" t="str">
        <f t="shared" si="37"/>
        <v/>
      </c>
      <c r="AB44" s="11" t="str">
        <f t="shared" si="38"/>
        <v/>
      </c>
      <c r="AC44" s="12" t="str">
        <f t="shared" si="39"/>
        <v/>
      </c>
      <c r="AD44" s="6" t="str">
        <f t="shared" si="40"/>
        <v>Gündüz</v>
      </c>
      <c r="AE44" s="18" t="str">
        <f t="shared" si="43"/>
        <v/>
      </c>
      <c r="AF44" s="18" t="str">
        <f t="shared" si="44"/>
        <v/>
      </c>
      <c r="AG44" s="19" t="str">
        <f t="shared" si="45"/>
        <v/>
      </c>
      <c r="AH44" s="18" t="str">
        <f>IF(AF44="","",WORKDAY.INTL(AF44-1,1,V44,'Resmi Tatiller'!$A$2:$A$17))</f>
        <v/>
      </c>
      <c r="AI44" s="18" t="str">
        <f t="shared" si="46"/>
        <v/>
      </c>
      <c r="AJ44" s="18" t="str">
        <f>IF(AE44="","",IF(AH44&lt;&gt;AF44,AH44+TIME(8,0,0),IF(AG44&lt;TIME(8,0,0),AF44+TIME(8,0,0),IF(AG44&lt;TIME(12,0,0),AE44,IF(AG44&lt;TIME(12,45,0),AF44+TIME(12,45,0),IF(AG44&lt;TIME(15,0,0),AE44,IF(AG44&lt;TIME(15,15,0),AF44+TIME(15,15,0),IF(AG44&lt;TIME(18,0,0),AE44,WORKDAY.INTL(AF44,1,V44,'Resmi Tatiller'!$A$2:$A$17)+TIME(8,0,0)))))))))</f>
        <v/>
      </c>
      <c r="AK44" s="18" t="str">
        <f>IF(AE44="","",IF(AH44&lt;&gt;AF44,AH44+TIME(8,0,0),IF(AG44&lt;TIME(8,0,0),AF44+TIME(8,0,0),IF(AG44&lt;TIME(12,0,0),AE44,IF(AG44&lt;TIME(12,45,0),AF44+TIME(12,45,0),IF(AG44&lt;TIME(15,0,0),AE44,IF(AG44&lt;TIME(15,15,0),AF44+TIME(15,15,0),IF(AG44&lt;TIME(20,0,0),AE44,WORKDAY.INTL(AF44,1,V44,'Resmi Tatiller'!$A$2:$A$17)+TIME(8,0,0)))))))))</f>
        <v/>
      </c>
      <c r="AL44" s="18" t="str">
        <f t="shared" si="47"/>
        <v/>
      </c>
    </row>
    <row r="45" spans="1:38" x14ac:dyDescent="0.25">
      <c r="A45" s="6" t="str">
        <f t="shared" si="24"/>
        <v/>
      </c>
      <c r="B45" s="6"/>
      <c r="C45" s="7" t="str">
        <f>IFERROR(VLOOKUP(B45,'Ürün Veri'!$A:$E,2,FALSE),"")</f>
        <v/>
      </c>
      <c r="D45" s="7" t="str">
        <f>IFERROR(VLOOKUP(B45,'Ürün Veri'!$A:$E,3,FALSE),"")</f>
        <v/>
      </c>
      <c r="E45" s="7" t="str">
        <f>IFERROR(VLOOKUP(B45,'Ürün Veri'!$A:$E,4,FALSE),"")</f>
        <v/>
      </c>
      <c r="F45" s="7" t="str">
        <f>IFERROR(VLOOKUP(B45,'Ürün Veri'!$A:$E,5,FALSE),"")</f>
        <v/>
      </c>
      <c r="G45" s="6"/>
      <c r="H45" s="6"/>
      <c r="I45" s="14">
        <v>10</v>
      </c>
      <c r="J45" s="15">
        <f t="shared" si="25"/>
        <v>45</v>
      </c>
      <c r="K45" s="15">
        <f t="shared" si="26"/>
        <v>15</v>
      </c>
      <c r="L45" s="8">
        <f t="shared" si="27"/>
        <v>9</v>
      </c>
      <c r="M45" s="6" t="s">
        <v>763</v>
      </c>
      <c r="N45" s="9" t="str">
        <f t="shared" si="41"/>
        <v/>
      </c>
      <c r="O45" s="10" t="str">
        <f t="shared" si="42"/>
        <v/>
      </c>
      <c r="P45" s="8" t="str">
        <f t="shared" si="28"/>
        <v/>
      </c>
      <c r="Q45" s="8" t="str">
        <f t="shared" si="29"/>
        <v/>
      </c>
      <c r="R45" s="9" t="str">
        <f>IF(AB45="","",WORKDAY.INTL(W45,AA45,V45,'Resmi Tatiller'!$A$2:$A$17))</f>
        <v/>
      </c>
      <c r="S45" s="10" t="str">
        <f t="shared" si="30"/>
        <v/>
      </c>
      <c r="T45" s="8" t="str">
        <f t="shared" si="31"/>
        <v>Boş</v>
      </c>
      <c r="U45" s="8">
        <f t="shared" si="32"/>
        <v>540</v>
      </c>
      <c r="V45" s="11" t="str">
        <f t="shared" si="33"/>
        <v>0000011</v>
      </c>
      <c r="W45" s="9" t="str">
        <f>IF(OR(N45="",O45=""),"",IF($AD45="24 Saat",N45,IF($AD45="12 Saat",IF(O45&gt;=TIME(20,0,0),WORKDAY.INTL(N45,1,V45,'Resmi Tatiller'!$A$2:$A$17),WORKDAY.INTL(N45-1,1,V45,'Resmi Tatiller'!$A$2:$A$17)),IF($AD45="2 Vardiya",IF(O45&lt;TIME(6,0,0),N45-1,IF(O45&lt;TIME(8,0,0),WORKDAY.INTL(N45-1,1,V45,'Resmi Tatiller'!$A$2:$A$17),N45)),IF(O45&gt;=TIME(18,0,0),WORKDAY.INTL(N45,1,V45,'Resmi Tatiller'!$A$2:$A$17),WORKDAY.INTL(N45-1,1,V45,'Resmi Tatiller'!$A$2:$A$17))))))</f>
        <v/>
      </c>
      <c r="X45" s="8" t="str">
        <f t="shared" si="34"/>
        <v/>
      </c>
      <c r="Y45" s="11" t="str">
        <f t="shared" si="35"/>
        <v/>
      </c>
      <c r="Z45" s="11" t="str">
        <f t="shared" si="36"/>
        <v/>
      </c>
      <c r="AA45" s="11" t="str">
        <f t="shared" si="37"/>
        <v/>
      </c>
      <c r="AB45" s="11" t="str">
        <f t="shared" si="38"/>
        <v/>
      </c>
      <c r="AC45" s="12" t="str">
        <f t="shared" si="39"/>
        <v/>
      </c>
      <c r="AD45" s="6" t="str">
        <f t="shared" si="40"/>
        <v>Gündüz</v>
      </c>
      <c r="AE45" s="18" t="str">
        <f t="shared" si="43"/>
        <v/>
      </c>
      <c r="AF45" s="18" t="str">
        <f t="shared" si="44"/>
        <v/>
      </c>
      <c r="AG45" s="19" t="str">
        <f t="shared" si="45"/>
        <v/>
      </c>
      <c r="AH45" s="18" t="str">
        <f>IF(AF45="","",WORKDAY.INTL(AF45-1,1,V45,'Resmi Tatiller'!$A$2:$A$17))</f>
        <v/>
      </c>
      <c r="AI45" s="18" t="str">
        <f t="shared" si="46"/>
        <v/>
      </c>
      <c r="AJ45" s="18" t="str">
        <f>IF(AE45="","",IF(AH45&lt;&gt;AF45,AH45+TIME(8,0,0),IF(AG45&lt;TIME(8,0,0),AF45+TIME(8,0,0),IF(AG45&lt;TIME(12,0,0),AE45,IF(AG45&lt;TIME(12,45,0),AF45+TIME(12,45,0),IF(AG45&lt;TIME(15,0,0),AE45,IF(AG45&lt;TIME(15,15,0),AF45+TIME(15,15,0),IF(AG45&lt;TIME(18,0,0),AE45,WORKDAY.INTL(AF45,1,V45,'Resmi Tatiller'!$A$2:$A$17)+TIME(8,0,0)))))))))</f>
        <v/>
      </c>
      <c r="AK45" s="18" t="str">
        <f>IF(AE45="","",IF(AH45&lt;&gt;AF45,AH45+TIME(8,0,0),IF(AG45&lt;TIME(8,0,0),AF45+TIME(8,0,0),IF(AG45&lt;TIME(12,0,0),AE45,IF(AG45&lt;TIME(12,45,0),AF45+TIME(12,45,0),IF(AG45&lt;TIME(15,0,0),AE45,IF(AG45&lt;TIME(15,15,0),AF45+TIME(15,15,0),IF(AG45&lt;TIME(20,0,0),AE45,WORKDAY.INTL(AF45,1,V45,'Resmi Tatiller'!$A$2:$A$17)+TIME(8,0,0)))))))))</f>
        <v/>
      </c>
      <c r="AL45" s="18" t="str">
        <f t="shared" si="47"/>
        <v/>
      </c>
    </row>
    <row r="46" spans="1:38" x14ac:dyDescent="0.25">
      <c r="A46" s="6" t="str">
        <f t="shared" si="24"/>
        <v/>
      </c>
      <c r="B46" s="6"/>
      <c r="C46" s="7" t="str">
        <f>IFERROR(VLOOKUP(B46,'Ürün Veri'!$A:$E,2,FALSE),"")</f>
        <v/>
      </c>
      <c r="D46" s="7" t="str">
        <f>IFERROR(VLOOKUP(B46,'Ürün Veri'!$A:$E,3,FALSE),"")</f>
        <v/>
      </c>
      <c r="E46" s="7" t="str">
        <f>IFERROR(VLOOKUP(B46,'Ürün Veri'!$A:$E,4,FALSE),"")</f>
        <v/>
      </c>
      <c r="F46" s="7" t="str">
        <f>IFERROR(VLOOKUP(B46,'Ürün Veri'!$A:$E,5,FALSE),"")</f>
        <v/>
      </c>
      <c r="G46" s="6"/>
      <c r="H46" s="6"/>
      <c r="I46" s="14">
        <v>10</v>
      </c>
      <c r="J46" s="15">
        <f t="shared" si="25"/>
        <v>45</v>
      </c>
      <c r="K46" s="15">
        <f t="shared" si="26"/>
        <v>15</v>
      </c>
      <c r="L46" s="8">
        <f t="shared" si="27"/>
        <v>9</v>
      </c>
      <c r="M46" s="6" t="s">
        <v>763</v>
      </c>
      <c r="N46" s="9" t="str">
        <f t="shared" si="41"/>
        <v/>
      </c>
      <c r="O46" s="10" t="str">
        <f t="shared" si="42"/>
        <v/>
      </c>
      <c r="P46" s="8" t="str">
        <f t="shared" si="28"/>
        <v/>
      </c>
      <c r="Q46" s="8" t="str">
        <f t="shared" si="29"/>
        <v/>
      </c>
      <c r="R46" s="9" t="str">
        <f>IF(AB46="","",WORKDAY.INTL(W46,AA46,V46,'Resmi Tatiller'!$A$2:$A$17))</f>
        <v/>
      </c>
      <c r="S46" s="10" t="str">
        <f t="shared" si="30"/>
        <v/>
      </c>
      <c r="T46" s="8" t="str">
        <f t="shared" si="31"/>
        <v>Boş</v>
      </c>
      <c r="U46" s="8">
        <f t="shared" si="32"/>
        <v>540</v>
      </c>
      <c r="V46" s="11" t="str">
        <f t="shared" si="33"/>
        <v>0000011</v>
      </c>
      <c r="W46" s="9" t="str">
        <f>IF(OR(N46="",O46=""),"",IF($AD46="24 Saat",N46,IF($AD46="12 Saat",IF(O46&gt;=TIME(20,0,0),WORKDAY.INTL(N46,1,V46,'Resmi Tatiller'!$A$2:$A$17),WORKDAY.INTL(N46-1,1,V46,'Resmi Tatiller'!$A$2:$A$17)),IF($AD46="2 Vardiya",IF(O46&lt;TIME(6,0,0),N46-1,IF(O46&lt;TIME(8,0,0),WORKDAY.INTL(N46-1,1,V46,'Resmi Tatiller'!$A$2:$A$17),N46)),IF(O46&gt;=TIME(18,0,0),WORKDAY.INTL(N46,1,V46,'Resmi Tatiller'!$A$2:$A$17),WORKDAY.INTL(N46-1,1,V46,'Resmi Tatiller'!$A$2:$A$17))))))</f>
        <v/>
      </c>
      <c r="X46" s="8" t="str">
        <f t="shared" si="34"/>
        <v/>
      </c>
      <c r="Y46" s="11" t="str">
        <f t="shared" si="35"/>
        <v/>
      </c>
      <c r="Z46" s="11" t="str">
        <f t="shared" si="36"/>
        <v/>
      </c>
      <c r="AA46" s="11" t="str">
        <f t="shared" si="37"/>
        <v/>
      </c>
      <c r="AB46" s="11" t="str">
        <f t="shared" si="38"/>
        <v/>
      </c>
      <c r="AC46" s="12" t="str">
        <f t="shared" si="39"/>
        <v/>
      </c>
      <c r="AD46" s="6" t="str">
        <f t="shared" si="40"/>
        <v>Gündüz</v>
      </c>
      <c r="AE46" s="18" t="str">
        <f t="shared" si="43"/>
        <v/>
      </c>
      <c r="AF46" s="18" t="str">
        <f t="shared" si="44"/>
        <v/>
      </c>
      <c r="AG46" s="19" t="str">
        <f t="shared" si="45"/>
        <v/>
      </c>
      <c r="AH46" s="18" t="str">
        <f>IF(AF46="","",WORKDAY.INTL(AF46-1,1,V46,'Resmi Tatiller'!$A$2:$A$17))</f>
        <v/>
      </c>
      <c r="AI46" s="18" t="str">
        <f t="shared" si="46"/>
        <v/>
      </c>
      <c r="AJ46" s="18" t="str">
        <f>IF(AE46="","",IF(AH46&lt;&gt;AF46,AH46+TIME(8,0,0),IF(AG46&lt;TIME(8,0,0),AF46+TIME(8,0,0),IF(AG46&lt;TIME(12,0,0),AE46,IF(AG46&lt;TIME(12,45,0),AF46+TIME(12,45,0),IF(AG46&lt;TIME(15,0,0),AE46,IF(AG46&lt;TIME(15,15,0),AF46+TIME(15,15,0),IF(AG46&lt;TIME(18,0,0),AE46,WORKDAY.INTL(AF46,1,V46,'Resmi Tatiller'!$A$2:$A$17)+TIME(8,0,0)))))))))</f>
        <v/>
      </c>
      <c r="AK46" s="18" t="str">
        <f>IF(AE46="","",IF(AH46&lt;&gt;AF46,AH46+TIME(8,0,0),IF(AG46&lt;TIME(8,0,0),AF46+TIME(8,0,0),IF(AG46&lt;TIME(12,0,0),AE46,IF(AG46&lt;TIME(12,45,0),AF46+TIME(12,45,0),IF(AG46&lt;TIME(15,0,0),AE46,IF(AG46&lt;TIME(15,15,0),AF46+TIME(15,15,0),IF(AG46&lt;TIME(20,0,0),AE46,WORKDAY.INTL(AF46,1,V46,'Resmi Tatiller'!$A$2:$A$17)+TIME(8,0,0)))))))))</f>
        <v/>
      </c>
      <c r="AL46" s="18" t="str">
        <f t="shared" si="47"/>
        <v/>
      </c>
    </row>
    <row r="47" spans="1:38" x14ac:dyDescent="0.25">
      <c r="A47" s="6" t="str">
        <f t="shared" si="24"/>
        <v/>
      </c>
      <c r="B47" s="6"/>
      <c r="C47" s="7" t="str">
        <f>IFERROR(VLOOKUP(B47,'Ürün Veri'!$A:$E,2,FALSE),"")</f>
        <v/>
      </c>
      <c r="D47" s="7" t="str">
        <f>IFERROR(VLOOKUP(B47,'Ürün Veri'!$A:$E,3,FALSE),"")</f>
        <v/>
      </c>
      <c r="E47" s="7" t="str">
        <f>IFERROR(VLOOKUP(B47,'Ürün Veri'!$A:$E,4,FALSE),"")</f>
        <v/>
      </c>
      <c r="F47" s="7" t="str">
        <f>IFERROR(VLOOKUP(B47,'Ürün Veri'!$A:$E,5,FALSE),"")</f>
        <v/>
      </c>
      <c r="G47" s="6"/>
      <c r="H47" s="6"/>
      <c r="I47" s="14">
        <v>10</v>
      </c>
      <c r="J47" s="15">
        <f t="shared" si="25"/>
        <v>45</v>
      </c>
      <c r="K47" s="15">
        <f t="shared" si="26"/>
        <v>15</v>
      </c>
      <c r="L47" s="8">
        <f t="shared" si="27"/>
        <v>9</v>
      </c>
      <c r="M47" s="6" t="s">
        <v>763</v>
      </c>
      <c r="N47" s="9" t="str">
        <f t="shared" si="41"/>
        <v/>
      </c>
      <c r="O47" s="10" t="str">
        <f t="shared" si="42"/>
        <v/>
      </c>
      <c r="P47" s="8" t="str">
        <f t="shared" si="28"/>
        <v/>
      </c>
      <c r="Q47" s="8" t="str">
        <f t="shared" si="29"/>
        <v/>
      </c>
      <c r="R47" s="9" t="str">
        <f>IF(AB47="","",WORKDAY.INTL(W47,AA47,V47,'Resmi Tatiller'!$A$2:$A$17))</f>
        <v/>
      </c>
      <c r="S47" s="10" t="str">
        <f t="shared" si="30"/>
        <v/>
      </c>
      <c r="T47" s="8" t="str">
        <f t="shared" si="31"/>
        <v>Boş</v>
      </c>
      <c r="U47" s="8">
        <f t="shared" si="32"/>
        <v>540</v>
      </c>
      <c r="V47" s="11" t="str">
        <f t="shared" si="33"/>
        <v>0000011</v>
      </c>
      <c r="W47" s="9" t="str">
        <f>IF(OR(N47="",O47=""),"",IF($AD47="24 Saat",N47,IF($AD47="12 Saat",IF(O47&gt;=TIME(20,0,0),WORKDAY.INTL(N47,1,V47,'Resmi Tatiller'!$A$2:$A$17),WORKDAY.INTL(N47-1,1,V47,'Resmi Tatiller'!$A$2:$A$17)),IF($AD47="2 Vardiya",IF(O47&lt;TIME(6,0,0),N47-1,IF(O47&lt;TIME(8,0,0),WORKDAY.INTL(N47-1,1,V47,'Resmi Tatiller'!$A$2:$A$17),N47)),IF(O47&gt;=TIME(18,0,0),WORKDAY.INTL(N47,1,V47,'Resmi Tatiller'!$A$2:$A$17),WORKDAY.INTL(N47-1,1,V47,'Resmi Tatiller'!$A$2:$A$17))))))</f>
        <v/>
      </c>
      <c r="X47" s="8" t="str">
        <f t="shared" si="34"/>
        <v/>
      </c>
      <c r="Y47" s="11" t="str">
        <f t="shared" si="35"/>
        <v/>
      </c>
      <c r="Z47" s="11" t="str">
        <f t="shared" si="36"/>
        <v/>
      </c>
      <c r="AA47" s="11" t="str">
        <f t="shared" si="37"/>
        <v/>
      </c>
      <c r="AB47" s="11" t="str">
        <f t="shared" si="38"/>
        <v/>
      </c>
      <c r="AC47" s="12" t="str">
        <f t="shared" si="39"/>
        <v/>
      </c>
      <c r="AD47" s="6" t="str">
        <f t="shared" si="40"/>
        <v>Gündüz</v>
      </c>
      <c r="AE47" s="18" t="str">
        <f t="shared" si="43"/>
        <v/>
      </c>
      <c r="AF47" s="18" t="str">
        <f t="shared" si="44"/>
        <v/>
      </c>
      <c r="AG47" s="19" t="str">
        <f t="shared" si="45"/>
        <v/>
      </c>
      <c r="AH47" s="18" t="str">
        <f>IF(AF47="","",WORKDAY.INTL(AF47-1,1,V47,'Resmi Tatiller'!$A$2:$A$17))</f>
        <v/>
      </c>
      <c r="AI47" s="18" t="str">
        <f t="shared" si="46"/>
        <v/>
      </c>
      <c r="AJ47" s="18" t="str">
        <f>IF(AE47="","",IF(AH47&lt;&gt;AF47,AH47+TIME(8,0,0),IF(AG47&lt;TIME(8,0,0),AF47+TIME(8,0,0),IF(AG47&lt;TIME(12,0,0),AE47,IF(AG47&lt;TIME(12,45,0),AF47+TIME(12,45,0),IF(AG47&lt;TIME(15,0,0),AE47,IF(AG47&lt;TIME(15,15,0),AF47+TIME(15,15,0),IF(AG47&lt;TIME(18,0,0),AE47,WORKDAY.INTL(AF47,1,V47,'Resmi Tatiller'!$A$2:$A$17)+TIME(8,0,0)))))))))</f>
        <v/>
      </c>
      <c r="AK47" s="18" t="str">
        <f>IF(AE47="","",IF(AH47&lt;&gt;AF47,AH47+TIME(8,0,0),IF(AG47&lt;TIME(8,0,0),AF47+TIME(8,0,0),IF(AG47&lt;TIME(12,0,0),AE47,IF(AG47&lt;TIME(12,45,0),AF47+TIME(12,45,0),IF(AG47&lt;TIME(15,0,0),AE47,IF(AG47&lt;TIME(15,15,0),AF47+TIME(15,15,0),IF(AG47&lt;TIME(20,0,0),AE47,WORKDAY.INTL(AF47,1,V47,'Resmi Tatiller'!$A$2:$A$17)+TIME(8,0,0)))))))))</f>
        <v/>
      </c>
      <c r="AL47" s="18" t="str">
        <f t="shared" si="47"/>
        <v/>
      </c>
    </row>
    <row r="48" spans="1:38" x14ac:dyDescent="0.25">
      <c r="A48" s="6" t="str">
        <f t="shared" si="24"/>
        <v/>
      </c>
      <c r="B48" s="6"/>
      <c r="C48" s="7" t="str">
        <f>IFERROR(VLOOKUP(B48,'Ürün Veri'!$A:$E,2,FALSE),"")</f>
        <v/>
      </c>
      <c r="D48" s="7" t="str">
        <f>IFERROR(VLOOKUP(B48,'Ürün Veri'!$A:$E,3,FALSE),"")</f>
        <v/>
      </c>
      <c r="E48" s="7" t="str">
        <f>IFERROR(VLOOKUP(B48,'Ürün Veri'!$A:$E,4,FALSE),"")</f>
        <v/>
      </c>
      <c r="F48" s="7" t="str">
        <f>IFERROR(VLOOKUP(B48,'Ürün Veri'!$A:$E,5,FALSE),"")</f>
        <v/>
      </c>
      <c r="G48" s="6"/>
      <c r="H48" s="6"/>
      <c r="I48" s="14">
        <v>10</v>
      </c>
      <c r="J48" s="15">
        <f t="shared" si="25"/>
        <v>45</v>
      </c>
      <c r="K48" s="15">
        <f t="shared" si="26"/>
        <v>15</v>
      </c>
      <c r="L48" s="8">
        <f t="shared" si="27"/>
        <v>9</v>
      </c>
      <c r="M48" s="6" t="s">
        <v>763</v>
      </c>
      <c r="N48" s="9" t="str">
        <f t="shared" si="41"/>
        <v/>
      </c>
      <c r="O48" s="10" t="str">
        <f t="shared" si="42"/>
        <v/>
      </c>
      <c r="P48" s="8" t="str">
        <f t="shared" si="28"/>
        <v/>
      </c>
      <c r="Q48" s="8" t="str">
        <f t="shared" si="29"/>
        <v/>
      </c>
      <c r="R48" s="9" t="str">
        <f>IF(AB48="","",WORKDAY.INTL(W48,AA48,V48,'Resmi Tatiller'!$A$2:$A$17))</f>
        <v/>
      </c>
      <c r="S48" s="10" t="str">
        <f t="shared" si="30"/>
        <v/>
      </c>
      <c r="T48" s="8" t="str">
        <f t="shared" si="31"/>
        <v>Boş</v>
      </c>
      <c r="U48" s="8">
        <f t="shared" si="32"/>
        <v>540</v>
      </c>
      <c r="V48" s="11" t="str">
        <f t="shared" si="33"/>
        <v>0000011</v>
      </c>
      <c r="W48" s="9" t="str">
        <f>IF(OR(N48="",O48=""),"",IF($AD48="24 Saat",N48,IF($AD48="12 Saat",IF(O48&gt;=TIME(20,0,0),WORKDAY.INTL(N48,1,V48,'Resmi Tatiller'!$A$2:$A$17),WORKDAY.INTL(N48-1,1,V48,'Resmi Tatiller'!$A$2:$A$17)),IF($AD48="2 Vardiya",IF(O48&lt;TIME(6,0,0),N48-1,IF(O48&lt;TIME(8,0,0),WORKDAY.INTL(N48-1,1,V48,'Resmi Tatiller'!$A$2:$A$17),N48)),IF(O48&gt;=TIME(18,0,0),WORKDAY.INTL(N48,1,V48,'Resmi Tatiller'!$A$2:$A$17),WORKDAY.INTL(N48-1,1,V48,'Resmi Tatiller'!$A$2:$A$17))))))</f>
        <v/>
      </c>
      <c r="X48" s="8" t="str">
        <f t="shared" si="34"/>
        <v/>
      </c>
      <c r="Y48" s="11" t="str">
        <f t="shared" si="35"/>
        <v/>
      </c>
      <c r="Z48" s="11" t="str">
        <f t="shared" si="36"/>
        <v/>
      </c>
      <c r="AA48" s="11" t="str">
        <f t="shared" si="37"/>
        <v/>
      </c>
      <c r="AB48" s="11" t="str">
        <f t="shared" si="38"/>
        <v/>
      </c>
      <c r="AC48" s="12" t="str">
        <f t="shared" si="39"/>
        <v/>
      </c>
      <c r="AD48" s="6" t="str">
        <f t="shared" si="40"/>
        <v>Gündüz</v>
      </c>
      <c r="AE48" s="18" t="str">
        <f t="shared" si="43"/>
        <v/>
      </c>
      <c r="AF48" s="18" t="str">
        <f t="shared" si="44"/>
        <v/>
      </c>
      <c r="AG48" s="19" t="str">
        <f t="shared" si="45"/>
        <v/>
      </c>
      <c r="AH48" s="18" t="str">
        <f>IF(AF48="","",WORKDAY.INTL(AF48-1,1,V48,'Resmi Tatiller'!$A$2:$A$17))</f>
        <v/>
      </c>
      <c r="AI48" s="18" t="str">
        <f t="shared" si="46"/>
        <v/>
      </c>
      <c r="AJ48" s="18" t="str">
        <f>IF(AE48="","",IF(AH48&lt;&gt;AF48,AH48+TIME(8,0,0),IF(AG48&lt;TIME(8,0,0),AF48+TIME(8,0,0),IF(AG48&lt;TIME(12,0,0),AE48,IF(AG48&lt;TIME(12,45,0),AF48+TIME(12,45,0),IF(AG48&lt;TIME(15,0,0),AE48,IF(AG48&lt;TIME(15,15,0),AF48+TIME(15,15,0),IF(AG48&lt;TIME(18,0,0),AE48,WORKDAY.INTL(AF48,1,V48,'Resmi Tatiller'!$A$2:$A$17)+TIME(8,0,0)))))))))</f>
        <v/>
      </c>
      <c r="AK48" s="18" t="str">
        <f>IF(AE48="","",IF(AH48&lt;&gt;AF48,AH48+TIME(8,0,0),IF(AG48&lt;TIME(8,0,0),AF48+TIME(8,0,0),IF(AG48&lt;TIME(12,0,0),AE48,IF(AG48&lt;TIME(12,45,0),AF48+TIME(12,45,0),IF(AG48&lt;TIME(15,0,0),AE48,IF(AG48&lt;TIME(15,15,0),AF48+TIME(15,15,0),IF(AG48&lt;TIME(20,0,0),AE48,WORKDAY.INTL(AF48,1,V48,'Resmi Tatiller'!$A$2:$A$17)+TIME(8,0,0)))))))))</f>
        <v/>
      </c>
      <c r="AL48" s="18" t="str">
        <f t="shared" si="47"/>
        <v/>
      </c>
    </row>
    <row r="49" spans="1:38" x14ac:dyDescent="0.25">
      <c r="A49" s="6" t="str">
        <f t="shared" si="24"/>
        <v/>
      </c>
      <c r="B49" s="6"/>
      <c r="C49" s="7" t="str">
        <f>IFERROR(VLOOKUP(B49,'Ürün Veri'!$A:$E,2,FALSE),"")</f>
        <v/>
      </c>
      <c r="D49" s="7" t="str">
        <f>IFERROR(VLOOKUP(B49,'Ürün Veri'!$A:$E,3,FALSE),"")</f>
        <v/>
      </c>
      <c r="E49" s="7" t="str">
        <f>IFERROR(VLOOKUP(B49,'Ürün Veri'!$A:$E,4,FALSE),"")</f>
        <v/>
      </c>
      <c r="F49" s="7" t="str">
        <f>IFERROR(VLOOKUP(B49,'Ürün Veri'!$A:$E,5,FALSE),"")</f>
        <v/>
      </c>
      <c r="G49" s="6"/>
      <c r="H49" s="6"/>
      <c r="I49" s="14">
        <v>10</v>
      </c>
      <c r="J49" s="15">
        <f t="shared" si="25"/>
        <v>45</v>
      </c>
      <c r="K49" s="15">
        <f t="shared" si="26"/>
        <v>15</v>
      </c>
      <c r="L49" s="8">
        <f t="shared" si="27"/>
        <v>9</v>
      </c>
      <c r="M49" s="6" t="s">
        <v>763</v>
      </c>
      <c r="N49" s="9" t="str">
        <f t="shared" si="41"/>
        <v/>
      </c>
      <c r="O49" s="10" t="str">
        <f t="shared" si="42"/>
        <v/>
      </c>
      <c r="P49" s="8" t="str">
        <f t="shared" si="28"/>
        <v/>
      </c>
      <c r="Q49" s="8" t="str">
        <f t="shared" si="29"/>
        <v/>
      </c>
      <c r="R49" s="9" t="str">
        <f>IF(AB49="","",WORKDAY.INTL(W49,AA49,V49,'Resmi Tatiller'!$A$2:$A$17))</f>
        <v/>
      </c>
      <c r="S49" s="10" t="str">
        <f t="shared" si="30"/>
        <v/>
      </c>
      <c r="T49" s="8" t="str">
        <f t="shared" si="31"/>
        <v>Boş</v>
      </c>
      <c r="U49" s="8">
        <f t="shared" si="32"/>
        <v>540</v>
      </c>
      <c r="V49" s="11" t="str">
        <f t="shared" si="33"/>
        <v>0000011</v>
      </c>
      <c r="W49" s="9" t="str">
        <f>IF(OR(N49="",O49=""),"",IF($AD49="24 Saat",N49,IF($AD49="12 Saat",IF(O49&gt;=TIME(20,0,0),WORKDAY.INTL(N49,1,V49,'Resmi Tatiller'!$A$2:$A$17),WORKDAY.INTL(N49-1,1,V49,'Resmi Tatiller'!$A$2:$A$17)),IF($AD49="2 Vardiya",IF(O49&lt;TIME(6,0,0),N49-1,IF(O49&lt;TIME(8,0,0),WORKDAY.INTL(N49-1,1,V49,'Resmi Tatiller'!$A$2:$A$17),N49)),IF(O49&gt;=TIME(18,0,0),WORKDAY.INTL(N49,1,V49,'Resmi Tatiller'!$A$2:$A$17),WORKDAY.INTL(N49-1,1,V49,'Resmi Tatiller'!$A$2:$A$17))))))</f>
        <v/>
      </c>
      <c r="X49" s="8" t="str">
        <f t="shared" si="34"/>
        <v/>
      </c>
      <c r="Y49" s="11" t="str">
        <f t="shared" si="35"/>
        <v/>
      </c>
      <c r="Z49" s="11" t="str">
        <f t="shared" si="36"/>
        <v/>
      </c>
      <c r="AA49" s="11" t="str">
        <f t="shared" si="37"/>
        <v/>
      </c>
      <c r="AB49" s="11" t="str">
        <f t="shared" si="38"/>
        <v/>
      </c>
      <c r="AC49" s="12" t="str">
        <f t="shared" si="39"/>
        <v/>
      </c>
      <c r="AD49" s="6" t="str">
        <f t="shared" si="40"/>
        <v>Gündüz</v>
      </c>
      <c r="AE49" s="18" t="str">
        <f t="shared" si="43"/>
        <v/>
      </c>
      <c r="AF49" s="18" t="str">
        <f t="shared" si="44"/>
        <v/>
      </c>
      <c r="AG49" s="19" t="str">
        <f t="shared" si="45"/>
        <v/>
      </c>
      <c r="AH49" s="18" t="str">
        <f>IF(AF49="","",WORKDAY.INTL(AF49-1,1,V49,'Resmi Tatiller'!$A$2:$A$17))</f>
        <v/>
      </c>
      <c r="AI49" s="18" t="str">
        <f t="shared" si="46"/>
        <v/>
      </c>
      <c r="AJ49" s="18" t="str">
        <f>IF(AE49="","",IF(AH49&lt;&gt;AF49,AH49+TIME(8,0,0),IF(AG49&lt;TIME(8,0,0),AF49+TIME(8,0,0),IF(AG49&lt;TIME(12,0,0),AE49,IF(AG49&lt;TIME(12,45,0),AF49+TIME(12,45,0),IF(AG49&lt;TIME(15,0,0),AE49,IF(AG49&lt;TIME(15,15,0),AF49+TIME(15,15,0),IF(AG49&lt;TIME(18,0,0),AE49,WORKDAY.INTL(AF49,1,V49,'Resmi Tatiller'!$A$2:$A$17)+TIME(8,0,0)))))))))</f>
        <v/>
      </c>
      <c r="AK49" s="18" t="str">
        <f>IF(AE49="","",IF(AH49&lt;&gt;AF49,AH49+TIME(8,0,0),IF(AG49&lt;TIME(8,0,0),AF49+TIME(8,0,0),IF(AG49&lt;TIME(12,0,0),AE49,IF(AG49&lt;TIME(12,45,0),AF49+TIME(12,45,0),IF(AG49&lt;TIME(15,0,0),AE49,IF(AG49&lt;TIME(15,15,0),AF49+TIME(15,15,0),IF(AG49&lt;TIME(20,0,0),AE49,WORKDAY.INTL(AF49,1,V49,'Resmi Tatiller'!$A$2:$A$17)+TIME(8,0,0)))))))))</f>
        <v/>
      </c>
      <c r="AL49" s="18" t="str">
        <f t="shared" si="47"/>
        <v/>
      </c>
    </row>
    <row r="50" spans="1:38" x14ac:dyDescent="0.25">
      <c r="A50" s="6" t="str">
        <f t="shared" si="24"/>
        <v/>
      </c>
      <c r="B50" s="6"/>
      <c r="C50" s="7" t="str">
        <f>IFERROR(VLOOKUP(B50,'Ürün Veri'!$A:$E,2,FALSE),"")</f>
        <v/>
      </c>
      <c r="D50" s="7" t="str">
        <f>IFERROR(VLOOKUP(B50,'Ürün Veri'!$A:$E,3,FALSE),"")</f>
        <v/>
      </c>
      <c r="E50" s="7" t="str">
        <f>IFERROR(VLOOKUP(B50,'Ürün Veri'!$A:$E,4,FALSE),"")</f>
        <v/>
      </c>
      <c r="F50" s="7" t="str">
        <f>IFERROR(VLOOKUP(B50,'Ürün Veri'!$A:$E,5,FALSE),"")</f>
        <v/>
      </c>
      <c r="G50" s="6"/>
      <c r="H50" s="6"/>
      <c r="I50" s="14">
        <v>10</v>
      </c>
      <c r="J50" s="15">
        <f t="shared" si="25"/>
        <v>45</v>
      </c>
      <c r="K50" s="15">
        <f t="shared" si="26"/>
        <v>15</v>
      </c>
      <c r="L50" s="8">
        <f t="shared" si="27"/>
        <v>9</v>
      </c>
      <c r="M50" s="6" t="s">
        <v>763</v>
      </c>
      <c r="N50" s="9" t="str">
        <f t="shared" si="41"/>
        <v/>
      </c>
      <c r="O50" s="10" t="str">
        <f t="shared" si="42"/>
        <v/>
      </c>
      <c r="P50" s="8" t="str">
        <f t="shared" si="28"/>
        <v/>
      </c>
      <c r="Q50" s="8" t="str">
        <f t="shared" si="29"/>
        <v/>
      </c>
      <c r="R50" s="9" t="str">
        <f>IF(AB50="","",WORKDAY.INTL(W50,AA50,V50,'Resmi Tatiller'!$A$2:$A$17))</f>
        <v/>
      </c>
      <c r="S50" s="10" t="str">
        <f t="shared" si="30"/>
        <v/>
      </c>
      <c r="T50" s="8" t="str">
        <f t="shared" si="31"/>
        <v>Boş</v>
      </c>
      <c r="U50" s="8">
        <f t="shared" si="32"/>
        <v>540</v>
      </c>
      <c r="V50" s="11" t="str">
        <f t="shared" si="33"/>
        <v>0000011</v>
      </c>
      <c r="W50" s="9" t="str">
        <f>IF(OR(N50="",O50=""),"",IF($AD50="24 Saat",N50,IF($AD50="12 Saat",IF(O50&gt;=TIME(20,0,0),WORKDAY.INTL(N50,1,V50,'Resmi Tatiller'!$A$2:$A$17),WORKDAY.INTL(N50-1,1,V50,'Resmi Tatiller'!$A$2:$A$17)),IF($AD50="2 Vardiya",IF(O50&lt;TIME(6,0,0),N50-1,IF(O50&lt;TIME(8,0,0),WORKDAY.INTL(N50-1,1,V50,'Resmi Tatiller'!$A$2:$A$17),N50)),IF(O50&gt;=TIME(18,0,0),WORKDAY.INTL(N50,1,V50,'Resmi Tatiller'!$A$2:$A$17),WORKDAY.INTL(N50-1,1,V50,'Resmi Tatiller'!$A$2:$A$17))))))</f>
        <v/>
      </c>
      <c r="X50" s="8" t="str">
        <f t="shared" si="34"/>
        <v/>
      </c>
      <c r="Y50" s="11" t="str">
        <f t="shared" si="35"/>
        <v/>
      </c>
      <c r="Z50" s="11" t="str">
        <f t="shared" si="36"/>
        <v/>
      </c>
      <c r="AA50" s="11" t="str">
        <f t="shared" si="37"/>
        <v/>
      </c>
      <c r="AB50" s="11" t="str">
        <f t="shared" si="38"/>
        <v/>
      </c>
      <c r="AC50" s="12" t="str">
        <f t="shared" si="39"/>
        <v/>
      </c>
      <c r="AD50" s="6" t="str">
        <f t="shared" si="40"/>
        <v>Gündüz</v>
      </c>
      <c r="AE50" s="18" t="str">
        <f t="shared" si="43"/>
        <v/>
      </c>
      <c r="AF50" s="18" t="str">
        <f t="shared" si="44"/>
        <v/>
      </c>
      <c r="AG50" s="19" t="str">
        <f t="shared" si="45"/>
        <v/>
      </c>
      <c r="AH50" s="18" t="str">
        <f>IF(AF50="","",WORKDAY.INTL(AF50-1,1,V50,'Resmi Tatiller'!$A$2:$A$17))</f>
        <v/>
      </c>
      <c r="AI50" s="18" t="str">
        <f t="shared" si="46"/>
        <v/>
      </c>
      <c r="AJ50" s="18" t="str">
        <f>IF(AE50="","",IF(AH50&lt;&gt;AF50,AH50+TIME(8,0,0),IF(AG50&lt;TIME(8,0,0),AF50+TIME(8,0,0),IF(AG50&lt;TIME(12,0,0),AE50,IF(AG50&lt;TIME(12,45,0),AF50+TIME(12,45,0),IF(AG50&lt;TIME(15,0,0),AE50,IF(AG50&lt;TIME(15,15,0),AF50+TIME(15,15,0),IF(AG50&lt;TIME(18,0,0),AE50,WORKDAY.INTL(AF50,1,V50,'Resmi Tatiller'!$A$2:$A$17)+TIME(8,0,0)))))))))</f>
        <v/>
      </c>
      <c r="AK50" s="18" t="str">
        <f>IF(AE50="","",IF(AH50&lt;&gt;AF50,AH50+TIME(8,0,0),IF(AG50&lt;TIME(8,0,0),AF50+TIME(8,0,0),IF(AG50&lt;TIME(12,0,0),AE50,IF(AG50&lt;TIME(12,45,0),AF50+TIME(12,45,0),IF(AG50&lt;TIME(15,0,0),AE50,IF(AG50&lt;TIME(15,15,0),AF50+TIME(15,15,0),IF(AG50&lt;TIME(20,0,0),AE50,WORKDAY.INTL(AF50,1,V50,'Resmi Tatiller'!$A$2:$A$17)+TIME(8,0,0)))))))))</f>
        <v/>
      </c>
      <c r="AL50" s="18" t="str">
        <f t="shared" si="47"/>
        <v/>
      </c>
    </row>
    <row r="51" spans="1:38" x14ac:dyDescent="0.25">
      <c r="A51" s="6" t="str">
        <f t="shared" si="24"/>
        <v/>
      </c>
      <c r="B51" s="6"/>
      <c r="C51" s="7" t="str">
        <f>IFERROR(VLOOKUP(B51,'Ürün Veri'!$A:$E,2,FALSE),"")</f>
        <v/>
      </c>
      <c r="D51" s="7" t="str">
        <f>IFERROR(VLOOKUP(B51,'Ürün Veri'!$A:$E,3,FALSE),"")</f>
        <v/>
      </c>
      <c r="E51" s="7" t="str">
        <f>IFERROR(VLOOKUP(B51,'Ürün Veri'!$A:$E,4,FALSE),"")</f>
        <v/>
      </c>
      <c r="F51" s="7" t="str">
        <f>IFERROR(VLOOKUP(B51,'Ürün Veri'!$A:$E,5,FALSE),"")</f>
        <v/>
      </c>
      <c r="G51" s="6"/>
      <c r="H51" s="6"/>
      <c r="I51" s="14">
        <v>10</v>
      </c>
      <c r="J51" s="15">
        <f t="shared" si="25"/>
        <v>45</v>
      </c>
      <c r="K51" s="15">
        <f t="shared" si="26"/>
        <v>15</v>
      </c>
      <c r="L51" s="8">
        <f t="shared" si="27"/>
        <v>9</v>
      </c>
      <c r="M51" s="6" t="s">
        <v>763</v>
      </c>
      <c r="N51" s="9" t="str">
        <f t="shared" si="41"/>
        <v/>
      </c>
      <c r="O51" s="10" t="str">
        <f t="shared" si="42"/>
        <v/>
      </c>
      <c r="P51" s="8" t="str">
        <f t="shared" si="28"/>
        <v/>
      </c>
      <c r="Q51" s="8" t="str">
        <f t="shared" si="29"/>
        <v/>
      </c>
      <c r="R51" s="9" t="str">
        <f>IF(AB51="","",WORKDAY.INTL(W51,AA51,V51,'Resmi Tatiller'!$A$2:$A$17))</f>
        <v/>
      </c>
      <c r="S51" s="10" t="str">
        <f t="shared" si="30"/>
        <v/>
      </c>
      <c r="T51" s="8" t="str">
        <f t="shared" si="31"/>
        <v>Boş</v>
      </c>
      <c r="U51" s="8">
        <f t="shared" si="32"/>
        <v>540</v>
      </c>
      <c r="V51" s="11" t="str">
        <f t="shared" si="33"/>
        <v>0000011</v>
      </c>
      <c r="W51" s="9" t="str">
        <f>IF(OR(N51="",O51=""),"",IF($AD51="24 Saat",N51,IF($AD51="12 Saat",IF(O51&gt;=TIME(20,0,0),WORKDAY.INTL(N51,1,V51,'Resmi Tatiller'!$A$2:$A$17),WORKDAY.INTL(N51-1,1,V51,'Resmi Tatiller'!$A$2:$A$17)),IF($AD51="2 Vardiya",IF(O51&lt;TIME(6,0,0),N51-1,IF(O51&lt;TIME(8,0,0),WORKDAY.INTL(N51-1,1,V51,'Resmi Tatiller'!$A$2:$A$17),N51)),IF(O51&gt;=TIME(18,0,0),WORKDAY.INTL(N51,1,V51,'Resmi Tatiller'!$A$2:$A$17),WORKDAY.INTL(N51-1,1,V51,'Resmi Tatiller'!$A$2:$A$17))))))</f>
        <v/>
      </c>
      <c r="X51" s="8" t="str">
        <f t="shared" si="34"/>
        <v/>
      </c>
      <c r="Y51" s="11" t="str">
        <f t="shared" si="35"/>
        <v/>
      </c>
      <c r="Z51" s="11" t="str">
        <f t="shared" si="36"/>
        <v/>
      </c>
      <c r="AA51" s="11" t="str">
        <f t="shared" si="37"/>
        <v/>
      </c>
      <c r="AB51" s="11" t="str">
        <f t="shared" si="38"/>
        <v/>
      </c>
      <c r="AC51" s="12" t="str">
        <f t="shared" si="39"/>
        <v/>
      </c>
      <c r="AD51" s="6" t="str">
        <f t="shared" si="40"/>
        <v>Gündüz</v>
      </c>
      <c r="AE51" s="18" t="str">
        <f t="shared" si="43"/>
        <v/>
      </c>
      <c r="AF51" s="18" t="str">
        <f t="shared" si="44"/>
        <v/>
      </c>
      <c r="AG51" s="19" t="str">
        <f t="shared" si="45"/>
        <v/>
      </c>
      <c r="AH51" s="18" t="str">
        <f>IF(AF51="","",WORKDAY.INTL(AF51-1,1,V51,'Resmi Tatiller'!$A$2:$A$17))</f>
        <v/>
      </c>
      <c r="AI51" s="18" t="str">
        <f t="shared" si="46"/>
        <v/>
      </c>
      <c r="AJ51" s="18" t="str">
        <f>IF(AE51="","",IF(AH51&lt;&gt;AF51,AH51+TIME(8,0,0),IF(AG51&lt;TIME(8,0,0),AF51+TIME(8,0,0),IF(AG51&lt;TIME(12,0,0),AE51,IF(AG51&lt;TIME(12,45,0),AF51+TIME(12,45,0),IF(AG51&lt;TIME(15,0,0),AE51,IF(AG51&lt;TIME(15,15,0),AF51+TIME(15,15,0),IF(AG51&lt;TIME(18,0,0),AE51,WORKDAY.INTL(AF51,1,V51,'Resmi Tatiller'!$A$2:$A$17)+TIME(8,0,0)))))))))</f>
        <v/>
      </c>
      <c r="AK51" s="18" t="str">
        <f>IF(AE51="","",IF(AH51&lt;&gt;AF51,AH51+TIME(8,0,0),IF(AG51&lt;TIME(8,0,0),AF51+TIME(8,0,0),IF(AG51&lt;TIME(12,0,0),AE51,IF(AG51&lt;TIME(12,45,0),AF51+TIME(12,45,0),IF(AG51&lt;TIME(15,0,0),AE51,IF(AG51&lt;TIME(15,15,0),AF51+TIME(15,15,0),IF(AG51&lt;TIME(20,0,0),AE51,WORKDAY.INTL(AF51,1,V51,'Resmi Tatiller'!$A$2:$A$17)+TIME(8,0,0)))))))))</f>
        <v/>
      </c>
      <c r="AL51" s="18" t="str">
        <f t="shared" si="47"/>
        <v/>
      </c>
    </row>
    <row r="52" spans="1:38" x14ac:dyDescent="0.25">
      <c r="A52" s="6" t="str">
        <f t="shared" si="24"/>
        <v/>
      </c>
      <c r="B52" s="6"/>
      <c r="C52" s="7" t="str">
        <f>IFERROR(VLOOKUP(B52,'Ürün Veri'!$A:$E,2,FALSE),"")</f>
        <v/>
      </c>
      <c r="D52" s="7" t="str">
        <f>IFERROR(VLOOKUP(B52,'Ürün Veri'!$A:$E,3,FALSE),"")</f>
        <v/>
      </c>
      <c r="E52" s="7" t="str">
        <f>IFERROR(VLOOKUP(B52,'Ürün Veri'!$A:$E,4,FALSE),"")</f>
        <v/>
      </c>
      <c r="F52" s="7" t="str">
        <f>IFERROR(VLOOKUP(B52,'Ürün Veri'!$A:$E,5,FALSE),"")</f>
        <v/>
      </c>
      <c r="G52" s="6"/>
      <c r="H52" s="6"/>
      <c r="I52" s="14">
        <v>10</v>
      </c>
      <c r="J52" s="15">
        <f t="shared" si="25"/>
        <v>45</v>
      </c>
      <c r="K52" s="15">
        <f t="shared" si="26"/>
        <v>15</v>
      </c>
      <c r="L52" s="8">
        <f t="shared" si="27"/>
        <v>9</v>
      </c>
      <c r="M52" s="6" t="s">
        <v>763</v>
      </c>
      <c r="N52" s="9" t="str">
        <f t="shared" si="41"/>
        <v/>
      </c>
      <c r="O52" s="10" t="str">
        <f t="shared" si="42"/>
        <v/>
      </c>
      <c r="P52" s="8" t="str">
        <f t="shared" si="28"/>
        <v/>
      </c>
      <c r="Q52" s="8" t="str">
        <f t="shared" si="29"/>
        <v/>
      </c>
      <c r="R52" s="9" t="str">
        <f>IF(AB52="","",WORKDAY.INTL(W52,AA52,V52,'Resmi Tatiller'!$A$2:$A$17))</f>
        <v/>
      </c>
      <c r="S52" s="10" t="str">
        <f t="shared" si="30"/>
        <v/>
      </c>
      <c r="T52" s="8" t="str">
        <f t="shared" si="31"/>
        <v>Boş</v>
      </c>
      <c r="U52" s="8">
        <f t="shared" si="32"/>
        <v>540</v>
      </c>
      <c r="V52" s="11" t="str">
        <f t="shared" si="33"/>
        <v>0000011</v>
      </c>
      <c r="W52" s="9" t="str">
        <f>IF(OR(N52="",O52=""),"",IF($AD52="24 Saat",N52,IF($AD52="12 Saat",IF(O52&gt;=TIME(20,0,0),WORKDAY.INTL(N52,1,V52,'Resmi Tatiller'!$A$2:$A$17),WORKDAY.INTL(N52-1,1,V52,'Resmi Tatiller'!$A$2:$A$17)),IF($AD52="2 Vardiya",IF(O52&lt;TIME(6,0,0),N52-1,IF(O52&lt;TIME(8,0,0),WORKDAY.INTL(N52-1,1,V52,'Resmi Tatiller'!$A$2:$A$17),N52)),IF(O52&gt;=TIME(18,0,0),WORKDAY.INTL(N52,1,V52,'Resmi Tatiller'!$A$2:$A$17),WORKDAY.INTL(N52-1,1,V52,'Resmi Tatiller'!$A$2:$A$17))))))</f>
        <v/>
      </c>
      <c r="X52" s="8" t="str">
        <f t="shared" si="34"/>
        <v/>
      </c>
      <c r="Y52" s="11" t="str">
        <f t="shared" si="35"/>
        <v/>
      </c>
      <c r="Z52" s="11" t="str">
        <f t="shared" si="36"/>
        <v/>
      </c>
      <c r="AA52" s="11" t="str">
        <f t="shared" si="37"/>
        <v/>
      </c>
      <c r="AB52" s="11" t="str">
        <f t="shared" si="38"/>
        <v/>
      </c>
      <c r="AC52" s="12" t="str">
        <f t="shared" si="39"/>
        <v/>
      </c>
      <c r="AD52" s="6" t="str">
        <f t="shared" si="40"/>
        <v>Gündüz</v>
      </c>
      <c r="AE52" s="18" t="str">
        <f t="shared" si="43"/>
        <v/>
      </c>
      <c r="AF52" s="18" t="str">
        <f t="shared" si="44"/>
        <v/>
      </c>
      <c r="AG52" s="19" t="str">
        <f t="shared" si="45"/>
        <v/>
      </c>
      <c r="AH52" s="18" t="str">
        <f>IF(AF52="","",WORKDAY.INTL(AF52-1,1,V52,'Resmi Tatiller'!$A$2:$A$17))</f>
        <v/>
      </c>
      <c r="AI52" s="18" t="str">
        <f t="shared" si="46"/>
        <v/>
      </c>
      <c r="AJ52" s="18" t="str">
        <f>IF(AE52="","",IF(AH52&lt;&gt;AF52,AH52+TIME(8,0,0),IF(AG52&lt;TIME(8,0,0),AF52+TIME(8,0,0),IF(AG52&lt;TIME(12,0,0),AE52,IF(AG52&lt;TIME(12,45,0),AF52+TIME(12,45,0),IF(AG52&lt;TIME(15,0,0),AE52,IF(AG52&lt;TIME(15,15,0),AF52+TIME(15,15,0),IF(AG52&lt;TIME(18,0,0),AE52,WORKDAY.INTL(AF52,1,V52,'Resmi Tatiller'!$A$2:$A$17)+TIME(8,0,0)))))))))</f>
        <v/>
      </c>
      <c r="AK52" s="18" t="str">
        <f>IF(AE52="","",IF(AH52&lt;&gt;AF52,AH52+TIME(8,0,0),IF(AG52&lt;TIME(8,0,0),AF52+TIME(8,0,0),IF(AG52&lt;TIME(12,0,0),AE52,IF(AG52&lt;TIME(12,45,0),AF52+TIME(12,45,0),IF(AG52&lt;TIME(15,0,0),AE52,IF(AG52&lt;TIME(15,15,0),AF52+TIME(15,15,0),IF(AG52&lt;TIME(20,0,0),AE52,WORKDAY.INTL(AF52,1,V52,'Resmi Tatiller'!$A$2:$A$17)+TIME(8,0,0)))))))))</f>
        <v/>
      </c>
      <c r="AL52" s="18" t="str">
        <f t="shared" si="47"/>
        <v/>
      </c>
    </row>
    <row r="53" spans="1:38" x14ac:dyDescent="0.25">
      <c r="A53" s="6" t="str">
        <f t="shared" si="24"/>
        <v/>
      </c>
      <c r="B53" s="6"/>
      <c r="C53" s="7" t="str">
        <f>IFERROR(VLOOKUP(B53,'Ürün Veri'!$A:$E,2,FALSE),"")</f>
        <v/>
      </c>
      <c r="D53" s="7" t="str">
        <f>IFERROR(VLOOKUP(B53,'Ürün Veri'!$A:$E,3,FALSE),"")</f>
        <v/>
      </c>
      <c r="E53" s="7" t="str">
        <f>IFERROR(VLOOKUP(B53,'Ürün Veri'!$A:$E,4,FALSE),"")</f>
        <v/>
      </c>
      <c r="F53" s="7" t="str">
        <f>IFERROR(VLOOKUP(B53,'Ürün Veri'!$A:$E,5,FALSE),"")</f>
        <v/>
      </c>
      <c r="G53" s="6"/>
      <c r="H53" s="6"/>
      <c r="I53" s="14">
        <v>10</v>
      </c>
      <c r="J53" s="15">
        <f t="shared" si="25"/>
        <v>45</v>
      </c>
      <c r="K53" s="15">
        <f t="shared" si="26"/>
        <v>15</v>
      </c>
      <c r="L53" s="8">
        <f t="shared" si="27"/>
        <v>9</v>
      </c>
      <c r="M53" s="6" t="s">
        <v>763</v>
      </c>
      <c r="N53" s="9" t="str">
        <f t="shared" si="41"/>
        <v/>
      </c>
      <c r="O53" s="10" t="str">
        <f t="shared" si="42"/>
        <v/>
      </c>
      <c r="P53" s="8" t="str">
        <f t="shared" si="28"/>
        <v/>
      </c>
      <c r="Q53" s="8" t="str">
        <f t="shared" si="29"/>
        <v/>
      </c>
      <c r="R53" s="9" t="str">
        <f>IF(AB53="","",WORKDAY.INTL(W53,AA53,V53,'Resmi Tatiller'!$A$2:$A$17))</f>
        <v/>
      </c>
      <c r="S53" s="10" t="str">
        <f t="shared" si="30"/>
        <v/>
      </c>
      <c r="T53" s="8" t="str">
        <f t="shared" si="31"/>
        <v>Boş</v>
      </c>
      <c r="U53" s="8">
        <f t="shared" si="32"/>
        <v>540</v>
      </c>
      <c r="V53" s="11" t="str">
        <f t="shared" si="33"/>
        <v>0000011</v>
      </c>
      <c r="W53" s="9" t="str">
        <f>IF(OR(N53="",O53=""),"",IF($AD53="24 Saat",N53,IF($AD53="12 Saat",IF(O53&gt;=TIME(20,0,0),WORKDAY.INTL(N53,1,V53,'Resmi Tatiller'!$A$2:$A$17),WORKDAY.INTL(N53-1,1,V53,'Resmi Tatiller'!$A$2:$A$17)),IF($AD53="2 Vardiya",IF(O53&lt;TIME(6,0,0),N53-1,IF(O53&lt;TIME(8,0,0),WORKDAY.INTL(N53-1,1,V53,'Resmi Tatiller'!$A$2:$A$17),N53)),IF(O53&gt;=TIME(18,0,0),WORKDAY.INTL(N53,1,V53,'Resmi Tatiller'!$A$2:$A$17),WORKDAY.INTL(N53-1,1,V53,'Resmi Tatiller'!$A$2:$A$17))))))</f>
        <v/>
      </c>
      <c r="X53" s="8" t="str">
        <f t="shared" si="34"/>
        <v/>
      </c>
      <c r="Y53" s="11" t="str">
        <f t="shared" si="35"/>
        <v/>
      </c>
      <c r="Z53" s="11" t="str">
        <f t="shared" si="36"/>
        <v/>
      </c>
      <c r="AA53" s="11" t="str">
        <f t="shared" si="37"/>
        <v/>
      </c>
      <c r="AB53" s="11" t="str">
        <f t="shared" si="38"/>
        <v/>
      </c>
      <c r="AC53" s="12" t="str">
        <f t="shared" si="39"/>
        <v/>
      </c>
      <c r="AD53" s="6" t="str">
        <f t="shared" si="40"/>
        <v>Gündüz</v>
      </c>
      <c r="AE53" s="18" t="str">
        <f t="shared" si="43"/>
        <v/>
      </c>
      <c r="AF53" s="18" t="str">
        <f t="shared" si="44"/>
        <v/>
      </c>
      <c r="AG53" s="19" t="str">
        <f t="shared" si="45"/>
        <v/>
      </c>
      <c r="AH53" s="18" t="str">
        <f>IF(AF53="","",WORKDAY.INTL(AF53-1,1,V53,'Resmi Tatiller'!$A$2:$A$17))</f>
        <v/>
      </c>
      <c r="AI53" s="18" t="str">
        <f t="shared" si="46"/>
        <v/>
      </c>
      <c r="AJ53" s="18" t="str">
        <f>IF(AE53="","",IF(AH53&lt;&gt;AF53,AH53+TIME(8,0,0),IF(AG53&lt;TIME(8,0,0),AF53+TIME(8,0,0),IF(AG53&lt;TIME(12,0,0),AE53,IF(AG53&lt;TIME(12,45,0),AF53+TIME(12,45,0),IF(AG53&lt;TIME(15,0,0),AE53,IF(AG53&lt;TIME(15,15,0),AF53+TIME(15,15,0),IF(AG53&lt;TIME(18,0,0),AE53,WORKDAY.INTL(AF53,1,V53,'Resmi Tatiller'!$A$2:$A$17)+TIME(8,0,0)))))))))</f>
        <v/>
      </c>
      <c r="AK53" s="18" t="str">
        <f>IF(AE53="","",IF(AH53&lt;&gt;AF53,AH53+TIME(8,0,0),IF(AG53&lt;TIME(8,0,0),AF53+TIME(8,0,0),IF(AG53&lt;TIME(12,0,0),AE53,IF(AG53&lt;TIME(12,45,0),AF53+TIME(12,45,0),IF(AG53&lt;TIME(15,0,0),AE53,IF(AG53&lt;TIME(15,15,0),AF53+TIME(15,15,0),IF(AG53&lt;TIME(20,0,0),AE53,WORKDAY.INTL(AF53,1,V53,'Resmi Tatiller'!$A$2:$A$17)+TIME(8,0,0)))))))))</f>
        <v/>
      </c>
      <c r="AL53" s="18" t="str">
        <f t="shared" si="47"/>
        <v/>
      </c>
    </row>
    <row r="54" spans="1:38" x14ac:dyDescent="0.25">
      <c r="A54" s="6" t="str">
        <f t="shared" si="24"/>
        <v/>
      </c>
      <c r="B54" s="6"/>
      <c r="C54" s="7" t="str">
        <f>IFERROR(VLOOKUP(B54,'Ürün Veri'!$A:$E,2,FALSE),"")</f>
        <v/>
      </c>
      <c r="D54" s="7" t="str">
        <f>IFERROR(VLOOKUP(B54,'Ürün Veri'!$A:$E,3,FALSE),"")</f>
        <v/>
      </c>
      <c r="E54" s="7" t="str">
        <f>IFERROR(VLOOKUP(B54,'Ürün Veri'!$A:$E,4,FALSE),"")</f>
        <v/>
      </c>
      <c r="F54" s="7" t="str">
        <f>IFERROR(VLOOKUP(B54,'Ürün Veri'!$A:$E,5,FALSE),"")</f>
        <v/>
      </c>
      <c r="G54" s="6"/>
      <c r="H54" s="6"/>
      <c r="I54" s="14">
        <v>10</v>
      </c>
      <c r="J54" s="15">
        <f t="shared" si="25"/>
        <v>45</v>
      </c>
      <c r="K54" s="15">
        <f t="shared" si="26"/>
        <v>15</v>
      </c>
      <c r="L54" s="8">
        <f t="shared" si="27"/>
        <v>9</v>
      </c>
      <c r="M54" s="6" t="s">
        <v>763</v>
      </c>
      <c r="N54" s="9" t="str">
        <f t="shared" si="41"/>
        <v/>
      </c>
      <c r="O54" s="10" t="str">
        <f t="shared" si="42"/>
        <v/>
      </c>
      <c r="P54" s="8" t="str">
        <f t="shared" si="28"/>
        <v/>
      </c>
      <c r="Q54" s="8" t="str">
        <f t="shared" si="29"/>
        <v/>
      </c>
      <c r="R54" s="9" t="str">
        <f>IF(AB54="","",WORKDAY.INTL(W54,AA54,V54,'Resmi Tatiller'!$A$2:$A$17))</f>
        <v/>
      </c>
      <c r="S54" s="10" t="str">
        <f t="shared" si="30"/>
        <v/>
      </c>
      <c r="T54" s="8" t="str">
        <f t="shared" si="31"/>
        <v>Boş</v>
      </c>
      <c r="U54" s="8">
        <f t="shared" si="32"/>
        <v>540</v>
      </c>
      <c r="V54" s="11" t="str">
        <f t="shared" si="33"/>
        <v>0000011</v>
      </c>
      <c r="W54" s="9" t="str">
        <f>IF(OR(N54="",O54=""),"",IF($AD54="24 Saat",N54,IF($AD54="12 Saat",IF(O54&gt;=TIME(20,0,0),WORKDAY.INTL(N54,1,V54,'Resmi Tatiller'!$A$2:$A$17),WORKDAY.INTL(N54-1,1,V54,'Resmi Tatiller'!$A$2:$A$17)),IF($AD54="2 Vardiya",IF(O54&lt;TIME(6,0,0),N54-1,IF(O54&lt;TIME(8,0,0),WORKDAY.INTL(N54-1,1,V54,'Resmi Tatiller'!$A$2:$A$17),N54)),IF(O54&gt;=TIME(18,0,0),WORKDAY.INTL(N54,1,V54,'Resmi Tatiller'!$A$2:$A$17),WORKDAY.INTL(N54-1,1,V54,'Resmi Tatiller'!$A$2:$A$17))))))</f>
        <v/>
      </c>
      <c r="X54" s="8" t="str">
        <f t="shared" si="34"/>
        <v/>
      </c>
      <c r="Y54" s="11" t="str">
        <f t="shared" si="35"/>
        <v/>
      </c>
      <c r="Z54" s="11" t="str">
        <f t="shared" si="36"/>
        <v/>
      </c>
      <c r="AA54" s="11" t="str">
        <f t="shared" si="37"/>
        <v/>
      </c>
      <c r="AB54" s="11" t="str">
        <f t="shared" si="38"/>
        <v/>
      </c>
      <c r="AC54" s="12" t="str">
        <f t="shared" si="39"/>
        <v/>
      </c>
      <c r="AD54" s="6" t="str">
        <f t="shared" si="40"/>
        <v>Gündüz</v>
      </c>
      <c r="AE54" s="18" t="str">
        <f t="shared" si="43"/>
        <v/>
      </c>
      <c r="AF54" s="18" t="str">
        <f t="shared" si="44"/>
        <v/>
      </c>
      <c r="AG54" s="19" t="str">
        <f t="shared" si="45"/>
        <v/>
      </c>
      <c r="AH54" s="18" t="str">
        <f>IF(AF54="","",WORKDAY.INTL(AF54-1,1,V54,'Resmi Tatiller'!$A$2:$A$17))</f>
        <v/>
      </c>
      <c r="AI54" s="18" t="str">
        <f t="shared" si="46"/>
        <v/>
      </c>
      <c r="AJ54" s="18" t="str">
        <f>IF(AE54="","",IF(AH54&lt;&gt;AF54,AH54+TIME(8,0,0),IF(AG54&lt;TIME(8,0,0),AF54+TIME(8,0,0),IF(AG54&lt;TIME(12,0,0),AE54,IF(AG54&lt;TIME(12,45,0),AF54+TIME(12,45,0),IF(AG54&lt;TIME(15,0,0),AE54,IF(AG54&lt;TIME(15,15,0),AF54+TIME(15,15,0),IF(AG54&lt;TIME(18,0,0),AE54,WORKDAY.INTL(AF54,1,V54,'Resmi Tatiller'!$A$2:$A$17)+TIME(8,0,0)))))))))</f>
        <v/>
      </c>
      <c r="AK54" s="18" t="str">
        <f>IF(AE54="","",IF(AH54&lt;&gt;AF54,AH54+TIME(8,0,0),IF(AG54&lt;TIME(8,0,0),AF54+TIME(8,0,0),IF(AG54&lt;TIME(12,0,0),AE54,IF(AG54&lt;TIME(12,45,0),AF54+TIME(12,45,0),IF(AG54&lt;TIME(15,0,0),AE54,IF(AG54&lt;TIME(15,15,0),AF54+TIME(15,15,0),IF(AG54&lt;TIME(20,0,0),AE54,WORKDAY.INTL(AF54,1,V54,'Resmi Tatiller'!$A$2:$A$17)+TIME(8,0,0)))))))))</f>
        <v/>
      </c>
      <c r="AL54" s="18" t="str">
        <f t="shared" si="47"/>
        <v/>
      </c>
    </row>
    <row r="55" spans="1:38" x14ac:dyDescent="0.25">
      <c r="A55" s="6" t="str">
        <f t="shared" si="24"/>
        <v/>
      </c>
      <c r="B55" s="6"/>
      <c r="C55" s="7" t="str">
        <f>IFERROR(VLOOKUP(B55,'Ürün Veri'!$A:$E,2,FALSE),"")</f>
        <v/>
      </c>
      <c r="D55" s="7" t="str">
        <f>IFERROR(VLOOKUP(B55,'Ürün Veri'!$A:$E,3,FALSE),"")</f>
        <v/>
      </c>
      <c r="E55" s="7" t="str">
        <f>IFERROR(VLOOKUP(B55,'Ürün Veri'!$A:$E,4,FALSE),"")</f>
        <v/>
      </c>
      <c r="F55" s="7" t="str">
        <f>IFERROR(VLOOKUP(B55,'Ürün Veri'!$A:$E,5,FALSE),"")</f>
        <v/>
      </c>
      <c r="G55" s="6"/>
      <c r="H55" s="6"/>
      <c r="I55" s="14">
        <v>10</v>
      </c>
      <c r="J55" s="15">
        <f t="shared" si="25"/>
        <v>45</v>
      </c>
      <c r="K55" s="15">
        <f t="shared" si="26"/>
        <v>15</v>
      </c>
      <c r="L55" s="8">
        <f t="shared" si="27"/>
        <v>9</v>
      </c>
      <c r="M55" s="6" t="s">
        <v>763</v>
      </c>
      <c r="N55" s="9" t="str">
        <f t="shared" si="41"/>
        <v/>
      </c>
      <c r="O55" s="10" t="str">
        <f t="shared" si="42"/>
        <v/>
      </c>
      <c r="P55" s="8" t="str">
        <f t="shared" si="28"/>
        <v/>
      </c>
      <c r="Q55" s="8" t="str">
        <f t="shared" si="29"/>
        <v/>
      </c>
      <c r="R55" s="9" t="str">
        <f>IF(AB55="","",WORKDAY.INTL(W55,AA55,V55,'Resmi Tatiller'!$A$2:$A$17))</f>
        <v/>
      </c>
      <c r="S55" s="10" t="str">
        <f t="shared" si="30"/>
        <v/>
      </c>
      <c r="T55" s="8" t="str">
        <f t="shared" si="31"/>
        <v>Boş</v>
      </c>
      <c r="U55" s="8">
        <f t="shared" si="32"/>
        <v>540</v>
      </c>
      <c r="V55" s="11" t="str">
        <f t="shared" si="33"/>
        <v>0000011</v>
      </c>
      <c r="W55" s="9" t="str">
        <f>IF(OR(N55="",O55=""),"",IF($AD55="24 Saat",N55,IF($AD55="12 Saat",IF(O55&gt;=TIME(20,0,0),WORKDAY.INTL(N55,1,V55,'Resmi Tatiller'!$A$2:$A$17),WORKDAY.INTL(N55-1,1,V55,'Resmi Tatiller'!$A$2:$A$17)),IF($AD55="2 Vardiya",IF(O55&lt;TIME(6,0,0),N55-1,IF(O55&lt;TIME(8,0,0),WORKDAY.INTL(N55-1,1,V55,'Resmi Tatiller'!$A$2:$A$17),N55)),IF(O55&gt;=TIME(18,0,0),WORKDAY.INTL(N55,1,V55,'Resmi Tatiller'!$A$2:$A$17),WORKDAY.INTL(N55-1,1,V55,'Resmi Tatiller'!$A$2:$A$17))))))</f>
        <v/>
      </c>
      <c r="X55" s="8" t="str">
        <f t="shared" si="34"/>
        <v/>
      </c>
      <c r="Y55" s="11" t="str">
        <f t="shared" si="35"/>
        <v/>
      </c>
      <c r="Z55" s="11" t="str">
        <f t="shared" si="36"/>
        <v/>
      </c>
      <c r="AA55" s="11" t="str">
        <f t="shared" si="37"/>
        <v/>
      </c>
      <c r="AB55" s="11" t="str">
        <f t="shared" si="38"/>
        <v/>
      </c>
      <c r="AC55" s="12" t="str">
        <f t="shared" si="39"/>
        <v/>
      </c>
      <c r="AD55" s="6" t="str">
        <f t="shared" si="40"/>
        <v>Gündüz</v>
      </c>
      <c r="AE55" s="18" t="str">
        <f t="shared" si="43"/>
        <v/>
      </c>
      <c r="AF55" s="18" t="str">
        <f t="shared" si="44"/>
        <v/>
      </c>
      <c r="AG55" s="19" t="str">
        <f t="shared" si="45"/>
        <v/>
      </c>
      <c r="AH55" s="18" t="str">
        <f>IF(AF55="","",WORKDAY.INTL(AF55-1,1,V55,'Resmi Tatiller'!$A$2:$A$17))</f>
        <v/>
      </c>
      <c r="AI55" s="18" t="str">
        <f t="shared" si="46"/>
        <v/>
      </c>
      <c r="AJ55" s="18" t="str">
        <f>IF(AE55="","",IF(AH55&lt;&gt;AF55,AH55+TIME(8,0,0),IF(AG55&lt;TIME(8,0,0),AF55+TIME(8,0,0),IF(AG55&lt;TIME(12,0,0),AE55,IF(AG55&lt;TIME(12,45,0),AF55+TIME(12,45,0),IF(AG55&lt;TIME(15,0,0),AE55,IF(AG55&lt;TIME(15,15,0),AF55+TIME(15,15,0),IF(AG55&lt;TIME(18,0,0),AE55,WORKDAY.INTL(AF55,1,V55,'Resmi Tatiller'!$A$2:$A$17)+TIME(8,0,0)))))))))</f>
        <v/>
      </c>
      <c r="AK55" s="18" t="str">
        <f>IF(AE55="","",IF(AH55&lt;&gt;AF55,AH55+TIME(8,0,0),IF(AG55&lt;TIME(8,0,0),AF55+TIME(8,0,0),IF(AG55&lt;TIME(12,0,0),AE55,IF(AG55&lt;TIME(12,45,0),AF55+TIME(12,45,0),IF(AG55&lt;TIME(15,0,0),AE55,IF(AG55&lt;TIME(15,15,0),AF55+TIME(15,15,0),IF(AG55&lt;TIME(20,0,0),AE55,WORKDAY.INTL(AF55,1,V55,'Resmi Tatiller'!$A$2:$A$17)+TIME(8,0,0)))))))))</f>
        <v/>
      </c>
      <c r="AL55" s="18" t="str">
        <f t="shared" si="47"/>
        <v/>
      </c>
    </row>
    <row r="56" spans="1:38" x14ac:dyDescent="0.25">
      <c r="A56" s="6" t="str">
        <f t="shared" si="24"/>
        <v/>
      </c>
      <c r="B56" s="6"/>
      <c r="C56" s="7" t="str">
        <f>IFERROR(VLOOKUP(B56,'Ürün Veri'!$A:$E,2,FALSE),"")</f>
        <v/>
      </c>
      <c r="D56" s="7" t="str">
        <f>IFERROR(VLOOKUP(B56,'Ürün Veri'!$A:$E,3,FALSE),"")</f>
        <v/>
      </c>
      <c r="E56" s="7" t="str">
        <f>IFERROR(VLOOKUP(B56,'Ürün Veri'!$A:$E,4,FALSE),"")</f>
        <v/>
      </c>
      <c r="F56" s="7" t="str">
        <f>IFERROR(VLOOKUP(B56,'Ürün Veri'!$A:$E,5,FALSE),"")</f>
        <v/>
      </c>
      <c r="G56" s="6"/>
      <c r="H56" s="6"/>
      <c r="I56" s="14">
        <v>10</v>
      </c>
      <c r="J56" s="15">
        <f t="shared" si="25"/>
        <v>45</v>
      </c>
      <c r="K56" s="15">
        <f t="shared" si="26"/>
        <v>15</v>
      </c>
      <c r="L56" s="8">
        <f t="shared" si="27"/>
        <v>9</v>
      </c>
      <c r="M56" s="6" t="s">
        <v>763</v>
      </c>
      <c r="N56" s="9" t="str">
        <f t="shared" si="41"/>
        <v/>
      </c>
      <c r="O56" s="10" t="str">
        <f t="shared" si="42"/>
        <v/>
      </c>
      <c r="P56" s="8" t="str">
        <f t="shared" si="28"/>
        <v/>
      </c>
      <c r="Q56" s="8" t="str">
        <f t="shared" si="29"/>
        <v/>
      </c>
      <c r="R56" s="9" t="str">
        <f>IF(AB56="","",WORKDAY.INTL(W56,AA56,V56,'Resmi Tatiller'!$A$2:$A$17))</f>
        <v/>
      </c>
      <c r="S56" s="10" t="str">
        <f t="shared" si="30"/>
        <v/>
      </c>
      <c r="T56" s="8" t="str">
        <f t="shared" si="31"/>
        <v>Boş</v>
      </c>
      <c r="U56" s="8">
        <f t="shared" si="32"/>
        <v>540</v>
      </c>
      <c r="V56" s="11" t="str">
        <f t="shared" si="33"/>
        <v>0000011</v>
      </c>
      <c r="W56" s="9" t="str">
        <f>IF(OR(N56="",O56=""),"",IF($AD56="24 Saat",N56,IF($AD56="12 Saat",IF(O56&gt;=TIME(20,0,0),WORKDAY.INTL(N56,1,V56,'Resmi Tatiller'!$A$2:$A$17),WORKDAY.INTL(N56-1,1,V56,'Resmi Tatiller'!$A$2:$A$17)),IF($AD56="2 Vardiya",IF(O56&lt;TIME(6,0,0),N56-1,IF(O56&lt;TIME(8,0,0),WORKDAY.INTL(N56-1,1,V56,'Resmi Tatiller'!$A$2:$A$17),N56)),IF(O56&gt;=TIME(18,0,0),WORKDAY.INTL(N56,1,V56,'Resmi Tatiller'!$A$2:$A$17),WORKDAY.INTL(N56-1,1,V56,'Resmi Tatiller'!$A$2:$A$17))))))</f>
        <v/>
      </c>
      <c r="X56" s="8" t="str">
        <f t="shared" si="34"/>
        <v/>
      </c>
      <c r="Y56" s="11" t="str">
        <f t="shared" si="35"/>
        <v/>
      </c>
      <c r="Z56" s="11" t="str">
        <f t="shared" si="36"/>
        <v/>
      </c>
      <c r="AA56" s="11" t="str">
        <f t="shared" si="37"/>
        <v/>
      </c>
      <c r="AB56" s="11" t="str">
        <f t="shared" si="38"/>
        <v/>
      </c>
      <c r="AC56" s="12" t="str">
        <f t="shared" si="39"/>
        <v/>
      </c>
      <c r="AD56" s="6" t="str">
        <f t="shared" si="40"/>
        <v>Gündüz</v>
      </c>
      <c r="AE56" s="18" t="str">
        <f t="shared" si="43"/>
        <v/>
      </c>
      <c r="AF56" s="18" t="str">
        <f t="shared" si="44"/>
        <v/>
      </c>
      <c r="AG56" s="19" t="str">
        <f t="shared" si="45"/>
        <v/>
      </c>
      <c r="AH56" s="18" t="str">
        <f>IF(AF56="","",WORKDAY.INTL(AF56-1,1,V56,'Resmi Tatiller'!$A$2:$A$17))</f>
        <v/>
      </c>
      <c r="AI56" s="18" t="str">
        <f t="shared" si="46"/>
        <v/>
      </c>
      <c r="AJ56" s="18" t="str">
        <f>IF(AE56="","",IF(AH56&lt;&gt;AF56,AH56+TIME(8,0,0),IF(AG56&lt;TIME(8,0,0),AF56+TIME(8,0,0),IF(AG56&lt;TIME(12,0,0),AE56,IF(AG56&lt;TIME(12,45,0),AF56+TIME(12,45,0),IF(AG56&lt;TIME(15,0,0),AE56,IF(AG56&lt;TIME(15,15,0),AF56+TIME(15,15,0),IF(AG56&lt;TIME(18,0,0),AE56,WORKDAY.INTL(AF56,1,V56,'Resmi Tatiller'!$A$2:$A$17)+TIME(8,0,0)))))))))</f>
        <v/>
      </c>
      <c r="AK56" s="18" t="str">
        <f>IF(AE56="","",IF(AH56&lt;&gt;AF56,AH56+TIME(8,0,0),IF(AG56&lt;TIME(8,0,0),AF56+TIME(8,0,0),IF(AG56&lt;TIME(12,0,0),AE56,IF(AG56&lt;TIME(12,45,0),AF56+TIME(12,45,0),IF(AG56&lt;TIME(15,0,0),AE56,IF(AG56&lt;TIME(15,15,0),AF56+TIME(15,15,0),IF(AG56&lt;TIME(20,0,0),AE56,WORKDAY.INTL(AF56,1,V56,'Resmi Tatiller'!$A$2:$A$17)+TIME(8,0,0)))))))))</f>
        <v/>
      </c>
      <c r="AL56" s="18" t="str">
        <f t="shared" si="47"/>
        <v/>
      </c>
    </row>
    <row r="57" spans="1:38" x14ac:dyDescent="0.25">
      <c r="A57" s="6" t="str">
        <f t="shared" si="24"/>
        <v/>
      </c>
      <c r="B57" s="6"/>
      <c r="C57" s="7" t="str">
        <f>IFERROR(VLOOKUP(B57,'Ürün Veri'!$A:$E,2,FALSE),"")</f>
        <v/>
      </c>
      <c r="D57" s="7" t="str">
        <f>IFERROR(VLOOKUP(B57,'Ürün Veri'!$A:$E,3,FALSE),"")</f>
        <v/>
      </c>
      <c r="E57" s="7" t="str">
        <f>IFERROR(VLOOKUP(B57,'Ürün Veri'!$A:$E,4,FALSE),"")</f>
        <v/>
      </c>
      <c r="F57" s="7" t="str">
        <f>IFERROR(VLOOKUP(B57,'Ürün Veri'!$A:$E,5,FALSE),"")</f>
        <v/>
      </c>
      <c r="G57" s="6"/>
      <c r="H57" s="6"/>
      <c r="I57" s="14">
        <v>10</v>
      </c>
      <c r="J57" s="15">
        <f t="shared" si="25"/>
        <v>45</v>
      </c>
      <c r="K57" s="15">
        <f t="shared" si="26"/>
        <v>15</v>
      </c>
      <c r="L57" s="8">
        <f t="shared" si="27"/>
        <v>9</v>
      </c>
      <c r="M57" s="6" t="s">
        <v>763</v>
      </c>
      <c r="N57" s="9" t="str">
        <f t="shared" si="41"/>
        <v/>
      </c>
      <c r="O57" s="10" t="str">
        <f t="shared" si="42"/>
        <v/>
      </c>
      <c r="P57" s="8" t="str">
        <f t="shared" si="28"/>
        <v/>
      </c>
      <c r="Q57" s="8" t="str">
        <f t="shared" si="29"/>
        <v/>
      </c>
      <c r="R57" s="9" t="str">
        <f>IF(AB57="","",WORKDAY.INTL(W57,AA57,V57,'Resmi Tatiller'!$A$2:$A$17))</f>
        <v/>
      </c>
      <c r="S57" s="10" t="str">
        <f t="shared" si="30"/>
        <v/>
      </c>
      <c r="T57" s="8" t="str">
        <f t="shared" si="31"/>
        <v>Boş</v>
      </c>
      <c r="U57" s="8">
        <f t="shared" si="32"/>
        <v>540</v>
      </c>
      <c r="V57" s="11" t="str">
        <f t="shared" si="33"/>
        <v>0000011</v>
      </c>
      <c r="W57" s="9" t="str">
        <f>IF(OR(N57="",O57=""),"",IF($AD57="24 Saat",N57,IF($AD57="12 Saat",IF(O57&gt;=TIME(20,0,0),WORKDAY.INTL(N57,1,V57,'Resmi Tatiller'!$A$2:$A$17),WORKDAY.INTL(N57-1,1,V57,'Resmi Tatiller'!$A$2:$A$17)),IF($AD57="2 Vardiya",IF(O57&lt;TIME(6,0,0),N57-1,IF(O57&lt;TIME(8,0,0),WORKDAY.INTL(N57-1,1,V57,'Resmi Tatiller'!$A$2:$A$17),N57)),IF(O57&gt;=TIME(18,0,0),WORKDAY.INTL(N57,1,V57,'Resmi Tatiller'!$A$2:$A$17),WORKDAY.INTL(N57-1,1,V57,'Resmi Tatiller'!$A$2:$A$17))))))</f>
        <v/>
      </c>
      <c r="X57" s="8" t="str">
        <f t="shared" si="34"/>
        <v/>
      </c>
      <c r="Y57" s="11" t="str">
        <f t="shared" si="35"/>
        <v/>
      </c>
      <c r="Z57" s="11" t="str">
        <f t="shared" si="36"/>
        <v/>
      </c>
      <c r="AA57" s="11" t="str">
        <f t="shared" si="37"/>
        <v/>
      </c>
      <c r="AB57" s="11" t="str">
        <f t="shared" si="38"/>
        <v/>
      </c>
      <c r="AC57" s="12" t="str">
        <f t="shared" si="39"/>
        <v/>
      </c>
      <c r="AD57" s="6" t="str">
        <f t="shared" si="40"/>
        <v>Gündüz</v>
      </c>
      <c r="AE57" s="18" t="str">
        <f t="shared" si="43"/>
        <v/>
      </c>
      <c r="AF57" s="18" t="str">
        <f t="shared" si="44"/>
        <v/>
      </c>
      <c r="AG57" s="19" t="str">
        <f t="shared" si="45"/>
        <v/>
      </c>
      <c r="AH57" s="18" t="str">
        <f>IF(AF57="","",WORKDAY.INTL(AF57-1,1,V57,'Resmi Tatiller'!$A$2:$A$17))</f>
        <v/>
      </c>
      <c r="AI57" s="18" t="str">
        <f t="shared" si="46"/>
        <v/>
      </c>
      <c r="AJ57" s="18" t="str">
        <f>IF(AE57="","",IF(AH57&lt;&gt;AF57,AH57+TIME(8,0,0),IF(AG57&lt;TIME(8,0,0),AF57+TIME(8,0,0),IF(AG57&lt;TIME(12,0,0),AE57,IF(AG57&lt;TIME(12,45,0),AF57+TIME(12,45,0),IF(AG57&lt;TIME(15,0,0),AE57,IF(AG57&lt;TIME(15,15,0),AF57+TIME(15,15,0),IF(AG57&lt;TIME(18,0,0),AE57,WORKDAY.INTL(AF57,1,V57,'Resmi Tatiller'!$A$2:$A$17)+TIME(8,0,0)))))))))</f>
        <v/>
      </c>
      <c r="AK57" s="18" t="str">
        <f>IF(AE57="","",IF(AH57&lt;&gt;AF57,AH57+TIME(8,0,0),IF(AG57&lt;TIME(8,0,0),AF57+TIME(8,0,0),IF(AG57&lt;TIME(12,0,0),AE57,IF(AG57&lt;TIME(12,45,0),AF57+TIME(12,45,0),IF(AG57&lt;TIME(15,0,0),AE57,IF(AG57&lt;TIME(15,15,0),AF57+TIME(15,15,0),IF(AG57&lt;TIME(20,0,0),AE57,WORKDAY.INTL(AF57,1,V57,'Resmi Tatiller'!$A$2:$A$17)+TIME(8,0,0)))))))))</f>
        <v/>
      </c>
      <c r="AL57" s="18" t="str">
        <f t="shared" si="47"/>
        <v/>
      </c>
    </row>
    <row r="58" spans="1:38" x14ac:dyDescent="0.25">
      <c r="A58" s="6" t="str">
        <f t="shared" si="24"/>
        <v/>
      </c>
      <c r="B58" s="6"/>
      <c r="C58" s="7" t="str">
        <f>IFERROR(VLOOKUP(B58,'Ürün Veri'!$A:$E,2,FALSE),"")</f>
        <v/>
      </c>
      <c r="D58" s="7" t="str">
        <f>IFERROR(VLOOKUP(B58,'Ürün Veri'!$A:$E,3,FALSE),"")</f>
        <v/>
      </c>
      <c r="E58" s="7" t="str">
        <f>IFERROR(VLOOKUP(B58,'Ürün Veri'!$A:$E,4,FALSE),"")</f>
        <v/>
      </c>
      <c r="F58" s="7" t="str">
        <f>IFERROR(VLOOKUP(B58,'Ürün Veri'!$A:$E,5,FALSE),"")</f>
        <v/>
      </c>
      <c r="G58" s="6"/>
      <c r="H58" s="6"/>
      <c r="I58" s="14">
        <v>10</v>
      </c>
      <c r="J58" s="15">
        <f t="shared" si="25"/>
        <v>45</v>
      </c>
      <c r="K58" s="15">
        <f t="shared" si="26"/>
        <v>15</v>
      </c>
      <c r="L58" s="8">
        <f t="shared" si="27"/>
        <v>9</v>
      </c>
      <c r="M58" s="6" t="s">
        <v>763</v>
      </c>
      <c r="N58" s="9" t="str">
        <f t="shared" si="41"/>
        <v/>
      </c>
      <c r="O58" s="10" t="str">
        <f t="shared" si="42"/>
        <v/>
      </c>
      <c r="P58" s="8" t="str">
        <f t="shared" si="28"/>
        <v/>
      </c>
      <c r="Q58" s="8" t="str">
        <f t="shared" si="29"/>
        <v/>
      </c>
      <c r="R58" s="9" t="str">
        <f>IF(AB58="","",WORKDAY.INTL(W58,AA58,V58,'Resmi Tatiller'!$A$2:$A$17))</f>
        <v/>
      </c>
      <c r="S58" s="10" t="str">
        <f t="shared" si="30"/>
        <v/>
      </c>
      <c r="T58" s="8" t="str">
        <f t="shared" si="31"/>
        <v>Boş</v>
      </c>
      <c r="U58" s="8">
        <f t="shared" si="32"/>
        <v>540</v>
      </c>
      <c r="V58" s="11" t="str">
        <f t="shared" si="33"/>
        <v>0000011</v>
      </c>
      <c r="W58" s="9" t="str">
        <f>IF(OR(N58="",O58=""),"",IF($AD58="24 Saat",N58,IF($AD58="12 Saat",IF(O58&gt;=TIME(20,0,0),WORKDAY.INTL(N58,1,V58,'Resmi Tatiller'!$A$2:$A$17),WORKDAY.INTL(N58-1,1,V58,'Resmi Tatiller'!$A$2:$A$17)),IF($AD58="2 Vardiya",IF(O58&lt;TIME(6,0,0),N58-1,IF(O58&lt;TIME(8,0,0),WORKDAY.INTL(N58-1,1,V58,'Resmi Tatiller'!$A$2:$A$17),N58)),IF(O58&gt;=TIME(18,0,0),WORKDAY.INTL(N58,1,V58,'Resmi Tatiller'!$A$2:$A$17),WORKDAY.INTL(N58-1,1,V58,'Resmi Tatiller'!$A$2:$A$17))))))</f>
        <v/>
      </c>
      <c r="X58" s="8" t="str">
        <f t="shared" si="34"/>
        <v/>
      </c>
      <c r="Y58" s="11" t="str">
        <f t="shared" si="35"/>
        <v/>
      </c>
      <c r="Z58" s="11" t="str">
        <f t="shared" si="36"/>
        <v/>
      </c>
      <c r="AA58" s="11" t="str">
        <f t="shared" si="37"/>
        <v/>
      </c>
      <c r="AB58" s="11" t="str">
        <f t="shared" si="38"/>
        <v/>
      </c>
      <c r="AC58" s="12" t="str">
        <f t="shared" si="39"/>
        <v/>
      </c>
      <c r="AD58" s="6" t="str">
        <f t="shared" si="40"/>
        <v>Gündüz</v>
      </c>
      <c r="AE58" s="18" t="str">
        <f t="shared" si="43"/>
        <v/>
      </c>
      <c r="AF58" s="18" t="str">
        <f t="shared" si="44"/>
        <v/>
      </c>
      <c r="AG58" s="19" t="str">
        <f t="shared" si="45"/>
        <v/>
      </c>
      <c r="AH58" s="18" t="str">
        <f>IF(AF58="","",WORKDAY.INTL(AF58-1,1,V58,'Resmi Tatiller'!$A$2:$A$17))</f>
        <v/>
      </c>
      <c r="AI58" s="18" t="str">
        <f t="shared" si="46"/>
        <v/>
      </c>
      <c r="AJ58" s="18" t="str">
        <f>IF(AE58="","",IF(AH58&lt;&gt;AF58,AH58+TIME(8,0,0),IF(AG58&lt;TIME(8,0,0),AF58+TIME(8,0,0),IF(AG58&lt;TIME(12,0,0),AE58,IF(AG58&lt;TIME(12,45,0),AF58+TIME(12,45,0),IF(AG58&lt;TIME(15,0,0),AE58,IF(AG58&lt;TIME(15,15,0),AF58+TIME(15,15,0),IF(AG58&lt;TIME(18,0,0),AE58,WORKDAY.INTL(AF58,1,V58,'Resmi Tatiller'!$A$2:$A$17)+TIME(8,0,0)))))))))</f>
        <v/>
      </c>
      <c r="AK58" s="18" t="str">
        <f>IF(AE58="","",IF(AH58&lt;&gt;AF58,AH58+TIME(8,0,0),IF(AG58&lt;TIME(8,0,0),AF58+TIME(8,0,0),IF(AG58&lt;TIME(12,0,0),AE58,IF(AG58&lt;TIME(12,45,0),AF58+TIME(12,45,0),IF(AG58&lt;TIME(15,0,0),AE58,IF(AG58&lt;TIME(15,15,0),AF58+TIME(15,15,0),IF(AG58&lt;TIME(20,0,0),AE58,WORKDAY.INTL(AF58,1,V58,'Resmi Tatiller'!$A$2:$A$17)+TIME(8,0,0)))))))))</f>
        <v/>
      </c>
      <c r="AL58" s="18" t="str">
        <f t="shared" si="47"/>
        <v/>
      </c>
    </row>
    <row r="59" spans="1:38" x14ac:dyDescent="0.25">
      <c r="A59" s="6" t="str">
        <f t="shared" si="24"/>
        <v/>
      </c>
      <c r="B59" s="6"/>
      <c r="C59" s="7" t="str">
        <f>IFERROR(VLOOKUP(B59,'Ürün Veri'!$A:$E,2,FALSE),"")</f>
        <v/>
      </c>
      <c r="D59" s="7" t="str">
        <f>IFERROR(VLOOKUP(B59,'Ürün Veri'!$A:$E,3,FALSE),"")</f>
        <v/>
      </c>
      <c r="E59" s="7" t="str">
        <f>IFERROR(VLOOKUP(B59,'Ürün Veri'!$A:$E,4,FALSE),"")</f>
        <v/>
      </c>
      <c r="F59" s="7" t="str">
        <f>IFERROR(VLOOKUP(B59,'Ürün Veri'!$A:$E,5,FALSE),"")</f>
        <v/>
      </c>
      <c r="G59" s="6"/>
      <c r="H59" s="6"/>
      <c r="I59" s="14">
        <v>10</v>
      </c>
      <c r="J59" s="15">
        <f t="shared" si="25"/>
        <v>45</v>
      </c>
      <c r="K59" s="15">
        <f t="shared" si="26"/>
        <v>15</v>
      </c>
      <c r="L59" s="8">
        <f t="shared" si="27"/>
        <v>9</v>
      </c>
      <c r="M59" s="6" t="s">
        <v>763</v>
      </c>
      <c r="N59" s="9" t="str">
        <f t="shared" si="41"/>
        <v/>
      </c>
      <c r="O59" s="10" t="str">
        <f t="shared" si="42"/>
        <v/>
      </c>
      <c r="P59" s="8" t="str">
        <f t="shared" si="28"/>
        <v/>
      </c>
      <c r="Q59" s="8" t="str">
        <f t="shared" si="29"/>
        <v/>
      </c>
      <c r="R59" s="9" t="str">
        <f>IF(AB59="","",WORKDAY.INTL(W59,AA59,V59,'Resmi Tatiller'!$A$2:$A$17))</f>
        <v/>
      </c>
      <c r="S59" s="10" t="str">
        <f t="shared" si="30"/>
        <v/>
      </c>
      <c r="T59" s="8" t="str">
        <f t="shared" si="31"/>
        <v>Boş</v>
      </c>
      <c r="U59" s="8">
        <f t="shared" si="32"/>
        <v>540</v>
      </c>
      <c r="V59" s="11" t="str">
        <f t="shared" si="33"/>
        <v>0000011</v>
      </c>
      <c r="W59" s="9" t="str">
        <f>IF(OR(N59="",O59=""),"",IF($AD59="24 Saat",N59,IF($AD59="12 Saat",IF(O59&gt;=TIME(20,0,0),WORKDAY.INTL(N59,1,V59,'Resmi Tatiller'!$A$2:$A$17),WORKDAY.INTL(N59-1,1,V59,'Resmi Tatiller'!$A$2:$A$17)),IF($AD59="2 Vardiya",IF(O59&lt;TIME(6,0,0),N59-1,IF(O59&lt;TIME(8,0,0),WORKDAY.INTL(N59-1,1,V59,'Resmi Tatiller'!$A$2:$A$17),N59)),IF(O59&gt;=TIME(18,0,0),WORKDAY.INTL(N59,1,V59,'Resmi Tatiller'!$A$2:$A$17),WORKDAY.INTL(N59-1,1,V59,'Resmi Tatiller'!$A$2:$A$17))))))</f>
        <v/>
      </c>
      <c r="X59" s="8" t="str">
        <f t="shared" si="34"/>
        <v/>
      </c>
      <c r="Y59" s="11" t="str">
        <f t="shared" si="35"/>
        <v/>
      </c>
      <c r="Z59" s="11" t="str">
        <f t="shared" si="36"/>
        <v/>
      </c>
      <c r="AA59" s="11" t="str">
        <f t="shared" si="37"/>
        <v/>
      </c>
      <c r="AB59" s="11" t="str">
        <f t="shared" si="38"/>
        <v/>
      </c>
      <c r="AC59" s="12" t="str">
        <f t="shared" si="39"/>
        <v/>
      </c>
      <c r="AD59" s="6" t="str">
        <f t="shared" si="40"/>
        <v>Gündüz</v>
      </c>
      <c r="AE59" s="18" t="str">
        <f t="shared" si="43"/>
        <v/>
      </c>
      <c r="AF59" s="18" t="str">
        <f t="shared" si="44"/>
        <v/>
      </c>
      <c r="AG59" s="19" t="str">
        <f t="shared" si="45"/>
        <v/>
      </c>
      <c r="AH59" s="18" t="str">
        <f>IF(AF59="","",WORKDAY.INTL(AF59-1,1,V59,'Resmi Tatiller'!$A$2:$A$17))</f>
        <v/>
      </c>
      <c r="AI59" s="18" t="str">
        <f t="shared" si="46"/>
        <v/>
      </c>
      <c r="AJ59" s="18" t="str">
        <f>IF(AE59="","",IF(AH59&lt;&gt;AF59,AH59+TIME(8,0,0),IF(AG59&lt;TIME(8,0,0),AF59+TIME(8,0,0),IF(AG59&lt;TIME(12,0,0),AE59,IF(AG59&lt;TIME(12,45,0),AF59+TIME(12,45,0),IF(AG59&lt;TIME(15,0,0),AE59,IF(AG59&lt;TIME(15,15,0),AF59+TIME(15,15,0),IF(AG59&lt;TIME(18,0,0),AE59,WORKDAY.INTL(AF59,1,V59,'Resmi Tatiller'!$A$2:$A$17)+TIME(8,0,0)))))))))</f>
        <v/>
      </c>
      <c r="AK59" s="18" t="str">
        <f>IF(AE59="","",IF(AH59&lt;&gt;AF59,AH59+TIME(8,0,0),IF(AG59&lt;TIME(8,0,0),AF59+TIME(8,0,0),IF(AG59&lt;TIME(12,0,0),AE59,IF(AG59&lt;TIME(12,45,0),AF59+TIME(12,45,0),IF(AG59&lt;TIME(15,0,0),AE59,IF(AG59&lt;TIME(15,15,0),AF59+TIME(15,15,0),IF(AG59&lt;TIME(20,0,0),AE59,WORKDAY.INTL(AF59,1,V59,'Resmi Tatiller'!$A$2:$A$17)+TIME(8,0,0)))))))))</f>
        <v/>
      </c>
      <c r="AL59" s="18" t="str">
        <f t="shared" si="47"/>
        <v/>
      </c>
    </row>
    <row r="60" spans="1:38" x14ac:dyDescent="0.25">
      <c r="A60" s="6" t="str">
        <f t="shared" si="24"/>
        <v/>
      </c>
      <c r="B60" s="6"/>
      <c r="C60" s="7" t="str">
        <f>IFERROR(VLOOKUP(B60,'Ürün Veri'!$A:$E,2,FALSE),"")</f>
        <v/>
      </c>
      <c r="D60" s="7" t="str">
        <f>IFERROR(VLOOKUP(B60,'Ürün Veri'!$A:$E,3,FALSE),"")</f>
        <v/>
      </c>
      <c r="E60" s="7" t="str">
        <f>IFERROR(VLOOKUP(B60,'Ürün Veri'!$A:$E,4,FALSE),"")</f>
        <v/>
      </c>
      <c r="F60" s="7" t="str">
        <f>IFERROR(VLOOKUP(B60,'Ürün Veri'!$A:$E,5,FALSE),"")</f>
        <v/>
      </c>
      <c r="G60" s="6"/>
      <c r="H60" s="6"/>
      <c r="I60" s="14">
        <v>10</v>
      </c>
      <c r="J60" s="15">
        <f t="shared" si="25"/>
        <v>45</v>
      </c>
      <c r="K60" s="15">
        <f t="shared" si="26"/>
        <v>15</v>
      </c>
      <c r="L60" s="8">
        <f t="shared" si="27"/>
        <v>9</v>
      </c>
      <c r="M60" s="6" t="s">
        <v>763</v>
      </c>
      <c r="N60" s="9" t="str">
        <f t="shared" si="41"/>
        <v/>
      </c>
      <c r="O60" s="10" t="str">
        <f t="shared" si="42"/>
        <v/>
      </c>
      <c r="P60" s="8" t="str">
        <f t="shared" si="28"/>
        <v/>
      </c>
      <c r="Q60" s="8" t="str">
        <f t="shared" si="29"/>
        <v/>
      </c>
      <c r="R60" s="9" t="str">
        <f>IF(AB60="","",WORKDAY.INTL(W60,AA60,V60,'Resmi Tatiller'!$A$2:$A$17))</f>
        <v/>
      </c>
      <c r="S60" s="10" t="str">
        <f t="shared" si="30"/>
        <v/>
      </c>
      <c r="T60" s="8" t="str">
        <f t="shared" si="31"/>
        <v>Boş</v>
      </c>
      <c r="U60" s="8">
        <f t="shared" si="32"/>
        <v>540</v>
      </c>
      <c r="V60" s="11" t="str">
        <f t="shared" si="33"/>
        <v>0000011</v>
      </c>
      <c r="W60" s="9" t="str">
        <f>IF(OR(N60="",O60=""),"",IF($AD60="24 Saat",N60,IF($AD60="12 Saat",IF(O60&gt;=TIME(20,0,0),WORKDAY.INTL(N60,1,V60,'Resmi Tatiller'!$A$2:$A$17),WORKDAY.INTL(N60-1,1,V60,'Resmi Tatiller'!$A$2:$A$17)),IF($AD60="2 Vardiya",IF(O60&lt;TIME(6,0,0),N60-1,IF(O60&lt;TIME(8,0,0),WORKDAY.INTL(N60-1,1,V60,'Resmi Tatiller'!$A$2:$A$17),N60)),IF(O60&gt;=TIME(18,0,0),WORKDAY.INTL(N60,1,V60,'Resmi Tatiller'!$A$2:$A$17),WORKDAY.INTL(N60-1,1,V60,'Resmi Tatiller'!$A$2:$A$17))))))</f>
        <v/>
      </c>
      <c r="X60" s="8" t="str">
        <f t="shared" si="34"/>
        <v/>
      </c>
      <c r="Y60" s="11" t="str">
        <f t="shared" si="35"/>
        <v/>
      </c>
      <c r="Z60" s="11" t="str">
        <f t="shared" si="36"/>
        <v/>
      </c>
      <c r="AA60" s="11" t="str">
        <f t="shared" si="37"/>
        <v/>
      </c>
      <c r="AB60" s="11" t="str">
        <f t="shared" si="38"/>
        <v/>
      </c>
      <c r="AC60" s="12" t="str">
        <f t="shared" si="39"/>
        <v/>
      </c>
      <c r="AD60" s="6" t="str">
        <f t="shared" si="40"/>
        <v>Gündüz</v>
      </c>
      <c r="AE60" s="18" t="str">
        <f t="shared" si="43"/>
        <v/>
      </c>
      <c r="AF60" s="18" t="str">
        <f t="shared" si="44"/>
        <v/>
      </c>
      <c r="AG60" s="19" t="str">
        <f t="shared" si="45"/>
        <v/>
      </c>
      <c r="AH60" s="18" t="str">
        <f>IF(AF60="","",WORKDAY.INTL(AF60-1,1,V60,'Resmi Tatiller'!$A$2:$A$17))</f>
        <v/>
      </c>
      <c r="AI60" s="18" t="str">
        <f t="shared" si="46"/>
        <v/>
      </c>
      <c r="AJ60" s="18" t="str">
        <f>IF(AE60="","",IF(AH60&lt;&gt;AF60,AH60+TIME(8,0,0),IF(AG60&lt;TIME(8,0,0),AF60+TIME(8,0,0),IF(AG60&lt;TIME(12,0,0),AE60,IF(AG60&lt;TIME(12,45,0),AF60+TIME(12,45,0),IF(AG60&lt;TIME(15,0,0),AE60,IF(AG60&lt;TIME(15,15,0),AF60+TIME(15,15,0),IF(AG60&lt;TIME(18,0,0),AE60,WORKDAY.INTL(AF60,1,V60,'Resmi Tatiller'!$A$2:$A$17)+TIME(8,0,0)))))))))</f>
        <v/>
      </c>
      <c r="AK60" s="18" t="str">
        <f>IF(AE60="","",IF(AH60&lt;&gt;AF60,AH60+TIME(8,0,0),IF(AG60&lt;TIME(8,0,0),AF60+TIME(8,0,0),IF(AG60&lt;TIME(12,0,0),AE60,IF(AG60&lt;TIME(12,45,0),AF60+TIME(12,45,0),IF(AG60&lt;TIME(15,0,0),AE60,IF(AG60&lt;TIME(15,15,0),AF60+TIME(15,15,0),IF(AG60&lt;TIME(20,0,0),AE60,WORKDAY.INTL(AF60,1,V60,'Resmi Tatiller'!$A$2:$A$17)+TIME(8,0,0)))))))))</f>
        <v/>
      </c>
      <c r="AL60" s="18" t="str">
        <f t="shared" si="47"/>
        <v/>
      </c>
    </row>
    <row r="61" spans="1:38" x14ac:dyDescent="0.25">
      <c r="A61" s="6" t="str">
        <f t="shared" si="24"/>
        <v/>
      </c>
      <c r="B61" s="6"/>
      <c r="C61" s="7" t="str">
        <f>IFERROR(VLOOKUP(B61,'Ürün Veri'!$A:$E,2,FALSE),"")</f>
        <v/>
      </c>
      <c r="D61" s="7" t="str">
        <f>IFERROR(VLOOKUP(B61,'Ürün Veri'!$A:$E,3,FALSE),"")</f>
        <v/>
      </c>
      <c r="E61" s="7" t="str">
        <f>IFERROR(VLOOKUP(B61,'Ürün Veri'!$A:$E,4,FALSE),"")</f>
        <v/>
      </c>
      <c r="F61" s="7" t="str">
        <f>IFERROR(VLOOKUP(B61,'Ürün Veri'!$A:$E,5,FALSE),"")</f>
        <v/>
      </c>
      <c r="G61" s="6"/>
      <c r="H61" s="6"/>
      <c r="I61" s="14">
        <v>10</v>
      </c>
      <c r="J61" s="15">
        <f t="shared" si="25"/>
        <v>45</v>
      </c>
      <c r="K61" s="15">
        <f t="shared" si="26"/>
        <v>15</v>
      </c>
      <c r="L61" s="8">
        <f t="shared" si="27"/>
        <v>9</v>
      </c>
      <c r="M61" s="6" t="s">
        <v>763</v>
      </c>
      <c r="N61" s="9" t="str">
        <f t="shared" si="41"/>
        <v/>
      </c>
      <c r="O61" s="10" t="str">
        <f t="shared" si="42"/>
        <v/>
      </c>
      <c r="P61" s="8" t="str">
        <f t="shared" si="28"/>
        <v/>
      </c>
      <c r="Q61" s="8" t="str">
        <f t="shared" si="29"/>
        <v/>
      </c>
      <c r="R61" s="9" t="str">
        <f>IF(AB61="","",WORKDAY.INTL(W61,AA61,V61,'Resmi Tatiller'!$A$2:$A$17))</f>
        <v/>
      </c>
      <c r="S61" s="10" t="str">
        <f t="shared" si="30"/>
        <v/>
      </c>
      <c r="T61" s="8" t="str">
        <f t="shared" si="31"/>
        <v>Boş</v>
      </c>
      <c r="U61" s="8">
        <f t="shared" si="32"/>
        <v>540</v>
      </c>
      <c r="V61" s="11" t="str">
        <f t="shared" si="33"/>
        <v>0000011</v>
      </c>
      <c r="W61" s="9" t="str">
        <f>IF(OR(N61="",O61=""),"",IF($AD61="24 Saat",N61,IF($AD61="12 Saat",IF(O61&gt;=TIME(20,0,0),WORKDAY.INTL(N61,1,V61,'Resmi Tatiller'!$A$2:$A$17),WORKDAY.INTL(N61-1,1,V61,'Resmi Tatiller'!$A$2:$A$17)),IF($AD61="2 Vardiya",IF(O61&lt;TIME(6,0,0),N61-1,IF(O61&lt;TIME(8,0,0),WORKDAY.INTL(N61-1,1,V61,'Resmi Tatiller'!$A$2:$A$17),N61)),IF(O61&gt;=TIME(18,0,0),WORKDAY.INTL(N61,1,V61,'Resmi Tatiller'!$A$2:$A$17),WORKDAY.INTL(N61-1,1,V61,'Resmi Tatiller'!$A$2:$A$17))))))</f>
        <v/>
      </c>
      <c r="X61" s="8" t="str">
        <f t="shared" si="34"/>
        <v/>
      </c>
      <c r="Y61" s="11" t="str">
        <f t="shared" si="35"/>
        <v/>
      </c>
      <c r="Z61" s="11" t="str">
        <f t="shared" si="36"/>
        <v/>
      </c>
      <c r="AA61" s="11" t="str">
        <f t="shared" si="37"/>
        <v/>
      </c>
      <c r="AB61" s="11" t="str">
        <f t="shared" si="38"/>
        <v/>
      </c>
      <c r="AC61" s="12" t="str">
        <f t="shared" si="39"/>
        <v/>
      </c>
      <c r="AD61" s="6" t="str">
        <f t="shared" si="40"/>
        <v>Gündüz</v>
      </c>
      <c r="AE61" s="18" t="str">
        <f t="shared" si="43"/>
        <v/>
      </c>
      <c r="AF61" s="18" t="str">
        <f t="shared" si="44"/>
        <v/>
      </c>
      <c r="AG61" s="19" t="str">
        <f t="shared" si="45"/>
        <v/>
      </c>
      <c r="AH61" s="18" t="str">
        <f>IF(AF61="","",WORKDAY.INTL(AF61-1,1,V61,'Resmi Tatiller'!$A$2:$A$17))</f>
        <v/>
      </c>
      <c r="AI61" s="18" t="str">
        <f t="shared" si="46"/>
        <v/>
      </c>
      <c r="AJ61" s="18" t="str">
        <f>IF(AE61="","",IF(AH61&lt;&gt;AF61,AH61+TIME(8,0,0),IF(AG61&lt;TIME(8,0,0),AF61+TIME(8,0,0),IF(AG61&lt;TIME(12,0,0),AE61,IF(AG61&lt;TIME(12,45,0),AF61+TIME(12,45,0),IF(AG61&lt;TIME(15,0,0),AE61,IF(AG61&lt;TIME(15,15,0),AF61+TIME(15,15,0),IF(AG61&lt;TIME(18,0,0),AE61,WORKDAY.INTL(AF61,1,V61,'Resmi Tatiller'!$A$2:$A$17)+TIME(8,0,0)))))))))</f>
        <v/>
      </c>
      <c r="AK61" s="18" t="str">
        <f>IF(AE61="","",IF(AH61&lt;&gt;AF61,AH61+TIME(8,0,0),IF(AG61&lt;TIME(8,0,0),AF61+TIME(8,0,0),IF(AG61&lt;TIME(12,0,0),AE61,IF(AG61&lt;TIME(12,45,0),AF61+TIME(12,45,0),IF(AG61&lt;TIME(15,0,0),AE61,IF(AG61&lt;TIME(15,15,0),AF61+TIME(15,15,0),IF(AG61&lt;TIME(20,0,0),AE61,WORKDAY.INTL(AF61,1,V61,'Resmi Tatiller'!$A$2:$A$17)+TIME(8,0,0)))))))))</f>
        <v/>
      </c>
      <c r="AL61" s="18" t="str">
        <f t="shared" si="47"/>
        <v/>
      </c>
    </row>
    <row r="62" spans="1:38" x14ac:dyDescent="0.25">
      <c r="A62" s="6" t="str">
        <f t="shared" si="24"/>
        <v/>
      </c>
      <c r="B62" s="6"/>
      <c r="C62" s="7" t="str">
        <f>IFERROR(VLOOKUP(B62,'Ürün Veri'!$A:$E,2,FALSE),"")</f>
        <v/>
      </c>
      <c r="D62" s="7" t="str">
        <f>IFERROR(VLOOKUP(B62,'Ürün Veri'!$A:$E,3,FALSE),"")</f>
        <v/>
      </c>
      <c r="E62" s="7" t="str">
        <f>IFERROR(VLOOKUP(B62,'Ürün Veri'!$A:$E,4,FALSE),"")</f>
        <v/>
      </c>
      <c r="F62" s="7" t="str">
        <f>IFERROR(VLOOKUP(B62,'Ürün Veri'!$A:$E,5,FALSE),"")</f>
        <v/>
      </c>
      <c r="G62" s="6"/>
      <c r="H62" s="6"/>
      <c r="I62" s="14">
        <v>10</v>
      </c>
      <c r="J62" s="15">
        <f t="shared" si="25"/>
        <v>45</v>
      </c>
      <c r="K62" s="15">
        <f t="shared" si="26"/>
        <v>15</v>
      </c>
      <c r="L62" s="8">
        <f t="shared" si="27"/>
        <v>9</v>
      </c>
      <c r="M62" s="6" t="s">
        <v>763</v>
      </c>
      <c r="N62" s="9" t="str">
        <f t="shared" si="41"/>
        <v/>
      </c>
      <c r="O62" s="10" t="str">
        <f t="shared" si="42"/>
        <v/>
      </c>
      <c r="P62" s="8" t="str">
        <f t="shared" si="28"/>
        <v/>
      </c>
      <c r="Q62" s="8" t="str">
        <f t="shared" si="29"/>
        <v/>
      </c>
      <c r="R62" s="9" t="str">
        <f>IF(AB62="","",WORKDAY.INTL(W62,AA62,V62,'Resmi Tatiller'!$A$2:$A$17))</f>
        <v/>
      </c>
      <c r="S62" s="10" t="str">
        <f t="shared" si="30"/>
        <v/>
      </c>
      <c r="T62" s="8" t="str">
        <f t="shared" si="31"/>
        <v>Boş</v>
      </c>
      <c r="U62" s="8">
        <f t="shared" si="32"/>
        <v>540</v>
      </c>
      <c r="V62" s="11" t="str">
        <f t="shared" si="33"/>
        <v>0000011</v>
      </c>
      <c r="W62" s="9" t="str">
        <f>IF(OR(N62="",O62=""),"",IF($AD62="24 Saat",N62,IF($AD62="12 Saat",IF(O62&gt;=TIME(20,0,0),WORKDAY.INTL(N62,1,V62,'Resmi Tatiller'!$A$2:$A$17),WORKDAY.INTL(N62-1,1,V62,'Resmi Tatiller'!$A$2:$A$17)),IF($AD62="2 Vardiya",IF(O62&lt;TIME(6,0,0),N62-1,IF(O62&lt;TIME(8,0,0),WORKDAY.INTL(N62-1,1,V62,'Resmi Tatiller'!$A$2:$A$17),N62)),IF(O62&gt;=TIME(18,0,0),WORKDAY.INTL(N62,1,V62,'Resmi Tatiller'!$A$2:$A$17),WORKDAY.INTL(N62-1,1,V62,'Resmi Tatiller'!$A$2:$A$17))))))</f>
        <v/>
      </c>
      <c r="X62" s="8" t="str">
        <f t="shared" si="34"/>
        <v/>
      </c>
      <c r="Y62" s="11" t="str">
        <f t="shared" si="35"/>
        <v/>
      </c>
      <c r="Z62" s="11" t="str">
        <f t="shared" si="36"/>
        <v/>
      </c>
      <c r="AA62" s="11" t="str">
        <f t="shared" si="37"/>
        <v/>
      </c>
      <c r="AB62" s="11" t="str">
        <f t="shared" si="38"/>
        <v/>
      </c>
      <c r="AC62" s="12" t="str">
        <f t="shared" si="39"/>
        <v/>
      </c>
      <c r="AD62" s="6" t="str">
        <f t="shared" si="40"/>
        <v>Gündüz</v>
      </c>
      <c r="AE62" s="18" t="str">
        <f t="shared" si="43"/>
        <v/>
      </c>
      <c r="AF62" s="18" t="str">
        <f t="shared" si="44"/>
        <v/>
      </c>
      <c r="AG62" s="19" t="str">
        <f t="shared" si="45"/>
        <v/>
      </c>
      <c r="AH62" s="18" t="str">
        <f>IF(AF62="","",WORKDAY.INTL(AF62-1,1,V62,'Resmi Tatiller'!$A$2:$A$17))</f>
        <v/>
      </c>
      <c r="AI62" s="18" t="str">
        <f t="shared" si="46"/>
        <v/>
      </c>
      <c r="AJ62" s="18" t="str">
        <f>IF(AE62="","",IF(AH62&lt;&gt;AF62,AH62+TIME(8,0,0),IF(AG62&lt;TIME(8,0,0),AF62+TIME(8,0,0),IF(AG62&lt;TIME(12,0,0),AE62,IF(AG62&lt;TIME(12,45,0),AF62+TIME(12,45,0),IF(AG62&lt;TIME(15,0,0),AE62,IF(AG62&lt;TIME(15,15,0),AF62+TIME(15,15,0),IF(AG62&lt;TIME(18,0,0),AE62,WORKDAY.INTL(AF62,1,V62,'Resmi Tatiller'!$A$2:$A$17)+TIME(8,0,0)))))))))</f>
        <v/>
      </c>
      <c r="AK62" s="18" t="str">
        <f>IF(AE62="","",IF(AH62&lt;&gt;AF62,AH62+TIME(8,0,0),IF(AG62&lt;TIME(8,0,0),AF62+TIME(8,0,0),IF(AG62&lt;TIME(12,0,0),AE62,IF(AG62&lt;TIME(12,45,0),AF62+TIME(12,45,0),IF(AG62&lt;TIME(15,0,0),AE62,IF(AG62&lt;TIME(15,15,0),AF62+TIME(15,15,0),IF(AG62&lt;TIME(20,0,0),AE62,WORKDAY.INTL(AF62,1,V62,'Resmi Tatiller'!$A$2:$A$17)+TIME(8,0,0)))))))))</f>
        <v/>
      </c>
      <c r="AL62" s="18" t="str">
        <f t="shared" si="47"/>
        <v/>
      </c>
    </row>
    <row r="63" spans="1:38" x14ac:dyDescent="0.25">
      <c r="A63" s="6" t="str">
        <f t="shared" si="24"/>
        <v/>
      </c>
      <c r="B63" s="6"/>
      <c r="C63" s="7" t="str">
        <f>IFERROR(VLOOKUP(B63,'Ürün Veri'!$A:$E,2,FALSE),"")</f>
        <v/>
      </c>
      <c r="D63" s="7" t="str">
        <f>IFERROR(VLOOKUP(B63,'Ürün Veri'!$A:$E,3,FALSE),"")</f>
        <v/>
      </c>
      <c r="E63" s="7" t="str">
        <f>IFERROR(VLOOKUP(B63,'Ürün Veri'!$A:$E,4,FALSE),"")</f>
        <v/>
      </c>
      <c r="F63" s="7" t="str">
        <f>IFERROR(VLOOKUP(B63,'Ürün Veri'!$A:$E,5,FALSE),"")</f>
        <v/>
      </c>
      <c r="G63" s="6"/>
      <c r="H63" s="6"/>
      <c r="I63" s="14">
        <v>10</v>
      </c>
      <c r="J63" s="15">
        <f t="shared" si="25"/>
        <v>45</v>
      </c>
      <c r="K63" s="15">
        <f t="shared" si="26"/>
        <v>15</v>
      </c>
      <c r="L63" s="8">
        <f t="shared" si="27"/>
        <v>9</v>
      </c>
      <c r="M63" s="6" t="s">
        <v>763</v>
      </c>
      <c r="N63" s="9" t="str">
        <f t="shared" si="41"/>
        <v/>
      </c>
      <c r="O63" s="10" t="str">
        <f t="shared" si="42"/>
        <v/>
      </c>
      <c r="P63" s="8" t="str">
        <f t="shared" si="28"/>
        <v/>
      </c>
      <c r="Q63" s="8" t="str">
        <f t="shared" si="29"/>
        <v/>
      </c>
      <c r="R63" s="9" t="str">
        <f>IF(AB63="","",WORKDAY.INTL(W63,AA63,V63,'Resmi Tatiller'!$A$2:$A$17))</f>
        <v/>
      </c>
      <c r="S63" s="10" t="str">
        <f t="shared" si="30"/>
        <v/>
      </c>
      <c r="T63" s="8" t="str">
        <f t="shared" si="31"/>
        <v>Boş</v>
      </c>
      <c r="U63" s="8">
        <f t="shared" si="32"/>
        <v>540</v>
      </c>
      <c r="V63" s="11" t="str">
        <f t="shared" si="33"/>
        <v>0000011</v>
      </c>
      <c r="W63" s="9" t="str">
        <f>IF(OR(N63="",O63=""),"",IF($AD63="24 Saat",N63,IF($AD63="12 Saat",IF(O63&gt;=TIME(20,0,0),WORKDAY.INTL(N63,1,V63,'Resmi Tatiller'!$A$2:$A$17),WORKDAY.INTL(N63-1,1,V63,'Resmi Tatiller'!$A$2:$A$17)),IF($AD63="2 Vardiya",IF(O63&lt;TIME(6,0,0),N63-1,IF(O63&lt;TIME(8,0,0),WORKDAY.INTL(N63-1,1,V63,'Resmi Tatiller'!$A$2:$A$17),N63)),IF(O63&gt;=TIME(18,0,0),WORKDAY.INTL(N63,1,V63,'Resmi Tatiller'!$A$2:$A$17),WORKDAY.INTL(N63-1,1,V63,'Resmi Tatiller'!$A$2:$A$17))))))</f>
        <v/>
      </c>
      <c r="X63" s="8" t="str">
        <f t="shared" si="34"/>
        <v/>
      </c>
      <c r="Y63" s="11" t="str">
        <f t="shared" si="35"/>
        <v/>
      </c>
      <c r="Z63" s="11" t="str">
        <f t="shared" si="36"/>
        <v/>
      </c>
      <c r="AA63" s="11" t="str">
        <f t="shared" si="37"/>
        <v/>
      </c>
      <c r="AB63" s="11" t="str">
        <f t="shared" si="38"/>
        <v/>
      </c>
      <c r="AC63" s="12" t="str">
        <f t="shared" si="39"/>
        <v/>
      </c>
      <c r="AD63" s="6" t="str">
        <f t="shared" si="40"/>
        <v>Gündüz</v>
      </c>
      <c r="AE63" s="18" t="str">
        <f t="shared" si="43"/>
        <v/>
      </c>
      <c r="AF63" s="18" t="str">
        <f t="shared" si="44"/>
        <v/>
      </c>
      <c r="AG63" s="19" t="str">
        <f t="shared" si="45"/>
        <v/>
      </c>
      <c r="AH63" s="18" t="str">
        <f>IF(AF63="","",WORKDAY.INTL(AF63-1,1,V63,'Resmi Tatiller'!$A$2:$A$17))</f>
        <v/>
      </c>
      <c r="AI63" s="18" t="str">
        <f t="shared" si="46"/>
        <v/>
      </c>
      <c r="AJ63" s="18" t="str">
        <f>IF(AE63="","",IF(AH63&lt;&gt;AF63,AH63+TIME(8,0,0),IF(AG63&lt;TIME(8,0,0),AF63+TIME(8,0,0),IF(AG63&lt;TIME(12,0,0),AE63,IF(AG63&lt;TIME(12,45,0),AF63+TIME(12,45,0),IF(AG63&lt;TIME(15,0,0),AE63,IF(AG63&lt;TIME(15,15,0),AF63+TIME(15,15,0),IF(AG63&lt;TIME(18,0,0),AE63,WORKDAY.INTL(AF63,1,V63,'Resmi Tatiller'!$A$2:$A$17)+TIME(8,0,0)))))))))</f>
        <v/>
      </c>
      <c r="AK63" s="18" t="str">
        <f>IF(AE63="","",IF(AH63&lt;&gt;AF63,AH63+TIME(8,0,0),IF(AG63&lt;TIME(8,0,0),AF63+TIME(8,0,0),IF(AG63&lt;TIME(12,0,0),AE63,IF(AG63&lt;TIME(12,45,0),AF63+TIME(12,45,0),IF(AG63&lt;TIME(15,0,0),AE63,IF(AG63&lt;TIME(15,15,0),AF63+TIME(15,15,0),IF(AG63&lt;TIME(20,0,0),AE63,WORKDAY.INTL(AF63,1,V63,'Resmi Tatiller'!$A$2:$A$17)+TIME(8,0,0)))))))))</f>
        <v/>
      </c>
      <c r="AL63" s="18" t="str">
        <f t="shared" si="47"/>
        <v/>
      </c>
    </row>
    <row r="64" spans="1:38" x14ac:dyDescent="0.25">
      <c r="A64" s="6" t="str">
        <f t="shared" si="24"/>
        <v/>
      </c>
      <c r="B64" s="6"/>
      <c r="C64" s="7" t="str">
        <f>IFERROR(VLOOKUP(B64,'Ürün Veri'!$A:$E,2,FALSE),"")</f>
        <v/>
      </c>
      <c r="D64" s="7" t="str">
        <f>IFERROR(VLOOKUP(B64,'Ürün Veri'!$A:$E,3,FALSE),"")</f>
        <v/>
      </c>
      <c r="E64" s="7" t="str">
        <f>IFERROR(VLOOKUP(B64,'Ürün Veri'!$A:$E,4,FALSE),"")</f>
        <v/>
      </c>
      <c r="F64" s="7" t="str">
        <f>IFERROR(VLOOKUP(B64,'Ürün Veri'!$A:$E,5,FALSE),"")</f>
        <v/>
      </c>
      <c r="G64" s="6"/>
      <c r="H64" s="6"/>
      <c r="I64" s="14">
        <v>10</v>
      </c>
      <c r="J64" s="15">
        <f t="shared" si="25"/>
        <v>45</v>
      </c>
      <c r="K64" s="15">
        <f t="shared" si="26"/>
        <v>15</v>
      </c>
      <c r="L64" s="8">
        <f t="shared" si="27"/>
        <v>9</v>
      </c>
      <c r="M64" s="6" t="s">
        <v>763</v>
      </c>
      <c r="N64" s="9" t="str">
        <f t="shared" si="41"/>
        <v/>
      </c>
      <c r="O64" s="10" t="str">
        <f t="shared" si="42"/>
        <v/>
      </c>
      <c r="P64" s="8" t="str">
        <f t="shared" si="28"/>
        <v/>
      </c>
      <c r="Q64" s="8" t="str">
        <f t="shared" si="29"/>
        <v/>
      </c>
      <c r="R64" s="9" t="str">
        <f>IF(AB64="","",WORKDAY.INTL(W64,AA64,V64,'Resmi Tatiller'!$A$2:$A$17))</f>
        <v/>
      </c>
      <c r="S64" s="10" t="str">
        <f t="shared" si="30"/>
        <v/>
      </c>
      <c r="T64" s="8" t="str">
        <f t="shared" si="31"/>
        <v>Boş</v>
      </c>
      <c r="U64" s="8">
        <f t="shared" si="32"/>
        <v>540</v>
      </c>
      <c r="V64" s="11" t="str">
        <f t="shared" si="33"/>
        <v>0000011</v>
      </c>
      <c r="W64" s="9" t="str">
        <f>IF(OR(N64="",O64=""),"",IF($AD64="24 Saat",N64,IF($AD64="12 Saat",IF(O64&gt;=TIME(20,0,0),WORKDAY.INTL(N64,1,V64,'Resmi Tatiller'!$A$2:$A$17),WORKDAY.INTL(N64-1,1,V64,'Resmi Tatiller'!$A$2:$A$17)),IF($AD64="2 Vardiya",IF(O64&lt;TIME(6,0,0),N64-1,IF(O64&lt;TIME(8,0,0),WORKDAY.INTL(N64-1,1,V64,'Resmi Tatiller'!$A$2:$A$17),N64)),IF(O64&gt;=TIME(18,0,0),WORKDAY.INTL(N64,1,V64,'Resmi Tatiller'!$A$2:$A$17),WORKDAY.INTL(N64-1,1,V64,'Resmi Tatiller'!$A$2:$A$17))))))</f>
        <v/>
      </c>
      <c r="X64" s="8" t="str">
        <f t="shared" si="34"/>
        <v/>
      </c>
      <c r="Y64" s="11" t="str">
        <f t="shared" si="35"/>
        <v/>
      </c>
      <c r="Z64" s="11" t="str">
        <f t="shared" si="36"/>
        <v/>
      </c>
      <c r="AA64" s="11" t="str">
        <f t="shared" si="37"/>
        <v/>
      </c>
      <c r="AB64" s="11" t="str">
        <f t="shared" si="38"/>
        <v/>
      </c>
      <c r="AC64" s="12" t="str">
        <f t="shared" si="39"/>
        <v/>
      </c>
      <c r="AD64" s="6" t="str">
        <f t="shared" si="40"/>
        <v>Gündüz</v>
      </c>
      <c r="AE64" s="18" t="str">
        <f t="shared" si="43"/>
        <v/>
      </c>
      <c r="AF64" s="18" t="str">
        <f t="shared" si="44"/>
        <v/>
      </c>
      <c r="AG64" s="19" t="str">
        <f t="shared" si="45"/>
        <v/>
      </c>
      <c r="AH64" s="18" t="str">
        <f>IF(AF64="","",WORKDAY.INTL(AF64-1,1,V64,'Resmi Tatiller'!$A$2:$A$17))</f>
        <v/>
      </c>
      <c r="AI64" s="18" t="str">
        <f t="shared" si="46"/>
        <v/>
      </c>
      <c r="AJ64" s="18" t="str">
        <f>IF(AE64="","",IF(AH64&lt;&gt;AF64,AH64+TIME(8,0,0),IF(AG64&lt;TIME(8,0,0),AF64+TIME(8,0,0),IF(AG64&lt;TIME(12,0,0),AE64,IF(AG64&lt;TIME(12,45,0),AF64+TIME(12,45,0),IF(AG64&lt;TIME(15,0,0),AE64,IF(AG64&lt;TIME(15,15,0),AF64+TIME(15,15,0),IF(AG64&lt;TIME(18,0,0),AE64,WORKDAY.INTL(AF64,1,V64,'Resmi Tatiller'!$A$2:$A$17)+TIME(8,0,0)))))))))</f>
        <v/>
      </c>
      <c r="AK64" s="18" t="str">
        <f>IF(AE64="","",IF(AH64&lt;&gt;AF64,AH64+TIME(8,0,0),IF(AG64&lt;TIME(8,0,0),AF64+TIME(8,0,0),IF(AG64&lt;TIME(12,0,0),AE64,IF(AG64&lt;TIME(12,45,0),AF64+TIME(12,45,0),IF(AG64&lt;TIME(15,0,0),AE64,IF(AG64&lt;TIME(15,15,0),AF64+TIME(15,15,0),IF(AG64&lt;TIME(20,0,0),AE64,WORKDAY.INTL(AF64,1,V64,'Resmi Tatiller'!$A$2:$A$17)+TIME(8,0,0)))))))))</f>
        <v/>
      </c>
      <c r="AL64" s="18" t="str">
        <f t="shared" si="47"/>
        <v/>
      </c>
    </row>
    <row r="65" spans="1:38" x14ac:dyDescent="0.25">
      <c r="A65" s="6" t="str">
        <f t="shared" si="24"/>
        <v/>
      </c>
      <c r="B65" s="6"/>
      <c r="C65" s="7" t="str">
        <f>IFERROR(VLOOKUP(B65,'Ürün Veri'!$A:$E,2,FALSE),"")</f>
        <v/>
      </c>
      <c r="D65" s="7" t="str">
        <f>IFERROR(VLOOKUP(B65,'Ürün Veri'!$A:$E,3,FALSE),"")</f>
        <v/>
      </c>
      <c r="E65" s="7" t="str">
        <f>IFERROR(VLOOKUP(B65,'Ürün Veri'!$A:$E,4,FALSE),"")</f>
        <v/>
      </c>
      <c r="F65" s="7" t="str">
        <f>IFERROR(VLOOKUP(B65,'Ürün Veri'!$A:$E,5,FALSE),"")</f>
        <v/>
      </c>
      <c r="G65" s="6"/>
      <c r="H65" s="6"/>
      <c r="I65" s="14">
        <v>10</v>
      </c>
      <c r="J65" s="15">
        <f t="shared" si="25"/>
        <v>45</v>
      </c>
      <c r="K65" s="15">
        <f t="shared" si="26"/>
        <v>15</v>
      </c>
      <c r="L65" s="8">
        <f t="shared" si="27"/>
        <v>9</v>
      </c>
      <c r="M65" s="6" t="s">
        <v>763</v>
      </c>
      <c r="N65" s="9" t="str">
        <f t="shared" si="41"/>
        <v/>
      </c>
      <c r="O65" s="10" t="str">
        <f t="shared" si="42"/>
        <v/>
      </c>
      <c r="P65" s="8" t="str">
        <f t="shared" si="28"/>
        <v/>
      </c>
      <c r="Q65" s="8" t="str">
        <f t="shared" si="29"/>
        <v/>
      </c>
      <c r="R65" s="9" t="str">
        <f>IF(AB65="","",WORKDAY.INTL(W65,AA65,V65,'Resmi Tatiller'!$A$2:$A$17))</f>
        <v/>
      </c>
      <c r="S65" s="10" t="str">
        <f t="shared" si="30"/>
        <v/>
      </c>
      <c r="T65" s="8" t="str">
        <f t="shared" si="31"/>
        <v>Boş</v>
      </c>
      <c r="U65" s="8">
        <f t="shared" si="32"/>
        <v>540</v>
      </c>
      <c r="V65" s="11" t="str">
        <f t="shared" si="33"/>
        <v>0000011</v>
      </c>
      <c r="W65" s="9" t="str">
        <f>IF(OR(N65="",O65=""),"",IF($AD65="24 Saat",N65,IF($AD65="12 Saat",IF(O65&gt;=TIME(20,0,0),WORKDAY.INTL(N65,1,V65,'Resmi Tatiller'!$A$2:$A$17),WORKDAY.INTL(N65-1,1,V65,'Resmi Tatiller'!$A$2:$A$17)),IF($AD65="2 Vardiya",IF(O65&lt;TIME(6,0,0),N65-1,IF(O65&lt;TIME(8,0,0),WORKDAY.INTL(N65-1,1,V65,'Resmi Tatiller'!$A$2:$A$17),N65)),IF(O65&gt;=TIME(18,0,0),WORKDAY.INTL(N65,1,V65,'Resmi Tatiller'!$A$2:$A$17),WORKDAY.INTL(N65-1,1,V65,'Resmi Tatiller'!$A$2:$A$17))))))</f>
        <v/>
      </c>
      <c r="X65" s="8" t="str">
        <f t="shared" si="34"/>
        <v/>
      </c>
      <c r="Y65" s="11" t="str">
        <f t="shared" si="35"/>
        <v/>
      </c>
      <c r="Z65" s="11" t="str">
        <f t="shared" si="36"/>
        <v/>
      </c>
      <c r="AA65" s="11" t="str">
        <f t="shared" si="37"/>
        <v/>
      </c>
      <c r="AB65" s="11" t="str">
        <f t="shared" si="38"/>
        <v/>
      </c>
      <c r="AC65" s="12" t="str">
        <f t="shared" si="39"/>
        <v/>
      </c>
      <c r="AD65" s="6" t="str">
        <f t="shared" si="40"/>
        <v>Gündüz</v>
      </c>
      <c r="AE65" s="18" t="str">
        <f t="shared" si="43"/>
        <v/>
      </c>
      <c r="AF65" s="18" t="str">
        <f t="shared" si="44"/>
        <v/>
      </c>
      <c r="AG65" s="19" t="str">
        <f t="shared" si="45"/>
        <v/>
      </c>
      <c r="AH65" s="18" t="str">
        <f>IF(AF65="","",WORKDAY.INTL(AF65-1,1,V65,'Resmi Tatiller'!$A$2:$A$17))</f>
        <v/>
      </c>
      <c r="AI65" s="18" t="str">
        <f t="shared" si="46"/>
        <v/>
      </c>
      <c r="AJ65" s="18" t="str">
        <f>IF(AE65="","",IF(AH65&lt;&gt;AF65,AH65+TIME(8,0,0),IF(AG65&lt;TIME(8,0,0),AF65+TIME(8,0,0),IF(AG65&lt;TIME(12,0,0),AE65,IF(AG65&lt;TIME(12,45,0),AF65+TIME(12,45,0),IF(AG65&lt;TIME(15,0,0),AE65,IF(AG65&lt;TIME(15,15,0),AF65+TIME(15,15,0),IF(AG65&lt;TIME(18,0,0),AE65,WORKDAY.INTL(AF65,1,V65,'Resmi Tatiller'!$A$2:$A$17)+TIME(8,0,0)))))))))</f>
        <v/>
      </c>
      <c r="AK65" s="18" t="str">
        <f>IF(AE65="","",IF(AH65&lt;&gt;AF65,AH65+TIME(8,0,0),IF(AG65&lt;TIME(8,0,0),AF65+TIME(8,0,0),IF(AG65&lt;TIME(12,0,0),AE65,IF(AG65&lt;TIME(12,45,0),AF65+TIME(12,45,0),IF(AG65&lt;TIME(15,0,0),AE65,IF(AG65&lt;TIME(15,15,0),AF65+TIME(15,15,0),IF(AG65&lt;TIME(20,0,0),AE65,WORKDAY.INTL(AF65,1,V65,'Resmi Tatiller'!$A$2:$A$17)+TIME(8,0,0)))))))))</f>
        <v/>
      </c>
      <c r="AL65" s="18" t="str">
        <f t="shared" si="47"/>
        <v/>
      </c>
    </row>
    <row r="66" spans="1:38" x14ac:dyDescent="0.25">
      <c r="A66" s="6" t="str">
        <f t="shared" si="24"/>
        <v/>
      </c>
      <c r="B66" s="6"/>
      <c r="C66" s="7" t="str">
        <f>IFERROR(VLOOKUP(B66,'Ürün Veri'!$A:$E,2,FALSE),"")</f>
        <v/>
      </c>
      <c r="D66" s="7" t="str">
        <f>IFERROR(VLOOKUP(B66,'Ürün Veri'!$A:$E,3,FALSE),"")</f>
        <v/>
      </c>
      <c r="E66" s="7" t="str">
        <f>IFERROR(VLOOKUP(B66,'Ürün Veri'!$A:$E,4,FALSE),"")</f>
        <v/>
      </c>
      <c r="F66" s="7" t="str">
        <f>IFERROR(VLOOKUP(B66,'Ürün Veri'!$A:$E,5,FALSE),"")</f>
        <v/>
      </c>
      <c r="G66" s="6"/>
      <c r="H66" s="6"/>
      <c r="I66" s="14">
        <v>10</v>
      </c>
      <c r="J66" s="15">
        <f t="shared" si="25"/>
        <v>45</v>
      </c>
      <c r="K66" s="15">
        <f t="shared" si="26"/>
        <v>15</v>
      </c>
      <c r="L66" s="8">
        <f t="shared" si="27"/>
        <v>9</v>
      </c>
      <c r="M66" s="6" t="s">
        <v>763</v>
      </c>
      <c r="N66" s="9" t="str">
        <f t="shared" si="41"/>
        <v/>
      </c>
      <c r="O66" s="10" t="str">
        <f t="shared" si="42"/>
        <v/>
      </c>
      <c r="P66" s="8" t="str">
        <f t="shared" si="28"/>
        <v/>
      </c>
      <c r="Q66" s="8" t="str">
        <f t="shared" si="29"/>
        <v/>
      </c>
      <c r="R66" s="9" t="str">
        <f>IF(AB66="","",WORKDAY.INTL(W66,AA66,V66,'Resmi Tatiller'!$A$2:$A$17))</f>
        <v/>
      </c>
      <c r="S66" s="10" t="str">
        <f t="shared" si="30"/>
        <v/>
      </c>
      <c r="T66" s="8" t="str">
        <f t="shared" si="31"/>
        <v>Boş</v>
      </c>
      <c r="U66" s="8">
        <f t="shared" si="32"/>
        <v>540</v>
      </c>
      <c r="V66" s="11" t="str">
        <f t="shared" si="33"/>
        <v>0000011</v>
      </c>
      <c r="W66" s="9" t="str">
        <f>IF(OR(N66="",O66=""),"",IF($AD66="24 Saat",N66,IF($AD66="12 Saat",IF(O66&gt;=TIME(20,0,0),WORKDAY.INTL(N66,1,V66,'Resmi Tatiller'!$A$2:$A$17),WORKDAY.INTL(N66-1,1,V66,'Resmi Tatiller'!$A$2:$A$17)),IF($AD66="2 Vardiya",IF(O66&lt;TIME(6,0,0),N66-1,IF(O66&lt;TIME(8,0,0),WORKDAY.INTL(N66-1,1,V66,'Resmi Tatiller'!$A$2:$A$17),N66)),IF(O66&gt;=TIME(18,0,0),WORKDAY.INTL(N66,1,V66,'Resmi Tatiller'!$A$2:$A$17),WORKDAY.INTL(N66-1,1,V66,'Resmi Tatiller'!$A$2:$A$17))))))</f>
        <v/>
      </c>
      <c r="X66" s="8" t="str">
        <f t="shared" si="34"/>
        <v/>
      </c>
      <c r="Y66" s="11" t="str">
        <f t="shared" si="35"/>
        <v/>
      </c>
      <c r="Z66" s="11" t="str">
        <f t="shared" si="36"/>
        <v/>
      </c>
      <c r="AA66" s="11" t="str">
        <f t="shared" si="37"/>
        <v/>
      </c>
      <c r="AB66" s="11" t="str">
        <f t="shared" si="38"/>
        <v/>
      </c>
      <c r="AC66" s="12" t="str">
        <f t="shared" si="39"/>
        <v/>
      </c>
      <c r="AD66" s="6" t="str">
        <f t="shared" si="40"/>
        <v>Gündüz</v>
      </c>
      <c r="AE66" s="18" t="str">
        <f t="shared" si="43"/>
        <v/>
      </c>
      <c r="AF66" s="18" t="str">
        <f t="shared" si="44"/>
        <v/>
      </c>
      <c r="AG66" s="19" t="str">
        <f t="shared" si="45"/>
        <v/>
      </c>
      <c r="AH66" s="18" t="str">
        <f>IF(AF66="","",WORKDAY.INTL(AF66-1,1,V66,'Resmi Tatiller'!$A$2:$A$17))</f>
        <v/>
      </c>
      <c r="AI66" s="18" t="str">
        <f t="shared" si="46"/>
        <v/>
      </c>
      <c r="AJ66" s="18" t="str">
        <f>IF(AE66="","",IF(AH66&lt;&gt;AF66,AH66+TIME(8,0,0),IF(AG66&lt;TIME(8,0,0),AF66+TIME(8,0,0),IF(AG66&lt;TIME(12,0,0),AE66,IF(AG66&lt;TIME(12,45,0),AF66+TIME(12,45,0),IF(AG66&lt;TIME(15,0,0),AE66,IF(AG66&lt;TIME(15,15,0),AF66+TIME(15,15,0),IF(AG66&lt;TIME(18,0,0),AE66,WORKDAY.INTL(AF66,1,V66,'Resmi Tatiller'!$A$2:$A$17)+TIME(8,0,0)))))))))</f>
        <v/>
      </c>
      <c r="AK66" s="18" t="str">
        <f>IF(AE66="","",IF(AH66&lt;&gt;AF66,AH66+TIME(8,0,0),IF(AG66&lt;TIME(8,0,0),AF66+TIME(8,0,0),IF(AG66&lt;TIME(12,0,0),AE66,IF(AG66&lt;TIME(12,45,0),AF66+TIME(12,45,0),IF(AG66&lt;TIME(15,0,0),AE66,IF(AG66&lt;TIME(15,15,0),AF66+TIME(15,15,0),IF(AG66&lt;TIME(20,0,0),AE66,WORKDAY.INTL(AF66,1,V66,'Resmi Tatiller'!$A$2:$A$17)+TIME(8,0,0)))))))))</f>
        <v/>
      </c>
      <c r="AL66" s="18" t="str">
        <f t="shared" si="47"/>
        <v/>
      </c>
    </row>
    <row r="67" spans="1:38" x14ac:dyDescent="0.25">
      <c r="A67" s="6" t="str">
        <f t="shared" ref="A67:A98" si="48">IF($B67="","",ROW()-2)</f>
        <v/>
      </c>
      <c r="B67" s="6"/>
      <c r="C67" s="7" t="str">
        <f>IFERROR(VLOOKUP(B67,'Ürün Veri'!$A:$E,2,FALSE),"")</f>
        <v/>
      </c>
      <c r="D67" s="7" t="str">
        <f>IFERROR(VLOOKUP(B67,'Ürün Veri'!$A:$E,3,FALSE),"")</f>
        <v/>
      </c>
      <c r="E67" s="7" t="str">
        <f>IFERROR(VLOOKUP(B67,'Ürün Veri'!$A:$E,4,FALSE),"")</f>
        <v/>
      </c>
      <c r="F67" s="7" t="str">
        <f>IFERROR(VLOOKUP(B67,'Ürün Veri'!$A:$E,5,FALSE),"")</f>
        <v/>
      </c>
      <c r="G67" s="6"/>
      <c r="H67" s="6"/>
      <c r="I67" s="14">
        <v>10</v>
      </c>
      <c r="J67" s="15">
        <f t="shared" ref="J67:J98" si="49">IF($I67="","",IF(VALUE($I67)=24,90,45))</f>
        <v>45</v>
      </c>
      <c r="K67" s="15">
        <f t="shared" ref="K67:K98" si="50">IF($I67="","",IF(VALUE($I67)=24,30,15))</f>
        <v>15</v>
      </c>
      <c r="L67" s="8">
        <f t="shared" ref="L67:L98" si="51">IF($I67="","",VALUE($I67)-($J67+$K67)/60)</f>
        <v>9</v>
      </c>
      <c r="M67" s="6" t="s">
        <v>763</v>
      </c>
      <c r="N67" s="9" t="str">
        <f t="shared" si="41"/>
        <v/>
      </c>
      <c r="O67" s="10" t="str">
        <f t="shared" si="42"/>
        <v/>
      </c>
      <c r="P67" s="8" t="str">
        <f t="shared" ref="P67:P98" si="52">IF(OR(E67="",F67="",G67="",E67=0),"",G67/E67*F67/3600)</f>
        <v/>
      </c>
      <c r="Q67" s="8" t="str">
        <f t="shared" ref="Q67:Q98" si="53">IF(OR(P67="",L67="",L67=0),"",P67/L67)</f>
        <v/>
      </c>
      <c r="R67" s="9" t="str">
        <f>IF(AB67="","",WORKDAY.INTL(W67,AA67,V67,'Resmi Tatiller'!$A$2:$A$17))</f>
        <v/>
      </c>
      <c r="S67" s="10" t="str">
        <f t="shared" ref="S67:S98" si="54">IF(AB67="","",IF($AD67="24 Saat",AB67/1440,IF($AD67="12 Saat",IF(AB67&lt;=240,TIME(8,0,0)+AB67/1440,IF(AB67&lt;=375,TIME(12,45,0)+(AB67-240)/1440,TIME(15,15,0)+(AB67-375)/1440)),IF($AD67="2 Vardiya",IF(AB67&lt;=240,TIME(8,0,0)+AB67/1440,IF(AB67&lt;=375,TIME(12,45,0)+(AB67-240)/1440,IF(AB67&lt;=540,TIME(15,15,0)+(AB67-375)/1440,IF(AB67&lt;=780,TIME(20,0,0)+(AB67-540)/1440,IF(AB67&lt;=915,1+TIME(0,45,0)+(AB67-780)/1440,1+TIME(3,15,0)+(AB67-915)/1440))))),IF(AB67&lt;=240,TIME(8,0,0)+AB67/1440,IF(AB67&lt;=375,TIME(12,45,0)+(AB67-240)/1440,TIME(15,15,0)+(AB67-375)/1440))))))</f>
        <v/>
      </c>
      <c r="T67" s="8" t="str">
        <f t="shared" ref="T67:T98" si="55">IF(B67="","Boş",IF(OR(G67="",N67="",O67=""),"Eksik",IF(OR(R67="",S67=""),"Kontrol","Planlandı")))</f>
        <v>Boş</v>
      </c>
      <c r="U67" s="8">
        <f t="shared" ref="U67:U98" si="56">IF($AD67="24 Saat",1440,IF($AD67="2 Vardiya",1080,IF($AD67="12 Saat",660,IF($AD67="Gündüz",540,IF(L67="","",L67*60)))))</f>
        <v>540</v>
      </c>
      <c r="V67" s="11" t="str">
        <f t="shared" ref="V67:V98" si="57">IF(M67="Çalışmaz","0000011","0000000")</f>
        <v>0000011</v>
      </c>
      <c r="W67" s="9" t="str">
        <f>IF(OR(N67="",O67=""),"",IF($AD67="24 Saat",N67,IF($AD67="12 Saat",IF(O67&gt;=TIME(20,0,0),WORKDAY.INTL(N67,1,V67,'Resmi Tatiller'!$A$2:$A$17),WORKDAY.INTL(N67-1,1,V67,'Resmi Tatiller'!$A$2:$A$17)),IF($AD67="2 Vardiya",IF(O67&lt;TIME(6,0,0),N67-1,IF(O67&lt;TIME(8,0,0),WORKDAY.INTL(N67-1,1,V67,'Resmi Tatiller'!$A$2:$A$17),N67)),IF(O67&gt;=TIME(18,0,0),WORKDAY.INTL(N67,1,V67,'Resmi Tatiller'!$A$2:$A$17),WORKDAY.INTL(N67-1,1,V67,'Resmi Tatiller'!$A$2:$A$17))))))</f>
        <v/>
      </c>
      <c r="X67" s="8" t="str">
        <f t="shared" ref="X67:X98" si="58">IF(W67="","",IF($AD67="24 Saat",MOD(O67,1)*1440,IF($AD67="12 Saat",IF(W67&lt;&gt;N67,0,IF(O67&lt;TIME(8,0,0),0,IF(O67&lt;TIME(12,0,0),(O67-TIME(8,0,0))*1440,IF(O67&lt;TIME(12,45,0),240,IF(O67&lt;TIME(15,0,0),240+(O67-TIME(12,45,0))*1440,IF(O67&lt;TIME(15,15,0),375,IF(O67&lt;TIME(20,0,0),375+(O67-TIME(15,15,0))*1440,0))))))),IF($AD67="2 Vardiya",IF(O67&lt;TIME(6,0,0),IF(O67&lt;TIME(0,45,0),780,IF(O67&lt;TIME(3,0,0),780+(O67-TIME(0,45,0))*1440,IF(O67&lt;TIME(3,15,0),915,915+(O67-TIME(3,15,0))*1440))),IF(O67&lt;TIME(8,0,0),0,IF(O67&lt;TIME(12,0,0),(O67-TIME(8,0,0))*1440,IF(O67&lt;TIME(12,45,0),240,IF(O67&lt;TIME(15,0,0),240+(O67-TIME(12,45,0))*1440,IF(O67&lt;TIME(15,15,0),375,IF(O67&lt;TIME(18,0,0),375+(O67-TIME(15,15,0))*1440,IF(O67&lt;TIME(20,0,0),540,540+(O67-TIME(20,0,0))*1440)))))))),IF(W67&lt;&gt;N67,0,IF(O67&lt;TIME(8,0,0),0,IF(O67&lt;TIME(12,0,0),(O67-TIME(8,0,0))*1440,IF(O67&lt;TIME(12,45,0),240,IF(O67&lt;TIME(15,0,0),240+(O67-TIME(12,45,0))*1440,IF(O67&lt;TIME(15,15,0),375,IF(O67&lt;TIME(18,0,0),375+(O67-TIME(15,15,0))*1440,0)))))))))))</f>
        <v/>
      </c>
      <c r="Y67" s="11" t="str">
        <f t="shared" ref="Y67:Y98" si="59">IF(P67="","",ROUNDUP(P67*60,0))</f>
        <v/>
      </c>
      <c r="Z67" s="11" t="str">
        <f t="shared" ref="Z67:Z98" si="60">IF(Y67="","",N(X67)+Y67)</f>
        <v/>
      </c>
      <c r="AA67" s="11" t="str">
        <f t="shared" ref="AA67:AA98" si="61">IF(OR(Z67="",U67="",U67=0),"",INT((Z67-1)/U67))</f>
        <v/>
      </c>
      <c r="AB67" s="11" t="str">
        <f t="shared" ref="AB67:AB98" si="62">IF(OR(Z67="",U67="",U67=0),"",MOD(Z67-1,U67)+1)</f>
        <v/>
      </c>
      <c r="AC67" s="12" t="str">
        <f t="shared" ref="AC67:AC98" si="63">IF(AB67="","",R67+S67)</f>
        <v/>
      </c>
      <c r="AD67" s="6" t="str">
        <f t="shared" ref="AD67:AD98" si="64">IF($I67="","",IF(VALUE($I67)=10,"Gündüz",IF(VALUE($I67)=12,"12 Saat",IF(VALUE($I67)=24,"2 Vardiya",""))))</f>
        <v>Gündüz</v>
      </c>
      <c r="AE67" s="18" t="str">
        <f t="shared" si="43"/>
        <v/>
      </c>
      <c r="AF67" s="18" t="str">
        <f t="shared" si="44"/>
        <v/>
      </c>
      <c r="AG67" s="19" t="str">
        <f t="shared" si="45"/>
        <v/>
      </c>
      <c r="AH67" s="18" t="str">
        <f>IF(AF67="","",WORKDAY.INTL(AF67-1,1,V67,'Resmi Tatiller'!$A$2:$A$17))</f>
        <v/>
      </c>
      <c r="AI67" s="18" t="str">
        <f t="shared" si="46"/>
        <v/>
      </c>
      <c r="AJ67" s="18" t="str">
        <f>IF(AE67="","",IF(AH67&lt;&gt;AF67,AH67+TIME(8,0,0),IF(AG67&lt;TIME(8,0,0),AF67+TIME(8,0,0),IF(AG67&lt;TIME(12,0,0),AE67,IF(AG67&lt;TIME(12,45,0),AF67+TIME(12,45,0),IF(AG67&lt;TIME(15,0,0),AE67,IF(AG67&lt;TIME(15,15,0),AF67+TIME(15,15,0),IF(AG67&lt;TIME(18,0,0),AE67,WORKDAY.INTL(AF67,1,V67,'Resmi Tatiller'!$A$2:$A$17)+TIME(8,0,0)))))))))</f>
        <v/>
      </c>
      <c r="AK67" s="18" t="str">
        <f>IF(AE67="","",IF(AH67&lt;&gt;AF67,AH67+TIME(8,0,0),IF(AG67&lt;TIME(8,0,0),AF67+TIME(8,0,0),IF(AG67&lt;TIME(12,0,0),AE67,IF(AG67&lt;TIME(12,45,0),AF67+TIME(12,45,0),IF(AG67&lt;TIME(15,0,0),AE67,IF(AG67&lt;TIME(15,15,0),AF67+TIME(15,15,0),IF(AG67&lt;TIME(20,0,0),AE67,WORKDAY.INTL(AF67,1,V67,'Resmi Tatiller'!$A$2:$A$17)+TIME(8,0,0)))))))))</f>
        <v/>
      </c>
      <c r="AL67" s="18" t="str">
        <f t="shared" si="47"/>
        <v/>
      </c>
    </row>
    <row r="68" spans="1:38" x14ac:dyDescent="0.25">
      <c r="A68" s="6" t="str">
        <f t="shared" si="48"/>
        <v/>
      </c>
      <c r="B68" s="6"/>
      <c r="C68" s="7" t="str">
        <f>IFERROR(VLOOKUP(B68,'Ürün Veri'!$A:$E,2,FALSE),"")</f>
        <v/>
      </c>
      <c r="D68" s="7" t="str">
        <f>IFERROR(VLOOKUP(B68,'Ürün Veri'!$A:$E,3,FALSE),"")</f>
        <v/>
      </c>
      <c r="E68" s="7" t="str">
        <f>IFERROR(VLOOKUP(B68,'Ürün Veri'!$A:$E,4,FALSE),"")</f>
        <v/>
      </c>
      <c r="F68" s="7" t="str">
        <f>IFERROR(VLOOKUP(B68,'Ürün Veri'!$A:$E,5,FALSE),"")</f>
        <v/>
      </c>
      <c r="G68" s="6"/>
      <c r="H68" s="6"/>
      <c r="I68" s="14">
        <v>10</v>
      </c>
      <c r="J68" s="15">
        <f t="shared" si="49"/>
        <v>45</v>
      </c>
      <c r="K68" s="15">
        <f t="shared" si="50"/>
        <v>15</v>
      </c>
      <c r="L68" s="8">
        <f t="shared" si="51"/>
        <v>9</v>
      </c>
      <c r="M68" s="6" t="s">
        <v>763</v>
      </c>
      <c r="N68" s="9" t="str">
        <f t="shared" ref="N68:N103" si="65">IF(AI68="","",INT(AI68))</f>
        <v/>
      </c>
      <c r="O68" s="10" t="str">
        <f t="shared" ref="O68:O103" si="66">IF(AI68="","",MOD(AI68,1))</f>
        <v/>
      </c>
      <c r="P68" s="8" t="str">
        <f t="shared" si="52"/>
        <v/>
      </c>
      <c r="Q68" s="8" t="str">
        <f t="shared" si="53"/>
        <v/>
      </c>
      <c r="R68" s="9" t="str">
        <f>IF(AB68="","",WORKDAY.INTL(W68,AA68,V68,'Resmi Tatiller'!$A$2:$A$17))</f>
        <v/>
      </c>
      <c r="S68" s="10" t="str">
        <f t="shared" si="54"/>
        <v/>
      </c>
      <c r="T68" s="8" t="str">
        <f t="shared" si="55"/>
        <v>Boş</v>
      </c>
      <c r="U68" s="8">
        <f t="shared" si="56"/>
        <v>540</v>
      </c>
      <c r="V68" s="11" t="str">
        <f t="shared" si="57"/>
        <v>0000011</v>
      </c>
      <c r="W68" s="9" t="str">
        <f>IF(OR(N68="",O68=""),"",IF($AD68="24 Saat",N68,IF($AD68="12 Saat",IF(O68&gt;=TIME(20,0,0),WORKDAY.INTL(N68,1,V68,'Resmi Tatiller'!$A$2:$A$17),WORKDAY.INTL(N68-1,1,V68,'Resmi Tatiller'!$A$2:$A$17)),IF($AD68="2 Vardiya",IF(O68&lt;TIME(6,0,0),N68-1,IF(O68&lt;TIME(8,0,0),WORKDAY.INTL(N68-1,1,V68,'Resmi Tatiller'!$A$2:$A$17),N68)),IF(O68&gt;=TIME(18,0,0),WORKDAY.INTL(N68,1,V68,'Resmi Tatiller'!$A$2:$A$17),WORKDAY.INTL(N68-1,1,V68,'Resmi Tatiller'!$A$2:$A$17))))))</f>
        <v/>
      </c>
      <c r="X68" s="8" t="str">
        <f t="shared" si="58"/>
        <v/>
      </c>
      <c r="Y68" s="11" t="str">
        <f t="shared" si="59"/>
        <v/>
      </c>
      <c r="Z68" s="11" t="str">
        <f t="shared" si="60"/>
        <v/>
      </c>
      <c r="AA68" s="11" t="str">
        <f t="shared" si="61"/>
        <v/>
      </c>
      <c r="AB68" s="11" t="str">
        <f t="shared" si="62"/>
        <v/>
      </c>
      <c r="AC68" s="12" t="str">
        <f t="shared" si="63"/>
        <v/>
      </c>
      <c r="AD68" s="6" t="str">
        <f t="shared" si="64"/>
        <v>Gündüz</v>
      </c>
      <c r="AE68" s="18" t="str">
        <f t="shared" ref="AE68:AE103" si="67">IF(B68="","",IF(AC67="","",AC67+1/24))</f>
        <v/>
      </c>
      <c r="AF68" s="18" t="str">
        <f t="shared" ref="AF68:AF99" si="68">IF(AE68="","",INT(AE68))</f>
        <v/>
      </c>
      <c r="AG68" s="19" t="str">
        <f t="shared" ref="AG68:AG103" si="69">IF(AE68="","",MOD(AE68,1))</f>
        <v/>
      </c>
      <c r="AH68" s="18" t="str">
        <f>IF(AF68="","",WORKDAY.INTL(AF68-1,1,V68,'Resmi Tatiller'!$A$2:$A$17))</f>
        <v/>
      </c>
      <c r="AI68" s="18" t="str">
        <f t="shared" ref="AI68:AI99" si="70">IF(AE68="","",IF($AD68="24 Saat",AE68,IF($AD68="Gündüz",AJ68,IF($AD68="12 Saat",AK68,IF($AD68="2 Vardiya",AL68,AE68)))))</f>
        <v/>
      </c>
      <c r="AJ68" s="18" t="str">
        <f>IF(AE68="","",IF(AH68&lt;&gt;AF68,AH68+TIME(8,0,0),IF(AG68&lt;TIME(8,0,0),AF68+TIME(8,0,0),IF(AG68&lt;TIME(12,0,0),AE68,IF(AG68&lt;TIME(12,45,0),AF68+TIME(12,45,0),IF(AG68&lt;TIME(15,0,0),AE68,IF(AG68&lt;TIME(15,15,0),AF68+TIME(15,15,0),IF(AG68&lt;TIME(18,0,0),AE68,WORKDAY.INTL(AF68,1,V68,'Resmi Tatiller'!$A$2:$A$17)+TIME(8,0,0)))))))))</f>
        <v/>
      </c>
      <c r="AK68" s="18" t="str">
        <f>IF(AE68="","",IF(AH68&lt;&gt;AF68,AH68+TIME(8,0,0),IF(AG68&lt;TIME(8,0,0),AF68+TIME(8,0,0),IF(AG68&lt;TIME(12,0,0),AE68,IF(AG68&lt;TIME(12,45,0),AF68+TIME(12,45,0),IF(AG68&lt;TIME(15,0,0),AE68,IF(AG68&lt;TIME(15,15,0),AF68+TIME(15,15,0),IF(AG68&lt;TIME(20,0,0),AE68,WORKDAY.INTL(AF68,1,V68,'Resmi Tatiller'!$A$2:$A$17)+TIME(8,0,0)))))))))</f>
        <v/>
      </c>
      <c r="AL68" s="18" t="str">
        <f t="shared" ref="AL68:AL103" si="71">IF(AE68="","",IF(AG68&lt;TIME(6,0,0),IF(AG68&lt;TIME(0,45,0),AF68+TIME(0,45,0),IF(AG68&lt;TIME(3,0,0),AE68,IF(AG68&lt;TIME(3,15,0),AF68+TIME(3,15,0),AE68))),IF(AG68&lt;TIME(8,0,0),AF68+TIME(8,0,0),IF(AG68&lt;TIME(12,0,0),AE68,IF(AG68&lt;TIME(12,45,0),AF68+TIME(12,45,0),IF(AG68&lt;TIME(15,0,0),AE68,IF(AG68&lt;TIME(15,15,0),AF68+TIME(15,15,0),IF(AG68&lt;TIME(18,0,0),AE68,IF(AG68&lt;TIME(20,0,0),AF68+TIME(20,0,0),IF(AH68&lt;&gt;AF68,AH68+TIME(8,0,0),AE68))))))))))</f>
        <v/>
      </c>
    </row>
    <row r="69" spans="1:38" x14ac:dyDescent="0.25">
      <c r="A69" s="6" t="str">
        <f t="shared" si="48"/>
        <v/>
      </c>
      <c r="B69" s="6"/>
      <c r="C69" s="7" t="str">
        <f>IFERROR(VLOOKUP(B69,'Ürün Veri'!$A:$E,2,FALSE),"")</f>
        <v/>
      </c>
      <c r="D69" s="7" t="str">
        <f>IFERROR(VLOOKUP(B69,'Ürün Veri'!$A:$E,3,FALSE),"")</f>
        <v/>
      </c>
      <c r="E69" s="7" t="str">
        <f>IFERROR(VLOOKUP(B69,'Ürün Veri'!$A:$E,4,FALSE),"")</f>
        <v/>
      </c>
      <c r="F69" s="7" t="str">
        <f>IFERROR(VLOOKUP(B69,'Ürün Veri'!$A:$E,5,FALSE),"")</f>
        <v/>
      </c>
      <c r="G69" s="6"/>
      <c r="H69" s="6"/>
      <c r="I69" s="14">
        <v>10</v>
      </c>
      <c r="J69" s="15">
        <f t="shared" si="49"/>
        <v>45</v>
      </c>
      <c r="K69" s="15">
        <f t="shared" si="50"/>
        <v>15</v>
      </c>
      <c r="L69" s="8">
        <f t="shared" si="51"/>
        <v>9</v>
      </c>
      <c r="M69" s="6" t="s">
        <v>763</v>
      </c>
      <c r="N69" s="9" t="str">
        <f t="shared" si="65"/>
        <v/>
      </c>
      <c r="O69" s="10" t="str">
        <f t="shared" si="66"/>
        <v/>
      </c>
      <c r="P69" s="8" t="str">
        <f t="shared" si="52"/>
        <v/>
      </c>
      <c r="Q69" s="8" t="str">
        <f t="shared" si="53"/>
        <v/>
      </c>
      <c r="R69" s="9" t="str">
        <f>IF(AB69="","",WORKDAY.INTL(W69,AA69,V69,'Resmi Tatiller'!$A$2:$A$17))</f>
        <v/>
      </c>
      <c r="S69" s="10" t="str">
        <f t="shared" si="54"/>
        <v/>
      </c>
      <c r="T69" s="8" t="str">
        <f t="shared" si="55"/>
        <v>Boş</v>
      </c>
      <c r="U69" s="8">
        <f t="shared" si="56"/>
        <v>540</v>
      </c>
      <c r="V69" s="11" t="str">
        <f t="shared" si="57"/>
        <v>0000011</v>
      </c>
      <c r="W69" s="9" t="str">
        <f>IF(OR(N69="",O69=""),"",IF($AD69="24 Saat",N69,IF($AD69="12 Saat",IF(O69&gt;=TIME(20,0,0),WORKDAY.INTL(N69,1,V69,'Resmi Tatiller'!$A$2:$A$17),WORKDAY.INTL(N69-1,1,V69,'Resmi Tatiller'!$A$2:$A$17)),IF($AD69="2 Vardiya",IF(O69&lt;TIME(6,0,0),N69-1,IF(O69&lt;TIME(8,0,0),WORKDAY.INTL(N69-1,1,V69,'Resmi Tatiller'!$A$2:$A$17),N69)),IF(O69&gt;=TIME(18,0,0),WORKDAY.INTL(N69,1,V69,'Resmi Tatiller'!$A$2:$A$17),WORKDAY.INTL(N69-1,1,V69,'Resmi Tatiller'!$A$2:$A$17))))))</f>
        <v/>
      </c>
      <c r="X69" s="8" t="str">
        <f t="shared" si="58"/>
        <v/>
      </c>
      <c r="Y69" s="11" t="str">
        <f t="shared" si="59"/>
        <v/>
      </c>
      <c r="Z69" s="11" t="str">
        <f t="shared" si="60"/>
        <v/>
      </c>
      <c r="AA69" s="11" t="str">
        <f t="shared" si="61"/>
        <v/>
      </c>
      <c r="AB69" s="11" t="str">
        <f t="shared" si="62"/>
        <v/>
      </c>
      <c r="AC69" s="12" t="str">
        <f t="shared" si="63"/>
        <v/>
      </c>
      <c r="AD69" s="6" t="str">
        <f t="shared" si="64"/>
        <v>Gündüz</v>
      </c>
      <c r="AE69" s="18" t="str">
        <f t="shared" si="67"/>
        <v/>
      </c>
      <c r="AF69" s="18" t="str">
        <f t="shared" si="68"/>
        <v/>
      </c>
      <c r="AG69" s="19" t="str">
        <f t="shared" si="69"/>
        <v/>
      </c>
      <c r="AH69" s="18" t="str">
        <f>IF(AF69="","",WORKDAY.INTL(AF69-1,1,V69,'Resmi Tatiller'!$A$2:$A$17))</f>
        <v/>
      </c>
      <c r="AI69" s="18" t="str">
        <f t="shared" si="70"/>
        <v/>
      </c>
      <c r="AJ69" s="18" t="str">
        <f>IF(AE69="","",IF(AH69&lt;&gt;AF69,AH69+TIME(8,0,0),IF(AG69&lt;TIME(8,0,0),AF69+TIME(8,0,0),IF(AG69&lt;TIME(12,0,0),AE69,IF(AG69&lt;TIME(12,45,0),AF69+TIME(12,45,0),IF(AG69&lt;TIME(15,0,0),AE69,IF(AG69&lt;TIME(15,15,0),AF69+TIME(15,15,0),IF(AG69&lt;TIME(18,0,0),AE69,WORKDAY.INTL(AF69,1,V69,'Resmi Tatiller'!$A$2:$A$17)+TIME(8,0,0)))))))))</f>
        <v/>
      </c>
      <c r="AK69" s="18" t="str">
        <f>IF(AE69="","",IF(AH69&lt;&gt;AF69,AH69+TIME(8,0,0),IF(AG69&lt;TIME(8,0,0),AF69+TIME(8,0,0),IF(AG69&lt;TIME(12,0,0),AE69,IF(AG69&lt;TIME(12,45,0),AF69+TIME(12,45,0),IF(AG69&lt;TIME(15,0,0),AE69,IF(AG69&lt;TIME(15,15,0),AF69+TIME(15,15,0),IF(AG69&lt;TIME(20,0,0),AE69,WORKDAY.INTL(AF69,1,V69,'Resmi Tatiller'!$A$2:$A$17)+TIME(8,0,0)))))))))</f>
        <v/>
      </c>
      <c r="AL69" s="18" t="str">
        <f t="shared" si="71"/>
        <v/>
      </c>
    </row>
    <row r="70" spans="1:38" x14ac:dyDescent="0.25">
      <c r="A70" s="6" t="str">
        <f t="shared" si="48"/>
        <v/>
      </c>
      <c r="B70" s="6"/>
      <c r="C70" s="7" t="str">
        <f>IFERROR(VLOOKUP(B70,'Ürün Veri'!$A:$E,2,FALSE),"")</f>
        <v/>
      </c>
      <c r="D70" s="7" t="str">
        <f>IFERROR(VLOOKUP(B70,'Ürün Veri'!$A:$E,3,FALSE),"")</f>
        <v/>
      </c>
      <c r="E70" s="7" t="str">
        <f>IFERROR(VLOOKUP(B70,'Ürün Veri'!$A:$E,4,FALSE),"")</f>
        <v/>
      </c>
      <c r="F70" s="7" t="str">
        <f>IFERROR(VLOOKUP(B70,'Ürün Veri'!$A:$E,5,FALSE),"")</f>
        <v/>
      </c>
      <c r="G70" s="6"/>
      <c r="H70" s="6"/>
      <c r="I70" s="14">
        <v>10</v>
      </c>
      <c r="J70" s="15">
        <f t="shared" si="49"/>
        <v>45</v>
      </c>
      <c r="K70" s="15">
        <f t="shared" si="50"/>
        <v>15</v>
      </c>
      <c r="L70" s="8">
        <f t="shared" si="51"/>
        <v>9</v>
      </c>
      <c r="M70" s="6" t="s">
        <v>763</v>
      </c>
      <c r="N70" s="9" t="str">
        <f t="shared" si="65"/>
        <v/>
      </c>
      <c r="O70" s="10" t="str">
        <f t="shared" si="66"/>
        <v/>
      </c>
      <c r="P70" s="8" t="str">
        <f t="shared" si="52"/>
        <v/>
      </c>
      <c r="Q70" s="8" t="str">
        <f t="shared" si="53"/>
        <v/>
      </c>
      <c r="R70" s="9" t="str">
        <f>IF(AB70="","",WORKDAY.INTL(W70,AA70,V70,'Resmi Tatiller'!$A$2:$A$17))</f>
        <v/>
      </c>
      <c r="S70" s="10" t="str">
        <f t="shared" si="54"/>
        <v/>
      </c>
      <c r="T70" s="8" t="str">
        <f t="shared" si="55"/>
        <v>Boş</v>
      </c>
      <c r="U70" s="8">
        <f t="shared" si="56"/>
        <v>540</v>
      </c>
      <c r="V70" s="11" t="str">
        <f t="shared" si="57"/>
        <v>0000011</v>
      </c>
      <c r="W70" s="9" t="str">
        <f>IF(OR(N70="",O70=""),"",IF($AD70="24 Saat",N70,IF($AD70="12 Saat",IF(O70&gt;=TIME(20,0,0),WORKDAY.INTL(N70,1,V70,'Resmi Tatiller'!$A$2:$A$17),WORKDAY.INTL(N70-1,1,V70,'Resmi Tatiller'!$A$2:$A$17)),IF($AD70="2 Vardiya",IF(O70&lt;TIME(6,0,0),N70-1,IF(O70&lt;TIME(8,0,0),WORKDAY.INTL(N70-1,1,V70,'Resmi Tatiller'!$A$2:$A$17),N70)),IF(O70&gt;=TIME(18,0,0),WORKDAY.INTL(N70,1,V70,'Resmi Tatiller'!$A$2:$A$17),WORKDAY.INTL(N70-1,1,V70,'Resmi Tatiller'!$A$2:$A$17))))))</f>
        <v/>
      </c>
      <c r="X70" s="8" t="str">
        <f t="shared" si="58"/>
        <v/>
      </c>
      <c r="Y70" s="11" t="str">
        <f t="shared" si="59"/>
        <v/>
      </c>
      <c r="Z70" s="11" t="str">
        <f t="shared" si="60"/>
        <v/>
      </c>
      <c r="AA70" s="11" t="str">
        <f t="shared" si="61"/>
        <v/>
      </c>
      <c r="AB70" s="11" t="str">
        <f t="shared" si="62"/>
        <v/>
      </c>
      <c r="AC70" s="12" t="str">
        <f t="shared" si="63"/>
        <v/>
      </c>
      <c r="AD70" s="6" t="str">
        <f t="shared" si="64"/>
        <v>Gündüz</v>
      </c>
      <c r="AE70" s="18" t="str">
        <f t="shared" si="67"/>
        <v/>
      </c>
      <c r="AF70" s="18" t="str">
        <f t="shared" si="68"/>
        <v/>
      </c>
      <c r="AG70" s="19" t="str">
        <f t="shared" si="69"/>
        <v/>
      </c>
      <c r="AH70" s="18" t="str">
        <f>IF(AF70="","",WORKDAY.INTL(AF70-1,1,V70,'Resmi Tatiller'!$A$2:$A$17))</f>
        <v/>
      </c>
      <c r="AI70" s="18" t="str">
        <f t="shared" si="70"/>
        <v/>
      </c>
      <c r="AJ70" s="18" t="str">
        <f>IF(AE70="","",IF(AH70&lt;&gt;AF70,AH70+TIME(8,0,0),IF(AG70&lt;TIME(8,0,0),AF70+TIME(8,0,0),IF(AG70&lt;TIME(12,0,0),AE70,IF(AG70&lt;TIME(12,45,0),AF70+TIME(12,45,0),IF(AG70&lt;TIME(15,0,0),AE70,IF(AG70&lt;TIME(15,15,0),AF70+TIME(15,15,0),IF(AG70&lt;TIME(18,0,0),AE70,WORKDAY.INTL(AF70,1,V70,'Resmi Tatiller'!$A$2:$A$17)+TIME(8,0,0)))))))))</f>
        <v/>
      </c>
      <c r="AK70" s="18" t="str">
        <f>IF(AE70="","",IF(AH70&lt;&gt;AF70,AH70+TIME(8,0,0),IF(AG70&lt;TIME(8,0,0),AF70+TIME(8,0,0),IF(AG70&lt;TIME(12,0,0),AE70,IF(AG70&lt;TIME(12,45,0),AF70+TIME(12,45,0),IF(AG70&lt;TIME(15,0,0),AE70,IF(AG70&lt;TIME(15,15,0),AF70+TIME(15,15,0),IF(AG70&lt;TIME(20,0,0),AE70,WORKDAY.INTL(AF70,1,V70,'Resmi Tatiller'!$A$2:$A$17)+TIME(8,0,0)))))))))</f>
        <v/>
      </c>
      <c r="AL70" s="18" t="str">
        <f t="shared" si="71"/>
        <v/>
      </c>
    </row>
    <row r="71" spans="1:38" x14ac:dyDescent="0.25">
      <c r="A71" s="6" t="str">
        <f t="shared" si="48"/>
        <v/>
      </c>
      <c r="B71" s="6"/>
      <c r="C71" s="7" t="str">
        <f>IFERROR(VLOOKUP(B71,'Ürün Veri'!$A:$E,2,FALSE),"")</f>
        <v/>
      </c>
      <c r="D71" s="7" t="str">
        <f>IFERROR(VLOOKUP(B71,'Ürün Veri'!$A:$E,3,FALSE),"")</f>
        <v/>
      </c>
      <c r="E71" s="7" t="str">
        <f>IFERROR(VLOOKUP(B71,'Ürün Veri'!$A:$E,4,FALSE),"")</f>
        <v/>
      </c>
      <c r="F71" s="7" t="str">
        <f>IFERROR(VLOOKUP(B71,'Ürün Veri'!$A:$E,5,FALSE),"")</f>
        <v/>
      </c>
      <c r="G71" s="6"/>
      <c r="H71" s="6"/>
      <c r="I71" s="14">
        <v>10</v>
      </c>
      <c r="J71" s="15">
        <f t="shared" si="49"/>
        <v>45</v>
      </c>
      <c r="K71" s="15">
        <f t="shared" si="50"/>
        <v>15</v>
      </c>
      <c r="L71" s="8">
        <f t="shared" si="51"/>
        <v>9</v>
      </c>
      <c r="M71" s="6" t="s">
        <v>763</v>
      </c>
      <c r="N71" s="9" t="str">
        <f t="shared" si="65"/>
        <v/>
      </c>
      <c r="O71" s="10" t="str">
        <f t="shared" si="66"/>
        <v/>
      </c>
      <c r="P71" s="8" t="str">
        <f t="shared" si="52"/>
        <v/>
      </c>
      <c r="Q71" s="8" t="str">
        <f t="shared" si="53"/>
        <v/>
      </c>
      <c r="R71" s="9" t="str">
        <f>IF(AB71="","",WORKDAY.INTL(W71,AA71,V71,'Resmi Tatiller'!$A$2:$A$17))</f>
        <v/>
      </c>
      <c r="S71" s="10" t="str">
        <f t="shared" si="54"/>
        <v/>
      </c>
      <c r="T71" s="8" t="str">
        <f t="shared" si="55"/>
        <v>Boş</v>
      </c>
      <c r="U71" s="8">
        <f t="shared" si="56"/>
        <v>540</v>
      </c>
      <c r="V71" s="11" t="str">
        <f t="shared" si="57"/>
        <v>0000011</v>
      </c>
      <c r="W71" s="9" t="str">
        <f>IF(OR(N71="",O71=""),"",IF($AD71="24 Saat",N71,IF($AD71="12 Saat",IF(O71&gt;=TIME(20,0,0),WORKDAY.INTL(N71,1,V71,'Resmi Tatiller'!$A$2:$A$17),WORKDAY.INTL(N71-1,1,V71,'Resmi Tatiller'!$A$2:$A$17)),IF($AD71="2 Vardiya",IF(O71&lt;TIME(6,0,0),N71-1,IF(O71&lt;TIME(8,0,0),WORKDAY.INTL(N71-1,1,V71,'Resmi Tatiller'!$A$2:$A$17),N71)),IF(O71&gt;=TIME(18,0,0),WORKDAY.INTL(N71,1,V71,'Resmi Tatiller'!$A$2:$A$17),WORKDAY.INTL(N71-1,1,V71,'Resmi Tatiller'!$A$2:$A$17))))))</f>
        <v/>
      </c>
      <c r="X71" s="8" t="str">
        <f t="shared" si="58"/>
        <v/>
      </c>
      <c r="Y71" s="11" t="str">
        <f t="shared" si="59"/>
        <v/>
      </c>
      <c r="Z71" s="11" t="str">
        <f t="shared" si="60"/>
        <v/>
      </c>
      <c r="AA71" s="11" t="str">
        <f t="shared" si="61"/>
        <v/>
      </c>
      <c r="AB71" s="11" t="str">
        <f t="shared" si="62"/>
        <v/>
      </c>
      <c r="AC71" s="12" t="str">
        <f t="shared" si="63"/>
        <v/>
      </c>
      <c r="AD71" s="6" t="str">
        <f t="shared" si="64"/>
        <v>Gündüz</v>
      </c>
      <c r="AE71" s="18" t="str">
        <f t="shared" si="67"/>
        <v/>
      </c>
      <c r="AF71" s="18" t="str">
        <f t="shared" si="68"/>
        <v/>
      </c>
      <c r="AG71" s="19" t="str">
        <f t="shared" si="69"/>
        <v/>
      </c>
      <c r="AH71" s="18" t="str">
        <f>IF(AF71="","",WORKDAY.INTL(AF71-1,1,V71,'Resmi Tatiller'!$A$2:$A$17))</f>
        <v/>
      </c>
      <c r="AI71" s="18" t="str">
        <f t="shared" si="70"/>
        <v/>
      </c>
      <c r="AJ71" s="18" t="str">
        <f>IF(AE71="","",IF(AH71&lt;&gt;AF71,AH71+TIME(8,0,0),IF(AG71&lt;TIME(8,0,0),AF71+TIME(8,0,0),IF(AG71&lt;TIME(12,0,0),AE71,IF(AG71&lt;TIME(12,45,0),AF71+TIME(12,45,0),IF(AG71&lt;TIME(15,0,0),AE71,IF(AG71&lt;TIME(15,15,0),AF71+TIME(15,15,0),IF(AG71&lt;TIME(18,0,0),AE71,WORKDAY.INTL(AF71,1,V71,'Resmi Tatiller'!$A$2:$A$17)+TIME(8,0,0)))))))))</f>
        <v/>
      </c>
      <c r="AK71" s="18" t="str">
        <f>IF(AE71="","",IF(AH71&lt;&gt;AF71,AH71+TIME(8,0,0),IF(AG71&lt;TIME(8,0,0),AF71+TIME(8,0,0),IF(AG71&lt;TIME(12,0,0),AE71,IF(AG71&lt;TIME(12,45,0),AF71+TIME(12,45,0),IF(AG71&lt;TIME(15,0,0),AE71,IF(AG71&lt;TIME(15,15,0),AF71+TIME(15,15,0),IF(AG71&lt;TIME(20,0,0),AE71,WORKDAY.INTL(AF71,1,V71,'Resmi Tatiller'!$A$2:$A$17)+TIME(8,0,0)))))))))</f>
        <v/>
      </c>
      <c r="AL71" s="18" t="str">
        <f t="shared" si="71"/>
        <v/>
      </c>
    </row>
    <row r="72" spans="1:38" x14ac:dyDescent="0.25">
      <c r="A72" s="6" t="str">
        <f t="shared" si="48"/>
        <v/>
      </c>
      <c r="B72" s="6"/>
      <c r="C72" s="7" t="str">
        <f>IFERROR(VLOOKUP(B72,'Ürün Veri'!$A:$E,2,FALSE),"")</f>
        <v/>
      </c>
      <c r="D72" s="7" t="str">
        <f>IFERROR(VLOOKUP(B72,'Ürün Veri'!$A:$E,3,FALSE),"")</f>
        <v/>
      </c>
      <c r="E72" s="7" t="str">
        <f>IFERROR(VLOOKUP(B72,'Ürün Veri'!$A:$E,4,FALSE),"")</f>
        <v/>
      </c>
      <c r="F72" s="7" t="str">
        <f>IFERROR(VLOOKUP(B72,'Ürün Veri'!$A:$E,5,FALSE),"")</f>
        <v/>
      </c>
      <c r="G72" s="6"/>
      <c r="H72" s="6"/>
      <c r="I72" s="14">
        <v>10</v>
      </c>
      <c r="J72" s="15">
        <f t="shared" si="49"/>
        <v>45</v>
      </c>
      <c r="K72" s="15">
        <f t="shared" si="50"/>
        <v>15</v>
      </c>
      <c r="L72" s="8">
        <f t="shared" si="51"/>
        <v>9</v>
      </c>
      <c r="M72" s="6" t="s">
        <v>763</v>
      </c>
      <c r="N72" s="9" t="str">
        <f t="shared" si="65"/>
        <v/>
      </c>
      <c r="O72" s="10" t="str">
        <f t="shared" si="66"/>
        <v/>
      </c>
      <c r="P72" s="8" t="str">
        <f t="shared" si="52"/>
        <v/>
      </c>
      <c r="Q72" s="8" t="str">
        <f t="shared" si="53"/>
        <v/>
      </c>
      <c r="R72" s="9" t="str">
        <f>IF(AB72="","",WORKDAY.INTL(W72,AA72,V72,'Resmi Tatiller'!$A$2:$A$17))</f>
        <v/>
      </c>
      <c r="S72" s="10" t="str">
        <f t="shared" si="54"/>
        <v/>
      </c>
      <c r="T72" s="8" t="str">
        <f t="shared" si="55"/>
        <v>Boş</v>
      </c>
      <c r="U72" s="8">
        <f t="shared" si="56"/>
        <v>540</v>
      </c>
      <c r="V72" s="11" t="str">
        <f t="shared" si="57"/>
        <v>0000011</v>
      </c>
      <c r="W72" s="9" t="str">
        <f>IF(OR(N72="",O72=""),"",IF($AD72="24 Saat",N72,IF($AD72="12 Saat",IF(O72&gt;=TIME(20,0,0),WORKDAY.INTL(N72,1,V72,'Resmi Tatiller'!$A$2:$A$17),WORKDAY.INTL(N72-1,1,V72,'Resmi Tatiller'!$A$2:$A$17)),IF($AD72="2 Vardiya",IF(O72&lt;TIME(6,0,0),N72-1,IF(O72&lt;TIME(8,0,0),WORKDAY.INTL(N72-1,1,V72,'Resmi Tatiller'!$A$2:$A$17),N72)),IF(O72&gt;=TIME(18,0,0),WORKDAY.INTL(N72,1,V72,'Resmi Tatiller'!$A$2:$A$17),WORKDAY.INTL(N72-1,1,V72,'Resmi Tatiller'!$A$2:$A$17))))))</f>
        <v/>
      </c>
      <c r="X72" s="8" t="str">
        <f t="shared" si="58"/>
        <v/>
      </c>
      <c r="Y72" s="11" t="str">
        <f t="shared" si="59"/>
        <v/>
      </c>
      <c r="Z72" s="11" t="str">
        <f t="shared" si="60"/>
        <v/>
      </c>
      <c r="AA72" s="11" t="str">
        <f t="shared" si="61"/>
        <v/>
      </c>
      <c r="AB72" s="11" t="str">
        <f t="shared" si="62"/>
        <v/>
      </c>
      <c r="AC72" s="12" t="str">
        <f t="shared" si="63"/>
        <v/>
      </c>
      <c r="AD72" s="6" t="str">
        <f t="shared" si="64"/>
        <v>Gündüz</v>
      </c>
      <c r="AE72" s="18" t="str">
        <f t="shared" si="67"/>
        <v/>
      </c>
      <c r="AF72" s="18" t="str">
        <f t="shared" si="68"/>
        <v/>
      </c>
      <c r="AG72" s="19" t="str">
        <f t="shared" si="69"/>
        <v/>
      </c>
      <c r="AH72" s="18" t="str">
        <f>IF(AF72="","",WORKDAY.INTL(AF72-1,1,V72,'Resmi Tatiller'!$A$2:$A$17))</f>
        <v/>
      </c>
      <c r="AI72" s="18" t="str">
        <f t="shared" si="70"/>
        <v/>
      </c>
      <c r="AJ72" s="18" t="str">
        <f>IF(AE72="","",IF(AH72&lt;&gt;AF72,AH72+TIME(8,0,0),IF(AG72&lt;TIME(8,0,0),AF72+TIME(8,0,0),IF(AG72&lt;TIME(12,0,0),AE72,IF(AG72&lt;TIME(12,45,0),AF72+TIME(12,45,0),IF(AG72&lt;TIME(15,0,0),AE72,IF(AG72&lt;TIME(15,15,0),AF72+TIME(15,15,0),IF(AG72&lt;TIME(18,0,0),AE72,WORKDAY.INTL(AF72,1,V72,'Resmi Tatiller'!$A$2:$A$17)+TIME(8,0,0)))))))))</f>
        <v/>
      </c>
      <c r="AK72" s="18" t="str">
        <f>IF(AE72="","",IF(AH72&lt;&gt;AF72,AH72+TIME(8,0,0),IF(AG72&lt;TIME(8,0,0),AF72+TIME(8,0,0),IF(AG72&lt;TIME(12,0,0),AE72,IF(AG72&lt;TIME(12,45,0),AF72+TIME(12,45,0),IF(AG72&lt;TIME(15,0,0),AE72,IF(AG72&lt;TIME(15,15,0),AF72+TIME(15,15,0),IF(AG72&lt;TIME(20,0,0),AE72,WORKDAY.INTL(AF72,1,V72,'Resmi Tatiller'!$A$2:$A$17)+TIME(8,0,0)))))))))</f>
        <v/>
      </c>
      <c r="AL72" s="18" t="str">
        <f t="shared" si="71"/>
        <v/>
      </c>
    </row>
    <row r="73" spans="1:38" x14ac:dyDescent="0.25">
      <c r="A73" s="6" t="str">
        <f t="shared" si="48"/>
        <v/>
      </c>
      <c r="B73" s="6"/>
      <c r="C73" s="7" t="str">
        <f>IFERROR(VLOOKUP(B73,'Ürün Veri'!$A:$E,2,FALSE),"")</f>
        <v/>
      </c>
      <c r="D73" s="7" t="str">
        <f>IFERROR(VLOOKUP(B73,'Ürün Veri'!$A:$E,3,FALSE),"")</f>
        <v/>
      </c>
      <c r="E73" s="7" t="str">
        <f>IFERROR(VLOOKUP(B73,'Ürün Veri'!$A:$E,4,FALSE),"")</f>
        <v/>
      </c>
      <c r="F73" s="7" t="str">
        <f>IFERROR(VLOOKUP(B73,'Ürün Veri'!$A:$E,5,FALSE),"")</f>
        <v/>
      </c>
      <c r="G73" s="6"/>
      <c r="H73" s="6"/>
      <c r="I73" s="14">
        <v>10</v>
      </c>
      <c r="J73" s="15">
        <f t="shared" si="49"/>
        <v>45</v>
      </c>
      <c r="K73" s="15">
        <f t="shared" si="50"/>
        <v>15</v>
      </c>
      <c r="L73" s="8">
        <f t="shared" si="51"/>
        <v>9</v>
      </c>
      <c r="M73" s="6" t="s">
        <v>763</v>
      </c>
      <c r="N73" s="9" t="str">
        <f t="shared" si="65"/>
        <v/>
      </c>
      <c r="O73" s="10" t="str">
        <f t="shared" si="66"/>
        <v/>
      </c>
      <c r="P73" s="8" t="str">
        <f t="shared" si="52"/>
        <v/>
      </c>
      <c r="Q73" s="8" t="str">
        <f t="shared" si="53"/>
        <v/>
      </c>
      <c r="R73" s="9" t="str">
        <f>IF(AB73="","",WORKDAY.INTL(W73,AA73,V73,'Resmi Tatiller'!$A$2:$A$17))</f>
        <v/>
      </c>
      <c r="S73" s="10" t="str">
        <f t="shared" si="54"/>
        <v/>
      </c>
      <c r="T73" s="8" t="str">
        <f t="shared" si="55"/>
        <v>Boş</v>
      </c>
      <c r="U73" s="8">
        <f t="shared" si="56"/>
        <v>540</v>
      </c>
      <c r="V73" s="11" t="str">
        <f t="shared" si="57"/>
        <v>0000011</v>
      </c>
      <c r="W73" s="9" t="str">
        <f>IF(OR(N73="",O73=""),"",IF($AD73="24 Saat",N73,IF($AD73="12 Saat",IF(O73&gt;=TIME(20,0,0),WORKDAY.INTL(N73,1,V73,'Resmi Tatiller'!$A$2:$A$17),WORKDAY.INTL(N73-1,1,V73,'Resmi Tatiller'!$A$2:$A$17)),IF($AD73="2 Vardiya",IF(O73&lt;TIME(6,0,0),N73-1,IF(O73&lt;TIME(8,0,0),WORKDAY.INTL(N73-1,1,V73,'Resmi Tatiller'!$A$2:$A$17),N73)),IF(O73&gt;=TIME(18,0,0),WORKDAY.INTL(N73,1,V73,'Resmi Tatiller'!$A$2:$A$17),WORKDAY.INTL(N73-1,1,V73,'Resmi Tatiller'!$A$2:$A$17))))))</f>
        <v/>
      </c>
      <c r="X73" s="8" t="str">
        <f t="shared" si="58"/>
        <v/>
      </c>
      <c r="Y73" s="11" t="str">
        <f t="shared" si="59"/>
        <v/>
      </c>
      <c r="Z73" s="11" t="str">
        <f t="shared" si="60"/>
        <v/>
      </c>
      <c r="AA73" s="11" t="str">
        <f t="shared" si="61"/>
        <v/>
      </c>
      <c r="AB73" s="11" t="str">
        <f t="shared" si="62"/>
        <v/>
      </c>
      <c r="AC73" s="12" t="str">
        <f t="shared" si="63"/>
        <v/>
      </c>
      <c r="AD73" s="6" t="str">
        <f t="shared" si="64"/>
        <v>Gündüz</v>
      </c>
      <c r="AE73" s="18" t="str">
        <f t="shared" si="67"/>
        <v/>
      </c>
      <c r="AF73" s="18" t="str">
        <f t="shared" si="68"/>
        <v/>
      </c>
      <c r="AG73" s="19" t="str">
        <f t="shared" si="69"/>
        <v/>
      </c>
      <c r="AH73" s="18" t="str">
        <f>IF(AF73="","",WORKDAY.INTL(AF73-1,1,V73,'Resmi Tatiller'!$A$2:$A$17))</f>
        <v/>
      </c>
      <c r="AI73" s="18" t="str">
        <f t="shared" si="70"/>
        <v/>
      </c>
      <c r="AJ73" s="18" t="str">
        <f>IF(AE73="","",IF(AH73&lt;&gt;AF73,AH73+TIME(8,0,0),IF(AG73&lt;TIME(8,0,0),AF73+TIME(8,0,0),IF(AG73&lt;TIME(12,0,0),AE73,IF(AG73&lt;TIME(12,45,0),AF73+TIME(12,45,0),IF(AG73&lt;TIME(15,0,0),AE73,IF(AG73&lt;TIME(15,15,0),AF73+TIME(15,15,0),IF(AG73&lt;TIME(18,0,0),AE73,WORKDAY.INTL(AF73,1,V73,'Resmi Tatiller'!$A$2:$A$17)+TIME(8,0,0)))))))))</f>
        <v/>
      </c>
      <c r="AK73" s="18" t="str">
        <f>IF(AE73="","",IF(AH73&lt;&gt;AF73,AH73+TIME(8,0,0),IF(AG73&lt;TIME(8,0,0),AF73+TIME(8,0,0),IF(AG73&lt;TIME(12,0,0),AE73,IF(AG73&lt;TIME(12,45,0),AF73+TIME(12,45,0),IF(AG73&lt;TIME(15,0,0),AE73,IF(AG73&lt;TIME(15,15,0),AF73+TIME(15,15,0),IF(AG73&lt;TIME(20,0,0),AE73,WORKDAY.INTL(AF73,1,V73,'Resmi Tatiller'!$A$2:$A$17)+TIME(8,0,0)))))))))</f>
        <v/>
      </c>
      <c r="AL73" s="18" t="str">
        <f t="shared" si="71"/>
        <v/>
      </c>
    </row>
    <row r="74" spans="1:38" x14ac:dyDescent="0.25">
      <c r="A74" s="6" t="str">
        <f t="shared" si="48"/>
        <v/>
      </c>
      <c r="B74" s="6"/>
      <c r="C74" s="7" t="str">
        <f>IFERROR(VLOOKUP(B74,'Ürün Veri'!$A:$E,2,FALSE),"")</f>
        <v/>
      </c>
      <c r="D74" s="7" t="str">
        <f>IFERROR(VLOOKUP(B74,'Ürün Veri'!$A:$E,3,FALSE),"")</f>
        <v/>
      </c>
      <c r="E74" s="7" t="str">
        <f>IFERROR(VLOOKUP(B74,'Ürün Veri'!$A:$E,4,FALSE),"")</f>
        <v/>
      </c>
      <c r="F74" s="7" t="str">
        <f>IFERROR(VLOOKUP(B74,'Ürün Veri'!$A:$E,5,FALSE),"")</f>
        <v/>
      </c>
      <c r="G74" s="6"/>
      <c r="H74" s="6"/>
      <c r="I74" s="14">
        <v>10</v>
      </c>
      <c r="J74" s="15">
        <f t="shared" si="49"/>
        <v>45</v>
      </c>
      <c r="K74" s="15">
        <f t="shared" si="50"/>
        <v>15</v>
      </c>
      <c r="L74" s="8">
        <f t="shared" si="51"/>
        <v>9</v>
      </c>
      <c r="M74" s="6" t="s">
        <v>763</v>
      </c>
      <c r="N74" s="9" t="str">
        <f t="shared" si="65"/>
        <v/>
      </c>
      <c r="O74" s="10" t="str">
        <f t="shared" si="66"/>
        <v/>
      </c>
      <c r="P74" s="8" t="str">
        <f t="shared" si="52"/>
        <v/>
      </c>
      <c r="Q74" s="8" t="str">
        <f t="shared" si="53"/>
        <v/>
      </c>
      <c r="R74" s="9" t="str">
        <f>IF(AB74="","",WORKDAY.INTL(W74,AA74,V74,'Resmi Tatiller'!$A$2:$A$17))</f>
        <v/>
      </c>
      <c r="S74" s="10" t="str">
        <f t="shared" si="54"/>
        <v/>
      </c>
      <c r="T74" s="8" t="str">
        <f t="shared" si="55"/>
        <v>Boş</v>
      </c>
      <c r="U74" s="8">
        <f t="shared" si="56"/>
        <v>540</v>
      </c>
      <c r="V74" s="11" t="str">
        <f t="shared" si="57"/>
        <v>0000011</v>
      </c>
      <c r="W74" s="9" t="str">
        <f>IF(OR(N74="",O74=""),"",IF($AD74="24 Saat",N74,IF($AD74="12 Saat",IF(O74&gt;=TIME(20,0,0),WORKDAY.INTL(N74,1,V74,'Resmi Tatiller'!$A$2:$A$17),WORKDAY.INTL(N74-1,1,V74,'Resmi Tatiller'!$A$2:$A$17)),IF($AD74="2 Vardiya",IF(O74&lt;TIME(6,0,0),N74-1,IF(O74&lt;TIME(8,0,0),WORKDAY.INTL(N74-1,1,V74,'Resmi Tatiller'!$A$2:$A$17),N74)),IF(O74&gt;=TIME(18,0,0),WORKDAY.INTL(N74,1,V74,'Resmi Tatiller'!$A$2:$A$17),WORKDAY.INTL(N74-1,1,V74,'Resmi Tatiller'!$A$2:$A$17))))))</f>
        <v/>
      </c>
      <c r="X74" s="8" t="str">
        <f t="shared" si="58"/>
        <v/>
      </c>
      <c r="Y74" s="11" t="str">
        <f t="shared" si="59"/>
        <v/>
      </c>
      <c r="Z74" s="11" t="str">
        <f t="shared" si="60"/>
        <v/>
      </c>
      <c r="AA74" s="11" t="str">
        <f t="shared" si="61"/>
        <v/>
      </c>
      <c r="AB74" s="11" t="str">
        <f t="shared" si="62"/>
        <v/>
      </c>
      <c r="AC74" s="12" t="str">
        <f t="shared" si="63"/>
        <v/>
      </c>
      <c r="AD74" s="6" t="str">
        <f t="shared" si="64"/>
        <v>Gündüz</v>
      </c>
      <c r="AE74" s="18" t="str">
        <f t="shared" si="67"/>
        <v/>
      </c>
      <c r="AF74" s="18" t="str">
        <f t="shared" si="68"/>
        <v/>
      </c>
      <c r="AG74" s="19" t="str">
        <f t="shared" si="69"/>
        <v/>
      </c>
      <c r="AH74" s="18" t="str">
        <f>IF(AF74="","",WORKDAY.INTL(AF74-1,1,V74,'Resmi Tatiller'!$A$2:$A$17))</f>
        <v/>
      </c>
      <c r="AI74" s="18" t="str">
        <f t="shared" si="70"/>
        <v/>
      </c>
      <c r="AJ74" s="18" t="str">
        <f>IF(AE74="","",IF(AH74&lt;&gt;AF74,AH74+TIME(8,0,0),IF(AG74&lt;TIME(8,0,0),AF74+TIME(8,0,0),IF(AG74&lt;TIME(12,0,0),AE74,IF(AG74&lt;TIME(12,45,0),AF74+TIME(12,45,0),IF(AG74&lt;TIME(15,0,0),AE74,IF(AG74&lt;TIME(15,15,0),AF74+TIME(15,15,0),IF(AG74&lt;TIME(18,0,0),AE74,WORKDAY.INTL(AF74,1,V74,'Resmi Tatiller'!$A$2:$A$17)+TIME(8,0,0)))))))))</f>
        <v/>
      </c>
      <c r="AK74" s="18" t="str">
        <f>IF(AE74="","",IF(AH74&lt;&gt;AF74,AH74+TIME(8,0,0),IF(AG74&lt;TIME(8,0,0),AF74+TIME(8,0,0),IF(AG74&lt;TIME(12,0,0),AE74,IF(AG74&lt;TIME(12,45,0),AF74+TIME(12,45,0),IF(AG74&lt;TIME(15,0,0),AE74,IF(AG74&lt;TIME(15,15,0),AF74+TIME(15,15,0),IF(AG74&lt;TIME(20,0,0),AE74,WORKDAY.INTL(AF74,1,V74,'Resmi Tatiller'!$A$2:$A$17)+TIME(8,0,0)))))))))</f>
        <v/>
      </c>
      <c r="AL74" s="18" t="str">
        <f t="shared" si="71"/>
        <v/>
      </c>
    </row>
    <row r="75" spans="1:38" x14ac:dyDescent="0.25">
      <c r="A75" s="6" t="str">
        <f t="shared" si="48"/>
        <v/>
      </c>
      <c r="B75" s="6"/>
      <c r="C75" s="7" t="str">
        <f>IFERROR(VLOOKUP(B75,'Ürün Veri'!$A:$E,2,FALSE),"")</f>
        <v/>
      </c>
      <c r="D75" s="7" t="str">
        <f>IFERROR(VLOOKUP(B75,'Ürün Veri'!$A:$E,3,FALSE),"")</f>
        <v/>
      </c>
      <c r="E75" s="7" t="str">
        <f>IFERROR(VLOOKUP(B75,'Ürün Veri'!$A:$E,4,FALSE),"")</f>
        <v/>
      </c>
      <c r="F75" s="7" t="str">
        <f>IFERROR(VLOOKUP(B75,'Ürün Veri'!$A:$E,5,FALSE),"")</f>
        <v/>
      </c>
      <c r="G75" s="6"/>
      <c r="H75" s="6"/>
      <c r="I75" s="14">
        <v>10</v>
      </c>
      <c r="J75" s="15">
        <f t="shared" si="49"/>
        <v>45</v>
      </c>
      <c r="K75" s="15">
        <f t="shared" si="50"/>
        <v>15</v>
      </c>
      <c r="L75" s="8">
        <f t="shared" si="51"/>
        <v>9</v>
      </c>
      <c r="M75" s="6" t="s">
        <v>763</v>
      </c>
      <c r="N75" s="9" t="str">
        <f t="shared" si="65"/>
        <v/>
      </c>
      <c r="O75" s="10" t="str">
        <f t="shared" si="66"/>
        <v/>
      </c>
      <c r="P75" s="8" t="str">
        <f t="shared" si="52"/>
        <v/>
      </c>
      <c r="Q75" s="8" t="str">
        <f t="shared" si="53"/>
        <v/>
      </c>
      <c r="R75" s="9" t="str">
        <f>IF(AB75="","",WORKDAY.INTL(W75,AA75,V75,'Resmi Tatiller'!$A$2:$A$17))</f>
        <v/>
      </c>
      <c r="S75" s="10" t="str">
        <f t="shared" si="54"/>
        <v/>
      </c>
      <c r="T75" s="8" t="str">
        <f t="shared" si="55"/>
        <v>Boş</v>
      </c>
      <c r="U75" s="8">
        <f t="shared" si="56"/>
        <v>540</v>
      </c>
      <c r="V75" s="11" t="str">
        <f t="shared" si="57"/>
        <v>0000011</v>
      </c>
      <c r="W75" s="9" t="str">
        <f>IF(OR(N75="",O75=""),"",IF($AD75="24 Saat",N75,IF($AD75="12 Saat",IF(O75&gt;=TIME(20,0,0),WORKDAY.INTL(N75,1,V75,'Resmi Tatiller'!$A$2:$A$17),WORKDAY.INTL(N75-1,1,V75,'Resmi Tatiller'!$A$2:$A$17)),IF($AD75="2 Vardiya",IF(O75&lt;TIME(6,0,0),N75-1,IF(O75&lt;TIME(8,0,0),WORKDAY.INTL(N75-1,1,V75,'Resmi Tatiller'!$A$2:$A$17),N75)),IF(O75&gt;=TIME(18,0,0),WORKDAY.INTL(N75,1,V75,'Resmi Tatiller'!$A$2:$A$17),WORKDAY.INTL(N75-1,1,V75,'Resmi Tatiller'!$A$2:$A$17))))))</f>
        <v/>
      </c>
      <c r="X75" s="8" t="str">
        <f t="shared" si="58"/>
        <v/>
      </c>
      <c r="Y75" s="11" t="str">
        <f t="shared" si="59"/>
        <v/>
      </c>
      <c r="Z75" s="11" t="str">
        <f t="shared" si="60"/>
        <v/>
      </c>
      <c r="AA75" s="11" t="str">
        <f t="shared" si="61"/>
        <v/>
      </c>
      <c r="AB75" s="11" t="str">
        <f t="shared" si="62"/>
        <v/>
      </c>
      <c r="AC75" s="12" t="str">
        <f t="shared" si="63"/>
        <v/>
      </c>
      <c r="AD75" s="6" t="str">
        <f t="shared" si="64"/>
        <v>Gündüz</v>
      </c>
      <c r="AE75" s="18" t="str">
        <f t="shared" si="67"/>
        <v/>
      </c>
      <c r="AF75" s="18" t="str">
        <f t="shared" si="68"/>
        <v/>
      </c>
      <c r="AG75" s="19" t="str">
        <f t="shared" si="69"/>
        <v/>
      </c>
      <c r="AH75" s="18" t="str">
        <f>IF(AF75="","",WORKDAY.INTL(AF75-1,1,V75,'Resmi Tatiller'!$A$2:$A$17))</f>
        <v/>
      </c>
      <c r="AI75" s="18" t="str">
        <f t="shared" si="70"/>
        <v/>
      </c>
      <c r="AJ75" s="18" t="str">
        <f>IF(AE75="","",IF(AH75&lt;&gt;AF75,AH75+TIME(8,0,0),IF(AG75&lt;TIME(8,0,0),AF75+TIME(8,0,0),IF(AG75&lt;TIME(12,0,0),AE75,IF(AG75&lt;TIME(12,45,0),AF75+TIME(12,45,0),IF(AG75&lt;TIME(15,0,0),AE75,IF(AG75&lt;TIME(15,15,0),AF75+TIME(15,15,0),IF(AG75&lt;TIME(18,0,0),AE75,WORKDAY.INTL(AF75,1,V75,'Resmi Tatiller'!$A$2:$A$17)+TIME(8,0,0)))))))))</f>
        <v/>
      </c>
      <c r="AK75" s="18" t="str">
        <f>IF(AE75="","",IF(AH75&lt;&gt;AF75,AH75+TIME(8,0,0),IF(AG75&lt;TIME(8,0,0),AF75+TIME(8,0,0),IF(AG75&lt;TIME(12,0,0),AE75,IF(AG75&lt;TIME(12,45,0),AF75+TIME(12,45,0),IF(AG75&lt;TIME(15,0,0),AE75,IF(AG75&lt;TIME(15,15,0),AF75+TIME(15,15,0),IF(AG75&lt;TIME(20,0,0),AE75,WORKDAY.INTL(AF75,1,V75,'Resmi Tatiller'!$A$2:$A$17)+TIME(8,0,0)))))))))</f>
        <v/>
      </c>
      <c r="AL75" s="18" t="str">
        <f t="shared" si="71"/>
        <v/>
      </c>
    </row>
    <row r="76" spans="1:38" x14ac:dyDescent="0.25">
      <c r="A76" s="6" t="str">
        <f t="shared" si="48"/>
        <v/>
      </c>
      <c r="B76" s="6"/>
      <c r="C76" s="7" t="str">
        <f>IFERROR(VLOOKUP(B76,'Ürün Veri'!$A:$E,2,FALSE),"")</f>
        <v/>
      </c>
      <c r="D76" s="7" t="str">
        <f>IFERROR(VLOOKUP(B76,'Ürün Veri'!$A:$E,3,FALSE),"")</f>
        <v/>
      </c>
      <c r="E76" s="7" t="str">
        <f>IFERROR(VLOOKUP(B76,'Ürün Veri'!$A:$E,4,FALSE),"")</f>
        <v/>
      </c>
      <c r="F76" s="7" t="str">
        <f>IFERROR(VLOOKUP(B76,'Ürün Veri'!$A:$E,5,FALSE),"")</f>
        <v/>
      </c>
      <c r="G76" s="6"/>
      <c r="H76" s="6"/>
      <c r="I76" s="14">
        <v>10</v>
      </c>
      <c r="J76" s="15">
        <f t="shared" si="49"/>
        <v>45</v>
      </c>
      <c r="K76" s="15">
        <f t="shared" si="50"/>
        <v>15</v>
      </c>
      <c r="L76" s="8">
        <f t="shared" si="51"/>
        <v>9</v>
      </c>
      <c r="M76" s="6" t="s">
        <v>763</v>
      </c>
      <c r="N76" s="9" t="str">
        <f t="shared" si="65"/>
        <v/>
      </c>
      <c r="O76" s="10" t="str">
        <f t="shared" si="66"/>
        <v/>
      </c>
      <c r="P76" s="8" t="str">
        <f t="shared" si="52"/>
        <v/>
      </c>
      <c r="Q76" s="8" t="str">
        <f t="shared" si="53"/>
        <v/>
      </c>
      <c r="R76" s="9" t="str">
        <f>IF(AB76="","",WORKDAY.INTL(W76,AA76,V76,'Resmi Tatiller'!$A$2:$A$17))</f>
        <v/>
      </c>
      <c r="S76" s="10" t="str">
        <f t="shared" si="54"/>
        <v/>
      </c>
      <c r="T76" s="8" t="str">
        <f t="shared" si="55"/>
        <v>Boş</v>
      </c>
      <c r="U76" s="8">
        <f t="shared" si="56"/>
        <v>540</v>
      </c>
      <c r="V76" s="11" t="str">
        <f t="shared" si="57"/>
        <v>0000011</v>
      </c>
      <c r="W76" s="9" t="str">
        <f>IF(OR(N76="",O76=""),"",IF($AD76="24 Saat",N76,IF($AD76="12 Saat",IF(O76&gt;=TIME(20,0,0),WORKDAY.INTL(N76,1,V76,'Resmi Tatiller'!$A$2:$A$17),WORKDAY.INTL(N76-1,1,V76,'Resmi Tatiller'!$A$2:$A$17)),IF($AD76="2 Vardiya",IF(O76&lt;TIME(6,0,0),N76-1,IF(O76&lt;TIME(8,0,0),WORKDAY.INTL(N76-1,1,V76,'Resmi Tatiller'!$A$2:$A$17),N76)),IF(O76&gt;=TIME(18,0,0),WORKDAY.INTL(N76,1,V76,'Resmi Tatiller'!$A$2:$A$17),WORKDAY.INTL(N76-1,1,V76,'Resmi Tatiller'!$A$2:$A$17))))))</f>
        <v/>
      </c>
      <c r="X76" s="8" t="str">
        <f t="shared" si="58"/>
        <v/>
      </c>
      <c r="Y76" s="11" t="str">
        <f t="shared" si="59"/>
        <v/>
      </c>
      <c r="Z76" s="11" t="str">
        <f t="shared" si="60"/>
        <v/>
      </c>
      <c r="AA76" s="11" t="str">
        <f t="shared" si="61"/>
        <v/>
      </c>
      <c r="AB76" s="11" t="str">
        <f t="shared" si="62"/>
        <v/>
      </c>
      <c r="AC76" s="12" t="str">
        <f t="shared" si="63"/>
        <v/>
      </c>
      <c r="AD76" s="6" t="str">
        <f t="shared" si="64"/>
        <v>Gündüz</v>
      </c>
      <c r="AE76" s="18" t="str">
        <f t="shared" si="67"/>
        <v/>
      </c>
      <c r="AF76" s="18" t="str">
        <f t="shared" si="68"/>
        <v/>
      </c>
      <c r="AG76" s="19" t="str">
        <f t="shared" si="69"/>
        <v/>
      </c>
      <c r="AH76" s="18" t="str">
        <f>IF(AF76="","",WORKDAY.INTL(AF76-1,1,V76,'Resmi Tatiller'!$A$2:$A$17))</f>
        <v/>
      </c>
      <c r="AI76" s="18" t="str">
        <f t="shared" si="70"/>
        <v/>
      </c>
      <c r="AJ76" s="18" t="str">
        <f>IF(AE76="","",IF(AH76&lt;&gt;AF76,AH76+TIME(8,0,0),IF(AG76&lt;TIME(8,0,0),AF76+TIME(8,0,0),IF(AG76&lt;TIME(12,0,0),AE76,IF(AG76&lt;TIME(12,45,0),AF76+TIME(12,45,0),IF(AG76&lt;TIME(15,0,0),AE76,IF(AG76&lt;TIME(15,15,0),AF76+TIME(15,15,0),IF(AG76&lt;TIME(18,0,0),AE76,WORKDAY.INTL(AF76,1,V76,'Resmi Tatiller'!$A$2:$A$17)+TIME(8,0,0)))))))))</f>
        <v/>
      </c>
      <c r="AK76" s="18" t="str">
        <f>IF(AE76="","",IF(AH76&lt;&gt;AF76,AH76+TIME(8,0,0),IF(AG76&lt;TIME(8,0,0),AF76+TIME(8,0,0),IF(AG76&lt;TIME(12,0,0),AE76,IF(AG76&lt;TIME(12,45,0),AF76+TIME(12,45,0),IF(AG76&lt;TIME(15,0,0),AE76,IF(AG76&lt;TIME(15,15,0),AF76+TIME(15,15,0),IF(AG76&lt;TIME(20,0,0),AE76,WORKDAY.INTL(AF76,1,V76,'Resmi Tatiller'!$A$2:$A$17)+TIME(8,0,0)))))))))</f>
        <v/>
      </c>
      <c r="AL76" s="18" t="str">
        <f t="shared" si="71"/>
        <v/>
      </c>
    </row>
    <row r="77" spans="1:38" x14ac:dyDescent="0.25">
      <c r="A77" s="6" t="str">
        <f t="shared" si="48"/>
        <v/>
      </c>
      <c r="B77" s="6"/>
      <c r="C77" s="7" t="str">
        <f>IFERROR(VLOOKUP(B77,'Ürün Veri'!$A:$E,2,FALSE),"")</f>
        <v/>
      </c>
      <c r="D77" s="7" t="str">
        <f>IFERROR(VLOOKUP(B77,'Ürün Veri'!$A:$E,3,FALSE),"")</f>
        <v/>
      </c>
      <c r="E77" s="7" t="str">
        <f>IFERROR(VLOOKUP(B77,'Ürün Veri'!$A:$E,4,FALSE),"")</f>
        <v/>
      </c>
      <c r="F77" s="7" t="str">
        <f>IFERROR(VLOOKUP(B77,'Ürün Veri'!$A:$E,5,FALSE),"")</f>
        <v/>
      </c>
      <c r="G77" s="6"/>
      <c r="H77" s="6"/>
      <c r="I77" s="14">
        <v>10</v>
      </c>
      <c r="J77" s="15">
        <f t="shared" si="49"/>
        <v>45</v>
      </c>
      <c r="K77" s="15">
        <f t="shared" si="50"/>
        <v>15</v>
      </c>
      <c r="L77" s="8">
        <f t="shared" si="51"/>
        <v>9</v>
      </c>
      <c r="M77" s="6" t="s">
        <v>763</v>
      </c>
      <c r="N77" s="9" t="str">
        <f t="shared" si="65"/>
        <v/>
      </c>
      <c r="O77" s="10" t="str">
        <f t="shared" si="66"/>
        <v/>
      </c>
      <c r="P77" s="8" t="str">
        <f t="shared" si="52"/>
        <v/>
      </c>
      <c r="Q77" s="8" t="str">
        <f t="shared" si="53"/>
        <v/>
      </c>
      <c r="R77" s="9" t="str">
        <f>IF(AB77="","",WORKDAY.INTL(W77,AA77,V77,'Resmi Tatiller'!$A$2:$A$17))</f>
        <v/>
      </c>
      <c r="S77" s="10" t="str">
        <f t="shared" si="54"/>
        <v/>
      </c>
      <c r="T77" s="8" t="str">
        <f t="shared" si="55"/>
        <v>Boş</v>
      </c>
      <c r="U77" s="8">
        <f t="shared" si="56"/>
        <v>540</v>
      </c>
      <c r="V77" s="11" t="str">
        <f t="shared" si="57"/>
        <v>0000011</v>
      </c>
      <c r="W77" s="9" t="str">
        <f>IF(OR(N77="",O77=""),"",IF($AD77="24 Saat",N77,IF($AD77="12 Saat",IF(O77&gt;=TIME(20,0,0),WORKDAY.INTL(N77,1,V77,'Resmi Tatiller'!$A$2:$A$17),WORKDAY.INTL(N77-1,1,V77,'Resmi Tatiller'!$A$2:$A$17)),IF($AD77="2 Vardiya",IF(O77&lt;TIME(6,0,0),N77-1,IF(O77&lt;TIME(8,0,0),WORKDAY.INTL(N77-1,1,V77,'Resmi Tatiller'!$A$2:$A$17),N77)),IF(O77&gt;=TIME(18,0,0),WORKDAY.INTL(N77,1,V77,'Resmi Tatiller'!$A$2:$A$17),WORKDAY.INTL(N77-1,1,V77,'Resmi Tatiller'!$A$2:$A$17))))))</f>
        <v/>
      </c>
      <c r="X77" s="8" t="str">
        <f t="shared" si="58"/>
        <v/>
      </c>
      <c r="Y77" s="11" t="str">
        <f t="shared" si="59"/>
        <v/>
      </c>
      <c r="Z77" s="11" t="str">
        <f t="shared" si="60"/>
        <v/>
      </c>
      <c r="AA77" s="11" t="str">
        <f t="shared" si="61"/>
        <v/>
      </c>
      <c r="AB77" s="11" t="str">
        <f t="shared" si="62"/>
        <v/>
      </c>
      <c r="AC77" s="12" t="str">
        <f t="shared" si="63"/>
        <v/>
      </c>
      <c r="AD77" s="6" t="str">
        <f t="shared" si="64"/>
        <v>Gündüz</v>
      </c>
      <c r="AE77" s="18" t="str">
        <f t="shared" si="67"/>
        <v/>
      </c>
      <c r="AF77" s="18" t="str">
        <f t="shared" si="68"/>
        <v/>
      </c>
      <c r="AG77" s="19" t="str">
        <f t="shared" si="69"/>
        <v/>
      </c>
      <c r="AH77" s="18" t="str">
        <f>IF(AF77="","",WORKDAY.INTL(AF77-1,1,V77,'Resmi Tatiller'!$A$2:$A$17))</f>
        <v/>
      </c>
      <c r="AI77" s="18" t="str">
        <f t="shared" si="70"/>
        <v/>
      </c>
      <c r="AJ77" s="18" t="str">
        <f>IF(AE77="","",IF(AH77&lt;&gt;AF77,AH77+TIME(8,0,0),IF(AG77&lt;TIME(8,0,0),AF77+TIME(8,0,0),IF(AG77&lt;TIME(12,0,0),AE77,IF(AG77&lt;TIME(12,45,0),AF77+TIME(12,45,0),IF(AG77&lt;TIME(15,0,0),AE77,IF(AG77&lt;TIME(15,15,0),AF77+TIME(15,15,0),IF(AG77&lt;TIME(18,0,0),AE77,WORKDAY.INTL(AF77,1,V77,'Resmi Tatiller'!$A$2:$A$17)+TIME(8,0,0)))))))))</f>
        <v/>
      </c>
      <c r="AK77" s="18" t="str">
        <f>IF(AE77="","",IF(AH77&lt;&gt;AF77,AH77+TIME(8,0,0),IF(AG77&lt;TIME(8,0,0),AF77+TIME(8,0,0),IF(AG77&lt;TIME(12,0,0),AE77,IF(AG77&lt;TIME(12,45,0),AF77+TIME(12,45,0),IF(AG77&lt;TIME(15,0,0),AE77,IF(AG77&lt;TIME(15,15,0),AF77+TIME(15,15,0),IF(AG77&lt;TIME(20,0,0),AE77,WORKDAY.INTL(AF77,1,V77,'Resmi Tatiller'!$A$2:$A$17)+TIME(8,0,0)))))))))</f>
        <v/>
      </c>
      <c r="AL77" s="18" t="str">
        <f t="shared" si="71"/>
        <v/>
      </c>
    </row>
    <row r="78" spans="1:38" x14ac:dyDescent="0.25">
      <c r="A78" s="6" t="str">
        <f t="shared" si="48"/>
        <v/>
      </c>
      <c r="B78" s="6"/>
      <c r="C78" s="7" t="str">
        <f>IFERROR(VLOOKUP(B78,'Ürün Veri'!$A:$E,2,FALSE),"")</f>
        <v/>
      </c>
      <c r="D78" s="7" t="str">
        <f>IFERROR(VLOOKUP(B78,'Ürün Veri'!$A:$E,3,FALSE),"")</f>
        <v/>
      </c>
      <c r="E78" s="7" t="str">
        <f>IFERROR(VLOOKUP(B78,'Ürün Veri'!$A:$E,4,FALSE),"")</f>
        <v/>
      </c>
      <c r="F78" s="7" t="str">
        <f>IFERROR(VLOOKUP(B78,'Ürün Veri'!$A:$E,5,FALSE),"")</f>
        <v/>
      </c>
      <c r="G78" s="6"/>
      <c r="H78" s="6"/>
      <c r="I78" s="14">
        <v>10</v>
      </c>
      <c r="J78" s="15">
        <f t="shared" si="49"/>
        <v>45</v>
      </c>
      <c r="K78" s="15">
        <f t="shared" si="50"/>
        <v>15</v>
      </c>
      <c r="L78" s="8">
        <f t="shared" si="51"/>
        <v>9</v>
      </c>
      <c r="M78" s="6" t="s">
        <v>763</v>
      </c>
      <c r="N78" s="9" t="str">
        <f t="shared" si="65"/>
        <v/>
      </c>
      <c r="O78" s="10" t="str">
        <f t="shared" si="66"/>
        <v/>
      </c>
      <c r="P78" s="8" t="str">
        <f t="shared" si="52"/>
        <v/>
      </c>
      <c r="Q78" s="8" t="str">
        <f t="shared" si="53"/>
        <v/>
      </c>
      <c r="R78" s="9" t="str">
        <f>IF(AB78="","",WORKDAY.INTL(W78,AA78,V78,'Resmi Tatiller'!$A$2:$A$17))</f>
        <v/>
      </c>
      <c r="S78" s="10" t="str">
        <f t="shared" si="54"/>
        <v/>
      </c>
      <c r="T78" s="8" t="str">
        <f t="shared" si="55"/>
        <v>Boş</v>
      </c>
      <c r="U78" s="8">
        <f t="shared" si="56"/>
        <v>540</v>
      </c>
      <c r="V78" s="11" t="str">
        <f t="shared" si="57"/>
        <v>0000011</v>
      </c>
      <c r="W78" s="9" t="str">
        <f>IF(OR(N78="",O78=""),"",IF($AD78="24 Saat",N78,IF($AD78="12 Saat",IF(O78&gt;=TIME(20,0,0),WORKDAY.INTL(N78,1,V78,'Resmi Tatiller'!$A$2:$A$17),WORKDAY.INTL(N78-1,1,V78,'Resmi Tatiller'!$A$2:$A$17)),IF($AD78="2 Vardiya",IF(O78&lt;TIME(6,0,0),N78-1,IF(O78&lt;TIME(8,0,0),WORKDAY.INTL(N78-1,1,V78,'Resmi Tatiller'!$A$2:$A$17),N78)),IF(O78&gt;=TIME(18,0,0),WORKDAY.INTL(N78,1,V78,'Resmi Tatiller'!$A$2:$A$17),WORKDAY.INTL(N78-1,1,V78,'Resmi Tatiller'!$A$2:$A$17))))))</f>
        <v/>
      </c>
      <c r="X78" s="8" t="str">
        <f t="shared" si="58"/>
        <v/>
      </c>
      <c r="Y78" s="11" t="str">
        <f t="shared" si="59"/>
        <v/>
      </c>
      <c r="Z78" s="11" t="str">
        <f t="shared" si="60"/>
        <v/>
      </c>
      <c r="AA78" s="11" t="str">
        <f t="shared" si="61"/>
        <v/>
      </c>
      <c r="AB78" s="11" t="str">
        <f t="shared" si="62"/>
        <v/>
      </c>
      <c r="AC78" s="12" t="str">
        <f t="shared" si="63"/>
        <v/>
      </c>
      <c r="AD78" s="6" t="str">
        <f t="shared" si="64"/>
        <v>Gündüz</v>
      </c>
      <c r="AE78" s="18" t="str">
        <f t="shared" si="67"/>
        <v/>
      </c>
      <c r="AF78" s="18" t="str">
        <f t="shared" si="68"/>
        <v/>
      </c>
      <c r="AG78" s="19" t="str">
        <f t="shared" si="69"/>
        <v/>
      </c>
      <c r="AH78" s="18" t="str">
        <f>IF(AF78="","",WORKDAY.INTL(AF78-1,1,V78,'Resmi Tatiller'!$A$2:$A$17))</f>
        <v/>
      </c>
      <c r="AI78" s="18" t="str">
        <f t="shared" si="70"/>
        <v/>
      </c>
      <c r="AJ78" s="18" t="str">
        <f>IF(AE78="","",IF(AH78&lt;&gt;AF78,AH78+TIME(8,0,0),IF(AG78&lt;TIME(8,0,0),AF78+TIME(8,0,0),IF(AG78&lt;TIME(12,0,0),AE78,IF(AG78&lt;TIME(12,45,0),AF78+TIME(12,45,0),IF(AG78&lt;TIME(15,0,0),AE78,IF(AG78&lt;TIME(15,15,0),AF78+TIME(15,15,0),IF(AG78&lt;TIME(18,0,0),AE78,WORKDAY.INTL(AF78,1,V78,'Resmi Tatiller'!$A$2:$A$17)+TIME(8,0,0)))))))))</f>
        <v/>
      </c>
      <c r="AK78" s="18" t="str">
        <f>IF(AE78="","",IF(AH78&lt;&gt;AF78,AH78+TIME(8,0,0),IF(AG78&lt;TIME(8,0,0),AF78+TIME(8,0,0),IF(AG78&lt;TIME(12,0,0),AE78,IF(AG78&lt;TIME(12,45,0),AF78+TIME(12,45,0),IF(AG78&lt;TIME(15,0,0),AE78,IF(AG78&lt;TIME(15,15,0),AF78+TIME(15,15,0),IF(AG78&lt;TIME(20,0,0),AE78,WORKDAY.INTL(AF78,1,V78,'Resmi Tatiller'!$A$2:$A$17)+TIME(8,0,0)))))))))</f>
        <v/>
      </c>
      <c r="AL78" s="18" t="str">
        <f t="shared" si="71"/>
        <v/>
      </c>
    </row>
    <row r="79" spans="1:38" x14ac:dyDescent="0.25">
      <c r="A79" s="6" t="str">
        <f t="shared" si="48"/>
        <v/>
      </c>
      <c r="B79" s="6"/>
      <c r="C79" s="7" t="str">
        <f>IFERROR(VLOOKUP(B79,'Ürün Veri'!$A:$E,2,FALSE),"")</f>
        <v/>
      </c>
      <c r="D79" s="7" t="str">
        <f>IFERROR(VLOOKUP(B79,'Ürün Veri'!$A:$E,3,FALSE),"")</f>
        <v/>
      </c>
      <c r="E79" s="7" t="str">
        <f>IFERROR(VLOOKUP(B79,'Ürün Veri'!$A:$E,4,FALSE),"")</f>
        <v/>
      </c>
      <c r="F79" s="7" t="str">
        <f>IFERROR(VLOOKUP(B79,'Ürün Veri'!$A:$E,5,FALSE),"")</f>
        <v/>
      </c>
      <c r="G79" s="6"/>
      <c r="H79" s="6"/>
      <c r="I79" s="14">
        <v>10</v>
      </c>
      <c r="J79" s="15">
        <f t="shared" si="49"/>
        <v>45</v>
      </c>
      <c r="K79" s="15">
        <f t="shared" si="50"/>
        <v>15</v>
      </c>
      <c r="L79" s="8">
        <f t="shared" si="51"/>
        <v>9</v>
      </c>
      <c r="M79" s="6" t="s">
        <v>763</v>
      </c>
      <c r="N79" s="9" t="str">
        <f t="shared" si="65"/>
        <v/>
      </c>
      <c r="O79" s="10" t="str">
        <f t="shared" si="66"/>
        <v/>
      </c>
      <c r="P79" s="8" t="str">
        <f t="shared" si="52"/>
        <v/>
      </c>
      <c r="Q79" s="8" t="str">
        <f t="shared" si="53"/>
        <v/>
      </c>
      <c r="R79" s="9" t="str">
        <f>IF(AB79="","",WORKDAY.INTL(W79,AA79,V79,'Resmi Tatiller'!$A$2:$A$17))</f>
        <v/>
      </c>
      <c r="S79" s="10" t="str">
        <f t="shared" si="54"/>
        <v/>
      </c>
      <c r="T79" s="8" t="str">
        <f t="shared" si="55"/>
        <v>Boş</v>
      </c>
      <c r="U79" s="8">
        <f t="shared" si="56"/>
        <v>540</v>
      </c>
      <c r="V79" s="11" t="str">
        <f t="shared" si="57"/>
        <v>0000011</v>
      </c>
      <c r="W79" s="9" t="str">
        <f>IF(OR(N79="",O79=""),"",IF($AD79="24 Saat",N79,IF($AD79="12 Saat",IF(O79&gt;=TIME(20,0,0),WORKDAY.INTL(N79,1,V79,'Resmi Tatiller'!$A$2:$A$17),WORKDAY.INTL(N79-1,1,V79,'Resmi Tatiller'!$A$2:$A$17)),IF($AD79="2 Vardiya",IF(O79&lt;TIME(6,0,0),N79-1,IF(O79&lt;TIME(8,0,0),WORKDAY.INTL(N79-1,1,V79,'Resmi Tatiller'!$A$2:$A$17),N79)),IF(O79&gt;=TIME(18,0,0),WORKDAY.INTL(N79,1,V79,'Resmi Tatiller'!$A$2:$A$17),WORKDAY.INTL(N79-1,1,V79,'Resmi Tatiller'!$A$2:$A$17))))))</f>
        <v/>
      </c>
      <c r="X79" s="8" t="str">
        <f t="shared" si="58"/>
        <v/>
      </c>
      <c r="Y79" s="11" t="str">
        <f t="shared" si="59"/>
        <v/>
      </c>
      <c r="Z79" s="11" t="str">
        <f t="shared" si="60"/>
        <v/>
      </c>
      <c r="AA79" s="11" t="str">
        <f t="shared" si="61"/>
        <v/>
      </c>
      <c r="AB79" s="11" t="str">
        <f t="shared" si="62"/>
        <v/>
      </c>
      <c r="AC79" s="12" t="str">
        <f t="shared" si="63"/>
        <v/>
      </c>
      <c r="AD79" s="6" t="str">
        <f t="shared" si="64"/>
        <v>Gündüz</v>
      </c>
      <c r="AE79" s="18" t="str">
        <f t="shared" si="67"/>
        <v/>
      </c>
      <c r="AF79" s="18" t="str">
        <f t="shared" si="68"/>
        <v/>
      </c>
      <c r="AG79" s="19" t="str">
        <f t="shared" si="69"/>
        <v/>
      </c>
      <c r="AH79" s="18" t="str">
        <f>IF(AF79="","",WORKDAY.INTL(AF79-1,1,V79,'Resmi Tatiller'!$A$2:$A$17))</f>
        <v/>
      </c>
      <c r="AI79" s="18" t="str">
        <f t="shared" si="70"/>
        <v/>
      </c>
      <c r="AJ79" s="18" t="str">
        <f>IF(AE79="","",IF(AH79&lt;&gt;AF79,AH79+TIME(8,0,0),IF(AG79&lt;TIME(8,0,0),AF79+TIME(8,0,0),IF(AG79&lt;TIME(12,0,0),AE79,IF(AG79&lt;TIME(12,45,0),AF79+TIME(12,45,0),IF(AG79&lt;TIME(15,0,0),AE79,IF(AG79&lt;TIME(15,15,0),AF79+TIME(15,15,0),IF(AG79&lt;TIME(18,0,0),AE79,WORKDAY.INTL(AF79,1,V79,'Resmi Tatiller'!$A$2:$A$17)+TIME(8,0,0)))))))))</f>
        <v/>
      </c>
      <c r="AK79" s="18" t="str">
        <f>IF(AE79="","",IF(AH79&lt;&gt;AF79,AH79+TIME(8,0,0),IF(AG79&lt;TIME(8,0,0),AF79+TIME(8,0,0),IF(AG79&lt;TIME(12,0,0),AE79,IF(AG79&lt;TIME(12,45,0),AF79+TIME(12,45,0),IF(AG79&lt;TIME(15,0,0),AE79,IF(AG79&lt;TIME(15,15,0),AF79+TIME(15,15,0),IF(AG79&lt;TIME(20,0,0),AE79,WORKDAY.INTL(AF79,1,V79,'Resmi Tatiller'!$A$2:$A$17)+TIME(8,0,0)))))))))</f>
        <v/>
      </c>
      <c r="AL79" s="18" t="str">
        <f t="shared" si="71"/>
        <v/>
      </c>
    </row>
    <row r="80" spans="1:38" x14ac:dyDescent="0.25">
      <c r="A80" s="6" t="str">
        <f t="shared" si="48"/>
        <v/>
      </c>
      <c r="B80" s="6"/>
      <c r="C80" s="7" t="str">
        <f>IFERROR(VLOOKUP(B80,'Ürün Veri'!$A:$E,2,FALSE),"")</f>
        <v/>
      </c>
      <c r="D80" s="7" t="str">
        <f>IFERROR(VLOOKUP(B80,'Ürün Veri'!$A:$E,3,FALSE),"")</f>
        <v/>
      </c>
      <c r="E80" s="7" t="str">
        <f>IFERROR(VLOOKUP(B80,'Ürün Veri'!$A:$E,4,FALSE),"")</f>
        <v/>
      </c>
      <c r="F80" s="7" t="str">
        <f>IFERROR(VLOOKUP(B80,'Ürün Veri'!$A:$E,5,FALSE),"")</f>
        <v/>
      </c>
      <c r="G80" s="6"/>
      <c r="H80" s="6"/>
      <c r="I80" s="14">
        <v>10</v>
      </c>
      <c r="J80" s="15">
        <f t="shared" si="49"/>
        <v>45</v>
      </c>
      <c r="K80" s="15">
        <f t="shared" si="50"/>
        <v>15</v>
      </c>
      <c r="L80" s="8">
        <f t="shared" si="51"/>
        <v>9</v>
      </c>
      <c r="M80" s="6" t="s">
        <v>763</v>
      </c>
      <c r="N80" s="9" t="str">
        <f t="shared" si="65"/>
        <v/>
      </c>
      <c r="O80" s="10" t="str">
        <f t="shared" si="66"/>
        <v/>
      </c>
      <c r="P80" s="8" t="str">
        <f t="shared" si="52"/>
        <v/>
      </c>
      <c r="Q80" s="8" t="str">
        <f t="shared" si="53"/>
        <v/>
      </c>
      <c r="R80" s="9" t="str">
        <f>IF(AB80="","",WORKDAY.INTL(W80,AA80,V80,'Resmi Tatiller'!$A$2:$A$17))</f>
        <v/>
      </c>
      <c r="S80" s="10" t="str">
        <f t="shared" si="54"/>
        <v/>
      </c>
      <c r="T80" s="8" t="str">
        <f t="shared" si="55"/>
        <v>Boş</v>
      </c>
      <c r="U80" s="8">
        <f t="shared" si="56"/>
        <v>540</v>
      </c>
      <c r="V80" s="11" t="str">
        <f t="shared" si="57"/>
        <v>0000011</v>
      </c>
      <c r="W80" s="9" t="str">
        <f>IF(OR(N80="",O80=""),"",IF($AD80="24 Saat",N80,IF($AD80="12 Saat",IF(O80&gt;=TIME(20,0,0),WORKDAY.INTL(N80,1,V80,'Resmi Tatiller'!$A$2:$A$17),WORKDAY.INTL(N80-1,1,V80,'Resmi Tatiller'!$A$2:$A$17)),IF($AD80="2 Vardiya",IF(O80&lt;TIME(6,0,0),N80-1,IF(O80&lt;TIME(8,0,0),WORKDAY.INTL(N80-1,1,V80,'Resmi Tatiller'!$A$2:$A$17),N80)),IF(O80&gt;=TIME(18,0,0),WORKDAY.INTL(N80,1,V80,'Resmi Tatiller'!$A$2:$A$17),WORKDAY.INTL(N80-1,1,V80,'Resmi Tatiller'!$A$2:$A$17))))))</f>
        <v/>
      </c>
      <c r="X80" s="8" t="str">
        <f t="shared" si="58"/>
        <v/>
      </c>
      <c r="Y80" s="11" t="str">
        <f t="shared" si="59"/>
        <v/>
      </c>
      <c r="Z80" s="11" t="str">
        <f t="shared" si="60"/>
        <v/>
      </c>
      <c r="AA80" s="11" t="str">
        <f t="shared" si="61"/>
        <v/>
      </c>
      <c r="AB80" s="11" t="str">
        <f t="shared" si="62"/>
        <v/>
      </c>
      <c r="AC80" s="12" t="str">
        <f t="shared" si="63"/>
        <v/>
      </c>
      <c r="AD80" s="6" t="str">
        <f t="shared" si="64"/>
        <v>Gündüz</v>
      </c>
      <c r="AE80" s="18" t="str">
        <f t="shared" si="67"/>
        <v/>
      </c>
      <c r="AF80" s="18" t="str">
        <f t="shared" si="68"/>
        <v/>
      </c>
      <c r="AG80" s="19" t="str">
        <f t="shared" si="69"/>
        <v/>
      </c>
      <c r="AH80" s="18" t="str">
        <f>IF(AF80="","",WORKDAY.INTL(AF80-1,1,V80,'Resmi Tatiller'!$A$2:$A$17))</f>
        <v/>
      </c>
      <c r="AI80" s="18" t="str">
        <f t="shared" si="70"/>
        <v/>
      </c>
      <c r="AJ80" s="18" t="str">
        <f>IF(AE80="","",IF(AH80&lt;&gt;AF80,AH80+TIME(8,0,0),IF(AG80&lt;TIME(8,0,0),AF80+TIME(8,0,0),IF(AG80&lt;TIME(12,0,0),AE80,IF(AG80&lt;TIME(12,45,0),AF80+TIME(12,45,0),IF(AG80&lt;TIME(15,0,0),AE80,IF(AG80&lt;TIME(15,15,0),AF80+TIME(15,15,0),IF(AG80&lt;TIME(18,0,0),AE80,WORKDAY.INTL(AF80,1,V80,'Resmi Tatiller'!$A$2:$A$17)+TIME(8,0,0)))))))))</f>
        <v/>
      </c>
      <c r="AK80" s="18" t="str">
        <f>IF(AE80="","",IF(AH80&lt;&gt;AF80,AH80+TIME(8,0,0),IF(AG80&lt;TIME(8,0,0),AF80+TIME(8,0,0),IF(AG80&lt;TIME(12,0,0),AE80,IF(AG80&lt;TIME(12,45,0),AF80+TIME(12,45,0),IF(AG80&lt;TIME(15,0,0),AE80,IF(AG80&lt;TIME(15,15,0),AF80+TIME(15,15,0),IF(AG80&lt;TIME(20,0,0),AE80,WORKDAY.INTL(AF80,1,V80,'Resmi Tatiller'!$A$2:$A$17)+TIME(8,0,0)))))))))</f>
        <v/>
      </c>
      <c r="AL80" s="18" t="str">
        <f t="shared" si="71"/>
        <v/>
      </c>
    </row>
    <row r="81" spans="1:38" x14ac:dyDescent="0.25">
      <c r="A81" s="6" t="str">
        <f t="shared" si="48"/>
        <v/>
      </c>
      <c r="B81" s="6"/>
      <c r="C81" s="7" t="str">
        <f>IFERROR(VLOOKUP(B81,'Ürün Veri'!$A:$E,2,FALSE),"")</f>
        <v/>
      </c>
      <c r="D81" s="7" t="str">
        <f>IFERROR(VLOOKUP(B81,'Ürün Veri'!$A:$E,3,FALSE),"")</f>
        <v/>
      </c>
      <c r="E81" s="7" t="str">
        <f>IFERROR(VLOOKUP(B81,'Ürün Veri'!$A:$E,4,FALSE),"")</f>
        <v/>
      </c>
      <c r="F81" s="7" t="str">
        <f>IFERROR(VLOOKUP(B81,'Ürün Veri'!$A:$E,5,FALSE),"")</f>
        <v/>
      </c>
      <c r="G81" s="6"/>
      <c r="H81" s="6"/>
      <c r="I81" s="14">
        <v>10</v>
      </c>
      <c r="J81" s="15">
        <f t="shared" si="49"/>
        <v>45</v>
      </c>
      <c r="K81" s="15">
        <f t="shared" si="50"/>
        <v>15</v>
      </c>
      <c r="L81" s="8">
        <f t="shared" si="51"/>
        <v>9</v>
      </c>
      <c r="M81" s="6" t="s">
        <v>763</v>
      </c>
      <c r="N81" s="9" t="str">
        <f t="shared" si="65"/>
        <v/>
      </c>
      <c r="O81" s="10" t="str">
        <f t="shared" si="66"/>
        <v/>
      </c>
      <c r="P81" s="8" t="str">
        <f t="shared" si="52"/>
        <v/>
      </c>
      <c r="Q81" s="8" t="str">
        <f t="shared" si="53"/>
        <v/>
      </c>
      <c r="R81" s="9" t="str">
        <f>IF(AB81="","",WORKDAY.INTL(W81,AA81,V81,'Resmi Tatiller'!$A$2:$A$17))</f>
        <v/>
      </c>
      <c r="S81" s="10" t="str">
        <f t="shared" si="54"/>
        <v/>
      </c>
      <c r="T81" s="8" t="str">
        <f t="shared" si="55"/>
        <v>Boş</v>
      </c>
      <c r="U81" s="8">
        <f t="shared" si="56"/>
        <v>540</v>
      </c>
      <c r="V81" s="11" t="str">
        <f t="shared" si="57"/>
        <v>0000011</v>
      </c>
      <c r="W81" s="9" t="str">
        <f>IF(OR(N81="",O81=""),"",IF($AD81="24 Saat",N81,IF($AD81="12 Saat",IF(O81&gt;=TIME(20,0,0),WORKDAY.INTL(N81,1,V81,'Resmi Tatiller'!$A$2:$A$17),WORKDAY.INTL(N81-1,1,V81,'Resmi Tatiller'!$A$2:$A$17)),IF($AD81="2 Vardiya",IF(O81&lt;TIME(6,0,0),N81-1,IF(O81&lt;TIME(8,0,0),WORKDAY.INTL(N81-1,1,V81,'Resmi Tatiller'!$A$2:$A$17),N81)),IF(O81&gt;=TIME(18,0,0),WORKDAY.INTL(N81,1,V81,'Resmi Tatiller'!$A$2:$A$17),WORKDAY.INTL(N81-1,1,V81,'Resmi Tatiller'!$A$2:$A$17))))))</f>
        <v/>
      </c>
      <c r="X81" s="8" t="str">
        <f t="shared" si="58"/>
        <v/>
      </c>
      <c r="Y81" s="11" t="str">
        <f t="shared" si="59"/>
        <v/>
      </c>
      <c r="Z81" s="11" t="str">
        <f t="shared" si="60"/>
        <v/>
      </c>
      <c r="AA81" s="11" t="str">
        <f t="shared" si="61"/>
        <v/>
      </c>
      <c r="AB81" s="11" t="str">
        <f t="shared" si="62"/>
        <v/>
      </c>
      <c r="AC81" s="12" t="str">
        <f t="shared" si="63"/>
        <v/>
      </c>
      <c r="AD81" s="6" t="str">
        <f t="shared" si="64"/>
        <v>Gündüz</v>
      </c>
      <c r="AE81" s="18" t="str">
        <f t="shared" si="67"/>
        <v/>
      </c>
      <c r="AF81" s="18" t="str">
        <f t="shared" si="68"/>
        <v/>
      </c>
      <c r="AG81" s="19" t="str">
        <f t="shared" si="69"/>
        <v/>
      </c>
      <c r="AH81" s="18" t="str">
        <f>IF(AF81="","",WORKDAY.INTL(AF81-1,1,V81,'Resmi Tatiller'!$A$2:$A$17))</f>
        <v/>
      </c>
      <c r="AI81" s="18" t="str">
        <f t="shared" si="70"/>
        <v/>
      </c>
      <c r="AJ81" s="18" t="str">
        <f>IF(AE81="","",IF(AH81&lt;&gt;AF81,AH81+TIME(8,0,0),IF(AG81&lt;TIME(8,0,0),AF81+TIME(8,0,0),IF(AG81&lt;TIME(12,0,0),AE81,IF(AG81&lt;TIME(12,45,0),AF81+TIME(12,45,0),IF(AG81&lt;TIME(15,0,0),AE81,IF(AG81&lt;TIME(15,15,0),AF81+TIME(15,15,0),IF(AG81&lt;TIME(18,0,0),AE81,WORKDAY.INTL(AF81,1,V81,'Resmi Tatiller'!$A$2:$A$17)+TIME(8,0,0)))))))))</f>
        <v/>
      </c>
      <c r="AK81" s="18" t="str">
        <f>IF(AE81="","",IF(AH81&lt;&gt;AF81,AH81+TIME(8,0,0),IF(AG81&lt;TIME(8,0,0),AF81+TIME(8,0,0),IF(AG81&lt;TIME(12,0,0),AE81,IF(AG81&lt;TIME(12,45,0),AF81+TIME(12,45,0),IF(AG81&lt;TIME(15,0,0),AE81,IF(AG81&lt;TIME(15,15,0),AF81+TIME(15,15,0),IF(AG81&lt;TIME(20,0,0),AE81,WORKDAY.INTL(AF81,1,V81,'Resmi Tatiller'!$A$2:$A$17)+TIME(8,0,0)))))))))</f>
        <v/>
      </c>
      <c r="AL81" s="18" t="str">
        <f t="shared" si="71"/>
        <v/>
      </c>
    </row>
    <row r="82" spans="1:38" x14ac:dyDescent="0.25">
      <c r="A82" s="6" t="str">
        <f t="shared" si="48"/>
        <v/>
      </c>
      <c r="B82" s="6"/>
      <c r="C82" s="7" t="str">
        <f>IFERROR(VLOOKUP(B82,'Ürün Veri'!$A:$E,2,FALSE),"")</f>
        <v/>
      </c>
      <c r="D82" s="7" t="str">
        <f>IFERROR(VLOOKUP(B82,'Ürün Veri'!$A:$E,3,FALSE),"")</f>
        <v/>
      </c>
      <c r="E82" s="7" t="str">
        <f>IFERROR(VLOOKUP(B82,'Ürün Veri'!$A:$E,4,FALSE),"")</f>
        <v/>
      </c>
      <c r="F82" s="7" t="str">
        <f>IFERROR(VLOOKUP(B82,'Ürün Veri'!$A:$E,5,FALSE),"")</f>
        <v/>
      </c>
      <c r="G82" s="6"/>
      <c r="H82" s="6"/>
      <c r="I82" s="14">
        <v>10</v>
      </c>
      <c r="J82" s="15">
        <f t="shared" si="49"/>
        <v>45</v>
      </c>
      <c r="K82" s="15">
        <f t="shared" si="50"/>
        <v>15</v>
      </c>
      <c r="L82" s="8">
        <f t="shared" si="51"/>
        <v>9</v>
      </c>
      <c r="M82" s="6" t="s">
        <v>763</v>
      </c>
      <c r="N82" s="9" t="str">
        <f t="shared" si="65"/>
        <v/>
      </c>
      <c r="O82" s="10" t="str">
        <f t="shared" si="66"/>
        <v/>
      </c>
      <c r="P82" s="8" t="str">
        <f t="shared" si="52"/>
        <v/>
      </c>
      <c r="Q82" s="8" t="str">
        <f t="shared" si="53"/>
        <v/>
      </c>
      <c r="R82" s="9" t="str">
        <f>IF(AB82="","",WORKDAY.INTL(W82,AA82,V82,'Resmi Tatiller'!$A$2:$A$17))</f>
        <v/>
      </c>
      <c r="S82" s="10" t="str">
        <f t="shared" si="54"/>
        <v/>
      </c>
      <c r="T82" s="8" t="str">
        <f t="shared" si="55"/>
        <v>Boş</v>
      </c>
      <c r="U82" s="8">
        <f t="shared" si="56"/>
        <v>540</v>
      </c>
      <c r="V82" s="11" t="str">
        <f t="shared" si="57"/>
        <v>0000011</v>
      </c>
      <c r="W82" s="9" t="str">
        <f>IF(OR(N82="",O82=""),"",IF($AD82="24 Saat",N82,IF($AD82="12 Saat",IF(O82&gt;=TIME(20,0,0),WORKDAY.INTL(N82,1,V82,'Resmi Tatiller'!$A$2:$A$17),WORKDAY.INTL(N82-1,1,V82,'Resmi Tatiller'!$A$2:$A$17)),IF($AD82="2 Vardiya",IF(O82&lt;TIME(6,0,0),N82-1,IF(O82&lt;TIME(8,0,0),WORKDAY.INTL(N82-1,1,V82,'Resmi Tatiller'!$A$2:$A$17),N82)),IF(O82&gt;=TIME(18,0,0),WORKDAY.INTL(N82,1,V82,'Resmi Tatiller'!$A$2:$A$17),WORKDAY.INTL(N82-1,1,V82,'Resmi Tatiller'!$A$2:$A$17))))))</f>
        <v/>
      </c>
      <c r="X82" s="8" t="str">
        <f t="shared" si="58"/>
        <v/>
      </c>
      <c r="Y82" s="11" t="str">
        <f t="shared" si="59"/>
        <v/>
      </c>
      <c r="Z82" s="11" t="str">
        <f t="shared" si="60"/>
        <v/>
      </c>
      <c r="AA82" s="11" t="str">
        <f t="shared" si="61"/>
        <v/>
      </c>
      <c r="AB82" s="11" t="str">
        <f t="shared" si="62"/>
        <v/>
      </c>
      <c r="AC82" s="12" t="str">
        <f t="shared" si="63"/>
        <v/>
      </c>
      <c r="AD82" s="6" t="str">
        <f t="shared" si="64"/>
        <v>Gündüz</v>
      </c>
      <c r="AE82" s="18" t="str">
        <f t="shared" si="67"/>
        <v/>
      </c>
      <c r="AF82" s="18" t="str">
        <f t="shared" si="68"/>
        <v/>
      </c>
      <c r="AG82" s="19" t="str">
        <f t="shared" si="69"/>
        <v/>
      </c>
      <c r="AH82" s="18" t="str">
        <f>IF(AF82="","",WORKDAY.INTL(AF82-1,1,V82,'Resmi Tatiller'!$A$2:$A$17))</f>
        <v/>
      </c>
      <c r="AI82" s="18" t="str">
        <f t="shared" si="70"/>
        <v/>
      </c>
      <c r="AJ82" s="18" t="str">
        <f>IF(AE82="","",IF(AH82&lt;&gt;AF82,AH82+TIME(8,0,0),IF(AG82&lt;TIME(8,0,0),AF82+TIME(8,0,0),IF(AG82&lt;TIME(12,0,0),AE82,IF(AG82&lt;TIME(12,45,0),AF82+TIME(12,45,0),IF(AG82&lt;TIME(15,0,0),AE82,IF(AG82&lt;TIME(15,15,0),AF82+TIME(15,15,0),IF(AG82&lt;TIME(18,0,0),AE82,WORKDAY.INTL(AF82,1,V82,'Resmi Tatiller'!$A$2:$A$17)+TIME(8,0,0)))))))))</f>
        <v/>
      </c>
      <c r="AK82" s="18" t="str">
        <f>IF(AE82="","",IF(AH82&lt;&gt;AF82,AH82+TIME(8,0,0),IF(AG82&lt;TIME(8,0,0),AF82+TIME(8,0,0),IF(AG82&lt;TIME(12,0,0),AE82,IF(AG82&lt;TIME(12,45,0),AF82+TIME(12,45,0),IF(AG82&lt;TIME(15,0,0),AE82,IF(AG82&lt;TIME(15,15,0),AF82+TIME(15,15,0),IF(AG82&lt;TIME(20,0,0),AE82,WORKDAY.INTL(AF82,1,V82,'Resmi Tatiller'!$A$2:$A$17)+TIME(8,0,0)))))))))</f>
        <v/>
      </c>
      <c r="AL82" s="18" t="str">
        <f t="shared" si="71"/>
        <v/>
      </c>
    </row>
    <row r="83" spans="1:38" x14ac:dyDescent="0.25">
      <c r="A83" s="6" t="str">
        <f t="shared" si="48"/>
        <v/>
      </c>
      <c r="B83" s="6"/>
      <c r="C83" s="7" t="str">
        <f>IFERROR(VLOOKUP(B83,'Ürün Veri'!$A:$E,2,FALSE),"")</f>
        <v/>
      </c>
      <c r="D83" s="7" t="str">
        <f>IFERROR(VLOOKUP(B83,'Ürün Veri'!$A:$E,3,FALSE),"")</f>
        <v/>
      </c>
      <c r="E83" s="7" t="str">
        <f>IFERROR(VLOOKUP(B83,'Ürün Veri'!$A:$E,4,FALSE),"")</f>
        <v/>
      </c>
      <c r="F83" s="7" t="str">
        <f>IFERROR(VLOOKUP(B83,'Ürün Veri'!$A:$E,5,FALSE),"")</f>
        <v/>
      </c>
      <c r="G83" s="6"/>
      <c r="H83" s="6"/>
      <c r="I83" s="14">
        <v>10</v>
      </c>
      <c r="J83" s="15">
        <f t="shared" si="49"/>
        <v>45</v>
      </c>
      <c r="K83" s="15">
        <f t="shared" si="50"/>
        <v>15</v>
      </c>
      <c r="L83" s="8">
        <f t="shared" si="51"/>
        <v>9</v>
      </c>
      <c r="M83" s="6" t="s">
        <v>763</v>
      </c>
      <c r="N83" s="9" t="str">
        <f t="shared" si="65"/>
        <v/>
      </c>
      <c r="O83" s="10" t="str">
        <f t="shared" si="66"/>
        <v/>
      </c>
      <c r="P83" s="8" t="str">
        <f t="shared" si="52"/>
        <v/>
      </c>
      <c r="Q83" s="8" t="str">
        <f t="shared" si="53"/>
        <v/>
      </c>
      <c r="R83" s="9" t="str">
        <f>IF(AB83="","",WORKDAY.INTL(W83,AA83,V83,'Resmi Tatiller'!$A$2:$A$17))</f>
        <v/>
      </c>
      <c r="S83" s="10" t="str">
        <f t="shared" si="54"/>
        <v/>
      </c>
      <c r="T83" s="8" t="str">
        <f t="shared" si="55"/>
        <v>Boş</v>
      </c>
      <c r="U83" s="8">
        <f t="shared" si="56"/>
        <v>540</v>
      </c>
      <c r="V83" s="11" t="str">
        <f t="shared" si="57"/>
        <v>0000011</v>
      </c>
      <c r="W83" s="9" t="str">
        <f>IF(OR(N83="",O83=""),"",IF($AD83="24 Saat",N83,IF($AD83="12 Saat",IF(O83&gt;=TIME(20,0,0),WORKDAY.INTL(N83,1,V83,'Resmi Tatiller'!$A$2:$A$17),WORKDAY.INTL(N83-1,1,V83,'Resmi Tatiller'!$A$2:$A$17)),IF($AD83="2 Vardiya",IF(O83&lt;TIME(6,0,0),N83-1,IF(O83&lt;TIME(8,0,0),WORKDAY.INTL(N83-1,1,V83,'Resmi Tatiller'!$A$2:$A$17),N83)),IF(O83&gt;=TIME(18,0,0),WORKDAY.INTL(N83,1,V83,'Resmi Tatiller'!$A$2:$A$17),WORKDAY.INTL(N83-1,1,V83,'Resmi Tatiller'!$A$2:$A$17))))))</f>
        <v/>
      </c>
      <c r="X83" s="8" t="str">
        <f t="shared" si="58"/>
        <v/>
      </c>
      <c r="Y83" s="11" t="str">
        <f t="shared" si="59"/>
        <v/>
      </c>
      <c r="Z83" s="11" t="str">
        <f t="shared" si="60"/>
        <v/>
      </c>
      <c r="AA83" s="11" t="str">
        <f t="shared" si="61"/>
        <v/>
      </c>
      <c r="AB83" s="11" t="str">
        <f t="shared" si="62"/>
        <v/>
      </c>
      <c r="AC83" s="12" t="str">
        <f t="shared" si="63"/>
        <v/>
      </c>
      <c r="AD83" s="6" t="str">
        <f t="shared" si="64"/>
        <v>Gündüz</v>
      </c>
      <c r="AE83" s="18" t="str">
        <f t="shared" si="67"/>
        <v/>
      </c>
      <c r="AF83" s="18" t="str">
        <f t="shared" si="68"/>
        <v/>
      </c>
      <c r="AG83" s="19" t="str">
        <f t="shared" si="69"/>
        <v/>
      </c>
      <c r="AH83" s="18" t="str">
        <f>IF(AF83="","",WORKDAY.INTL(AF83-1,1,V83,'Resmi Tatiller'!$A$2:$A$17))</f>
        <v/>
      </c>
      <c r="AI83" s="18" t="str">
        <f t="shared" si="70"/>
        <v/>
      </c>
      <c r="AJ83" s="18" t="str">
        <f>IF(AE83="","",IF(AH83&lt;&gt;AF83,AH83+TIME(8,0,0),IF(AG83&lt;TIME(8,0,0),AF83+TIME(8,0,0),IF(AG83&lt;TIME(12,0,0),AE83,IF(AG83&lt;TIME(12,45,0),AF83+TIME(12,45,0),IF(AG83&lt;TIME(15,0,0),AE83,IF(AG83&lt;TIME(15,15,0),AF83+TIME(15,15,0),IF(AG83&lt;TIME(18,0,0),AE83,WORKDAY.INTL(AF83,1,V83,'Resmi Tatiller'!$A$2:$A$17)+TIME(8,0,0)))))))))</f>
        <v/>
      </c>
      <c r="AK83" s="18" t="str">
        <f>IF(AE83="","",IF(AH83&lt;&gt;AF83,AH83+TIME(8,0,0),IF(AG83&lt;TIME(8,0,0),AF83+TIME(8,0,0),IF(AG83&lt;TIME(12,0,0),AE83,IF(AG83&lt;TIME(12,45,0),AF83+TIME(12,45,0),IF(AG83&lt;TIME(15,0,0),AE83,IF(AG83&lt;TIME(15,15,0),AF83+TIME(15,15,0),IF(AG83&lt;TIME(20,0,0),AE83,WORKDAY.INTL(AF83,1,V83,'Resmi Tatiller'!$A$2:$A$17)+TIME(8,0,0)))))))))</f>
        <v/>
      </c>
      <c r="AL83" s="18" t="str">
        <f t="shared" si="71"/>
        <v/>
      </c>
    </row>
    <row r="84" spans="1:38" x14ac:dyDescent="0.25">
      <c r="A84" s="6" t="str">
        <f t="shared" si="48"/>
        <v/>
      </c>
      <c r="B84" s="6"/>
      <c r="C84" s="7" t="str">
        <f>IFERROR(VLOOKUP(B84,'Ürün Veri'!$A:$E,2,FALSE),"")</f>
        <v/>
      </c>
      <c r="D84" s="7" t="str">
        <f>IFERROR(VLOOKUP(B84,'Ürün Veri'!$A:$E,3,FALSE),"")</f>
        <v/>
      </c>
      <c r="E84" s="7" t="str">
        <f>IFERROR(VLOOKUP(B84,'Ürün Veri'!$A:$E,4,FALSE),"")</f>
        <v/>
      </c>
      <c r="F84" s="7" t="str">
        <f>IFERROR(VLOOKUP(B84,'Ürün Veri'!$A:$E,5,FALSE),"")</f>
        <v/>
      </c>
      <c r="G84" s="6"/>
      <c r="H84" s="6"/>
      <c r="I84" s="14">
        <v>10</v>
      </c>
      <c r="J84" s="15">
        <f t="shared" si="49"/>
        <v>45</v>
      </c>
      <c r="K84" s="15">
        <f t="shared" si="50"/>
        <v>15</v>
      </c>
      <c r="L84" s="8">
        <f t="shared" si="51"/>
        <v>9</v>
      </c>
      <c r="M84" s="6" t="s">
        <v>763</v>
      </c>
      <c r="N84" s="9" t="str">
        <f t="shared" si="65"/>
        <v/>
      </c>
      <c r="O84" s="10" t="str">
        <f t="shared" si="66"/>
        <v/>
      </c>
      <c r="P84" s="8" t="str">
        <f t="shared" si="52"/>
        <v/>
      </c>
      <c r="Q84" s="8" t="str">
        <f t="shared" si="53"/>
        <v/>
      </c>
      <c r="R84" s="9" t="str">
        <f>IF(AB84="","",WORKDAY.INTL(W84,AA84,V84,'Resmi Tatiller'!$A$2:$A$17))</f>
        <v/>
      </c>
      <c r="S84" s="10" t="str">
        <f t="shared" si="54"/>
        <v/>
      </c>
      <c r="T84" s="8" t="str">
        <f t="shared" si="55"/>
        <v>Boş</v>
      </c>
      <c r="U84" s="8">
        <f t="shared" si="56"/>
        <v>540</v>
      </c>
      <c r="V84" s="11" t="str">
        <f t="shared" si="57"/>
        <v>0000011</v>
      </c>
      <c r="W84" s="9" t="str">
        <f>IF(OR(N84="",O84=""),"",IF($AD84="24 Saat",N84,IF($AD84="12 Saat",IF(O84&gt;=TIME(20,0,0),WORKDAY.INTL(N84,1,V84,'Resmi Tatiller'!$A$2:$A$17),WORKDAY.INTL(N84-1,1,V84,'Resmi Tatiller'!$A$2:$A$17)),IF($AD84="2 Vardiya",IF(O84&lt;TIME(6,0,0),N84-1,IF(O84&lt;TIME(8,0,0),WORKDAY.INTL(N84-1,1,V84,'Resmi Tatiller'!$A$2:$A$17),N84)),IF(O84&gt;=TIME(18,0,0),WORKDAY.INTL(N84,1,V84,'Resmi Tatiller'!$A$2:$A$17),WORKDAY.INTL(N84-1,1,V84,'Resmi Tatiller'!$A$2:$A$17))))))</f>
        <v/>
      </c>
      <c r="X84" s="8" t="str">
        <f t="shared" si="58"/>
        <v/>
      </c>
      <c r="Y84" s="11" t="str">
        <f t="shared" si="59"/>
        <v/>
      </c>
      <c r="Z84" s="11" t="str">
        <f t="shared" si="60"/>
        <v/>
      </c>
      <c r="AA84" s="11" t="str">
        <f t="shared" si="61"/>
        <v/>
      </c>
      <c r="AB84" s="11" t="str">
        <f t="shared" si="62"/>
        <v/>
      </c>
      <c r="AC84" s="12" t="str">
        <f t="shared" si="63"/>
        <v/>
      </c>
      <c r="AD84" s="6" t="str">
        <f t="shared" si="64"/>
        <v>Gündüz</v>
      </c>
      <c r="AE84" s="18" t="str">
        <f t="shared" si="67"/>
        <v/>
      </c>
      <c r="AF84" s="18" t="str">
        <f t="shared" si="68"/>
        <v/>
      </c>
      <c r="AG84" s="19" t="str">
        <f t="shared" si="69"/>
        <v/>
      </c>
      <c r="AH84" s="18" t="str">
        <f>IF(AF84="","",WORKDAY.INTL(AF84-1,1,V84,'Resmi Tatiller'!$A$2:$A$17))</f>
        <v/>
      </c>
      <c r="AI84" s="18" t="str">
        <f t="shared" si="70"/>
        <v/>
      </c>
      <c r="AJ84" s="18" t="str">
        <f>IF(AE84="","",IF(AH84&lt;&gt;AF84,AH84+TIME(8,0,0),IF(AG84&lt;TIME(8,0,0),AF84+TIME(8,0,0),IF(AG84&lt;TIME(12,0,0),AE84,IF(AG84&lt;TIME(12,45,0),AF84+TIME(12,45,0),IF(AG84&lt;TIME(15,0,0),AE84,IF(AG84&lt;TIME(15,15,0),AF84+TIME(15,15,0),IF(AG84&lt;TIME(18,0,0),AE84,WORKDAY.INTL(AF84,1,V84,'Resmi Tatiller'!$A$2:$A$17)+TIME(8,0,0)))))))))</f>
        <v/>
      </c>
      <c r="AK84" s="18" t="str">
        <f>IF(AE84="","",IF(AH84&lt;&gt;AF84,AH84+TIME(8,0,0),IF(AG84&lt;TIME(8,0,0),AF84+TIME(8,0,0),IF(AG84&lt;TIME(12,0,0),AE84,IF(AG84&lt;TIME(12,45,0),AF84+TIME(12,45,0),IF(AG84&lt;TIME(15,0,0),AE84,IF(AG84&lt;TIME(15,15,0),AF84+TIME(15,15,0),IF(AG84&lt;TIME(20,0,0),AE84,WORKDAY.INTL(AF84,1,V84,'Resmi Tatiller'!$A$2:$A$17)+TIME(8,0,0)))))))))</f>
        <v/>
      </c>
      <c r="AL84" s="18" t="str">
        <f t="shared" si="71"/>
        <v/>
      </c>
    </row>
    <row r="85" spans="1:38" x14ac:dyDescent="0.25">
      <c r="A85" s="6" t="str">
        <f t="shared" si="48"/>
        <v/>
      </c>
      <c r="B85" s="6"/>
      <c r="C85" s="7" t="str">
        <f>IFERROR(VLOOKUP(B85,'Ürün Veri'!$A:$E,2,FALSE),"")</f>
        <v/>
      </c>
      <c r="D85" s="7" t="str">
        <f>IFERROR(VLOOKUP(B85,'Ürün Veri'!$A:$E,3,FALSE),"")</f>
        <v/>
      </c>
      <c r="E85" s="7" t="str">
        <f>IFERROR(VLOOKUP(B85,'Ürün Veri'!$A:$E,4,FALSE),"")</f>
        <v/>
      </c>
      <c r="F85" s="7" t="str">
        <f>IFERROR(VLOOKUP(B85,'Ürün Veri'!$A:$E,5,FALSE),"")</f>
        <v/>
      </c>
      <c r="G85" s="6"/>
      <c r="H85" s="6"/>
      <c r="I85" s="14">
        <v>10</v>
      </c>
      <c r="J85" s="15">
        <f t="shared" si="49"/>
        <v>45</v>
      </c>
      <c r="K85" s="15">
        <f t="shared" si="50"/>
        <v>15</v>
      </c>
      <c r="L85" s="8">
        <f t="shared" si="51"/>
        <v>9</v>
      </c>
      <c r="M85" s="6" t="s">
        <v>763</v>
      </c>
      <c r="N85" s="9" t="str">
        <f t="shared" si="65"/>
        <v/>
      </c>
      <c r="O85" s="10" t="str">
        <f t="shared" si="66"/>
        <v/>
      </c>
      <c r="P85" s="8" t="str">
        <f t="shared" si="52"/>
        <v/>
      </c>
      <c r="Q85" s="8" t="str">
        <f t="shared" si="53"/>
        <v/>
      </c>
      <c r="R85" s="9" t="str">
        <f>IF(AB85="","",WORKDAY.INTL(W85,AA85,V85,'Resmi Tatiller'!$A$2:$A$17))</f>
        <v/>
      </c>
      <c r="S85" s="10" t="str">
        <f t="shared" si="54"/>
        <v/>
      </c>
      <c r="T85" s="8" t="str">
        <f t="shared" si="55"/>
        <v>Boş</v>
      </c>
      <c r="U85" s="8">
        <f t="shared" si="56"/>
        <v>540</v>
      </c>
      <c r="V85" s="11" t="str">
        <f t="shared" si="57"/>
        <v>0000011</v>
      </c>
      <c r="W85" s="9" t="str">
        <f>IF(OR(N85="",O85=""),"",IF($AD85="24 Saat",N85,IF($AD85="12 Saat",IF(O85&gt;=TIME(20,0,0),WORKDAY.INTL(N85,1,V85,'Resmi Tatiller'!$A$2:$A$17),WORKDAY.INTL(N85-1,1,V85,'Resmi Tatiller'!$A$2:$A$17)),IF($AD85="2 Vardiya",IF(O85&lt;TIME(6,0,0),N85-1,IF(O85&lt;TIME(8,0,0),WORKDAY.INTL(N85-1,1,V85,'Resmi Tatiller'!$A$2:$A$17),N85)),IF(O85&gt;=TIME(18,0,0),WORKDAY.INTL(N85,1,V85,'Resmi Tatiller'!$A$2:$A$17),WORKDAY.INTL(N85-1,1,V85,'Resmi Tatiller'!$A$2:$A$17))))))</f>
        <v/>
      </c>
      <c r="X85" s="8" t="str">
        <f t="shared" si="58"/>
        <v/>
      </c>
      <c r="Y85" s="11" t="str">
        <f t="shared" si="59"/>
        <v/>
      </c>
      <c r="Z85" s="11" t="str">
        <f t="shared" si="60"/>
        <v/>
      </c>
      <c r="AA85" s="11" t="str">
        <f t="shared" si="61"/>
        <v/>
      </c>
      <c r="AB85" s="11" t="str">
        <f t="shared" si="62"/>
        <v/>
      </c>
      <c r="AC85" s="12" t="str">
        <f t="shared" si="63"/>
        <v/>
      </c>
      <c r="AD85" s="6" t="str">
        <f t="shared" si="64"/>
        <v>Gündüz</v>
      </c>
      <c r="AE85" s="18" t="str">
        <f t="shared" si="67"/>
        <v/>
      </c>
      <c r="AF85" s="18" t="str">
        <f t="shared" si="68"/>
        <v/>
      </c>
      <c r="AG85" s="19" t="str">
        <f t="shared" si="69"/>
        <v/>
      </c>
      <c r="AH85" s="18" t="str">
        <f>IF(AF85="","",WORKDAY.INTL(AF85-1,1,V85,'Resmi Tatiller'!$A$2:$A$17))</f>
        <v/>
      </c>
      <c r="AI85" s="18" t="str">
        <f t="shared" si="70"/>
        <v/>
      </c>
      <c r="AJ85" s="18" t="str">
        <f>IF(AE85="","",IF(AH85&lt;&gt;AF85,AH85+TIME(8,0,0),IF(AG85&lt;TIME(8,0,0),AF85+TIME(8,0,0),IF(AG85&lt;TIME(12,0,0),AE85,IF(AG85&lt;TIME(12,45,0),AF85+TIME(12,45,0),IF(AG85&lt;TIME(15,0,0),AE85,IF(AG85&lt;TIME(15,15,0),AF85+TIME(15,15,0),IF(AG85&lt;TIME(18,0,0),AE85,WORKDAY.INTL(AF85,1,V85,'Resmi Tatiller'!$A$2:$A$17)+TIME(8,0,0)))))))))</f>
        <v/>
      </c>
      <c r="AK85" s="18" t="str">
        <f>IF(AE85="","",IF(AH85&lt;&gt;AF85,AH85+TIME(8,0,0),IF(AG85&lt;TIME(8,0,0),AF85+TIME(8,0,0),IF(AG85&lt;TIME(12,0,0),AE85,IF(AG85&lt;TIME(12,45,0),AF85+TIME(12,45,0),IF(AG85&lt;TIME(15,0,0),AE85,IF(AG85&lt;TIME(15,15,0),AF85+TIME(15,15,0),IF(AG85&lt;TIME(20,0,0),AE85,WORKDAY.INTL(AF85,1,V85,'Resmi Tatiller'!$A$2:$A$17)+TIME(8,0,0)))))))))</f>
        <v/>
      </c>
      <c r="AL85" s="18" t="str">
        <f t="shared" si="71"/>
        <v/>
      </c>
    </row>
    <row r="86" spans="1:38" x14ac:dyDescent="0.25">
      <c r="A86" s="6" t="str">
        <f t="shared" si="48"/>
        <v/>
      </c>
      <c r="B86" s="6"/>
      <c r="C86" s="7" t="str">
        <f>IFERROR(VLOOKUP(B86,'Ürün Veri'!$A:$E,2,FALSE),"")</f>
        <v/>
      </c>
      <c r="D86" s="7" t="str">
        <f>IFERROR(VLOOKUP(B86,'Ürün Veri'!$A:$E,3,FALSE),"")</f>
        <v/>
      </c>
      <c r="E86" s="7" t="str">
        <f>IFERROR(VLOOKUP(B86,'Ürün Veri'!$A:$E,4,FALSE),"")</f>
        <v/>
      </c>
      <c r="F86" s="7" t="str">
        <f>IFERROR(VLOOKUP(B86,'Ürün Veri'!$A:$E,5,FALSE),"")</f>
        <v/>
      </c>
      <c r="G86" s="6"/>
      <c r="H86" s="6"/>
      <c r="I86" s="14">
        <v>10</v>
      </c>
      <c r="J86" s="15">
        <f t="shared" si="49"/>
        <v>45</v>
      </c>
      <c r="K86" s="15">
        <f t="shared" si="50"/>
        <v>15</v>
      </c>
      <c r="L86" s="8">
        <f t="shared" si="51"/>
        <v>9</v>
      </c>
      <c r="M86" s="6" t="s">
        <v>763</v>
      </c>
      <c r="N86" s="9" t="str">
        <f t="shared" si="65"/>
        <v/>
      </c>
      <c r="O86" s="10" t="str">
        <f t="shared" si="66"/>
        <v/>
      </c>
      <c r="P86" s="8" t="str">
        <f t="shared" si="52"/>
        <v/>
      </c>
      <c r="Q86" s="8" t="str">
        <f t="shared" si="53"/>
        <v/>
      </c>
      <c r="R86" s="9" t="str">
        <f>IF(AB86="","",WORKDAY.INTL(W86,AA86,V86,'Resmi Tatiller'!$A$2:$A$17))</f>
        <v/>
      </c>
      <c r="S86" s="10" t="str">
        <f t="shared" si="54"/>
        <v/>
      </c>
      <c r="T86" s="8" t="str">
        <f t="shared" si="55"/>
        <v>Boş</v>
      </c>
      <c r="U86" s="8">
        <f t="shared" si="56"/>
        <v>540</v>
      </c>
      <c r="V86" s="11" t="str">
        <f t="shared" si="57"/>
        <v>0000011</v>
      </c>
      <c r="W86" s="9" t="str">
        <f>IF(OR(N86="",O86=""),"",IF($AD86="24 Saat",N86,IF($AD86="12 Saat",IF(O86&gt;=TIME(20,0,0),WORKDAY.INTL(N86,1,V86,'Resmi Tatiller'!$A$2:$A$17),WORKDAY.INTL(N86-1,1,V86,'Resmi Tatiller'!$A$2:$A$17)),IF($AD86="2 Vardiya",IF(O86&lt;TIME(6,0,0),N86-1,IF(O86&lt;TIME(8,0,0),WORKDAY.INTL(N86-1,1,V86,'Resmi Tatiller'!$A$2:$A$17),N86)),IF(O86&gt;=TIME(18,0,0),WORKDAY.INTL(N86,1,V86,'Resmi Tatiller'!$A$2:$A$17),WORKDAY.INTL(N86-1,1,V86,'Resmi Tatiller'!$A$2:$A$17))))))</f>
        <v/>
      </c>
      <c r="X86" s="8" t="str">
        <f t="shared" si="58"/>
        <v/>
      </c>
      <c r="Y86" s="11" t="str">
        <f t="shared" si="59"/>
        <v/>
      </c>
      <c r="Z86" s="11" t="str">
        <f t="shared" si="60"/>
        <v/>
      </c>
      <c r="AA86" s="11" t="str">
        <f t="shared" si="61"/>
        <v/>
      </c>
      <c r="AB86" s="11" t="str">
        <f t="shared" si="62"/>
        <v/>
      </c>
      <c r="AC86" s="12" t="str">
        <f t="shared" si="63"/>
        <v/>
      </c>
      <c r="AD86" s="6" t="str">
        <f t="shared" si="64"/>
        <v>Gündüz</v>
      </c>
      <c r="AE86" s="18" t="str">
        <f t="shared" si="67"/>
        <v/>
      </c>
      <c r="AF86" s="18" t="str">
        <f t="shared" si="68"/>
        <v/>
      </c>
      <c r="AG86" s="19" t="str">
        <f t="shared" si="69"/>
        <v/>
      </c>
      <c r="AH86" s="18" t="str">
        <f>IF(AF86="","",WORKDAY.INTL(AF86-1,1,V86,'Resmi Tatiller'!$A$2:$A$17))</f>
        <v/>
      </c>
      <c r="AI86" s="18" t="str">
        <f t="shared" si="70"/>
        <v/>
      </c>
      <c r="AJ86" s="18" t="str">
        <f>IF(AE86="","",IF(AH86&lt;&gt;AF86,AH86+TIME(8,0,0),IF(AG86&lt;TIME(8,0,0),AF86+TIME(8,0,0),IF(AG86&lt;TIME(12,0,0),AE86,IF(AG86&lt;TIME(12,45,0),AF86+TIME(12,45,0),IF(AG86&lt;TIME(15,0,0),AE86,IF(AG86&lt;TIME(15,15,0),AF86+TIME(15,15,0),IF(AG86&lt;TIME(18,0,0),AE86,WORKDAY.INTL(AF86,1,V86,'Resmi Tatiller'!$A$2:$A$17)+TIME(8,0,0)))))))))</f>
        <v/>
      </c>
      <c r="AK86" s="18" t="str">
        <f>IF(AE86="","",IF(AH86&lt;&gt;AF86,AH86+TIME(8,0,0),IF(AG86&lt;TIME(8,0,0),AF86+TIME(8,0,0),IF(AG86&lt;TIME(12,0,0),AE86,IF(AG86&lt;TIME(12,45,0),AF86+TIME(12,45,0),IF(AG86&lt;TIME(15,0,0),AE86,IF(AG86&lt;TIME(15,15,0),AF86+TIME(15,15,0),IF(AG86&lt;TIME(20,0,0),AE86,WORKDAY.INTL(AF86,1,V86,'Resmi Tatiller'!$A$2:$A$17)+TIME(8,0,0)))))))))</f>
        <v/>
      </c>
      <c r="AL86" s="18" t="str">
        <f t="shared" si="71"/>
        <v/>
      </c>
    </row>
    <row r="87" spans="1:38" x14ac:dyDescent="0.25">
      <c r="A87" s="6" t="str">
        <f t="shared" si="48"/>
        <v/>
      </c>
      <c r="B87" s="6"/>
      <c r="C87" s="7" t="str">
        <f>IFERROR(VLOOKUP(B87,'Ürün Veri'!$A:$E,2,FALSE),"")</f>
        <v/>
      </c>
      <c r="D87" s="7" t="str">
        <f>IFERROR(VLOOKUP(B87,'Ürün Veri'!$A:$E,3,FALSE),"")</f>
        <v/>
      </c>
      <c r="E87" s="7" t="str">
        <f>IFERROR(VLOOKUP(B87,'Ürün Veri'!$A:$E,4,FALSE),"")</f>
        <v/>
      </c>
      <c r="F87" s="7" t="str">
        <f>IFERROR(VLOOKUP(B87,'Ürün Veri'!$A:$E,5,FALSE),"")</f>
        <v/>
      </c>
      <c r="G87" s="6"/>
      <c r="H87" s="6"/>
      <c r="I87" s="14">
        <v>10</v>
      </c>
      <c r="J87" s="15">
        <f t="shared" si="49"/>
        <v>45</v>
      </c>
      <c r="K87" s="15">
        <f t="shared" si="50"/>
        <v>15</v>
      </c>
      <c r="L87" s="8">
        <f t="shared" si="51"/>
        <v>9</v>
      </c>
      <c r="M87" s="6" t="s">
        <v>763</v>
      </c>
      <c r="N87" s="9" t="str">
        <f t="shared" si="65"/>
        <v/>
      </c>
      <c r="O87" s="10" t="str">
        <f t="shared" si="66"/>
        <v/>
      </c>
      <c r="P87" s="8" t="str">
        <f t="shared" si="52"/>
        <v/>
      </c>
      <c r="Q87" s="8" t="str">
        <f t="shared" si="53"/>
        <v/>
      </c>
      <c r="R87" s="9" t="str">
        <f>IF(AB87="","",WORKDAY.INTL(W87,AA87,V87,'Resmi Tatiller'!$A$2:$A$17))</f>
        <v/>
      </c>
      <c r="S87" s="10" t="str">
        <f t="shared" si="54"/>
        <v/>
      </c>
      <c r="T87" s="8" t="str">
        <f t="shared" si="55"/>
        <v>Boş</v>
      </c>
      <c r="U87" s="8">
        <f t="shared" si="56"/>
        <v>540</v>
      </c>
      <c r="V87" s="11" t="str">
        <f t="shared" si="57"/>
        <v>0000011</v>
      </c>
      <c r="W87" s="9" t="str">
        <f>IF(OR(N87="",O87=""),"",IF($AD87="24 Saat",N87,IF($AD87="12 Saat",IF(O87&gt;=TIME(20,0,0),WORKDAY.INTL(N87,1,V87,'Resmi Tatiller'!$A$2:$A$17),WORKDAY.INTL(N87-1,1,V87,'Resmi Tatiller'!$A$2:$A$17)),IF($AD87="2 Vardiya",IF(O87&lt;TIME(6,0,0),N87-1,IF(O87&lt;TIME(8,0,0),WORKDAY.INTL(N87-1,1,V87,'Resmi Tatiller'!$A$2:$A$17),N87)),IF(O87&gt;=TIME(18,0,0),WORKDAY.INTL(N87,1,V87,'Resmi Tatiller'!$A$2:$A$17),WORKDAY.INTL(N87-1,1,V87,'Resmi Tatiller'!$A$2:$A$17))))))</f>
        <v/>
      </c>
      <c r="X87" s="8" t="str">
        <f t="shared" si="58"/>
        <v/>
      </c>
      <c r="Y87" s="11" t="str">
        <f t="shared" si="59"/>
        <v/>
      </c>
      <c r="Z87" s="11" t="str">
        <f t="shared" si="60"/>
        <v/>
      </c>
      <c r="AA87" s="11" t="str">
        <f t="shared" si="61"/>
        <v/>
      </c>
      <c r="AB87" s="11" t="str">
        <f t="shared" si="62"/>
        <v/>
      </c>
      <c r="AC87" s="12" t="str">
        <f t="shared" si="63"/>
        <v/>
      </c>
      <c r="AD87" s="6" t="str">
        <f t="shared" si="64"/>
        <v>Gündüz</v>
      </c>
      <c r="AE87" s="18" t="str">
        <f t="shared" si="67"/>
        <v/>
      </c>
      <c r="AF87" s="18" t="str">
        <f t="shared" si="68"/>
        <v/>
      </c>
      <c r="AG87" s="19" t="str">
        <f t="shared" si="69"/>
        <v/>
      </c>
      <c r="AH87" s="18" t="str">
        <f>IF(AF87="","",WORKDAY.INTL(AF87-1,1,V87,'Resmi Tatiller'!$A$2:$A$17))</f>
        <v/>
      </c>
      <c r="AI87" s="18" t="str">
        <f t="shared" si="70"/>
        <v/>
      </c>
      <c r="AJ87" s="18" t="str">
        <f>IF(AE87="","",IF(AH87&lt;&gt;AF87,AH87+TIME(8,0,0),IF(AG87&lt;TIME(8,0,0),AF87+TIME(8,0,0),IF(AG87&lt;TIME(12,0,0),AE87,IF(AG87&lt;TIME(12,45,0),AF87+TIME(12,45,0),IF(AG87&lt;TIME(15,0,0),AE87,IF(AG87&lt;TIME(15,15,0),AF87+TIME(15,15,0),IF(AG87&lt;TIME(18,0,0),AE87,WORKDAY.INTL(AF87,1,V87,'Resmi Tatiller'!$A$2:$A$17)+TIME(8,0,0)))))))))</f>
        <v/>
      </c>
      <c r="AK87" s="18" t="str">
        <f>IF(AE87="","",IF(AH87&lt;&gt;AF87,AH87+TIME(8,0,0),IF(AG87&lt;TIME(8,0,0),AF87+TIME(8,0,0),IF(AG87&lt;TIME(12,0,0),AE87,IF(AG87&lt;TIME(12,45,0),AF87+TIME(12,45,0),IF(AG87&lt;TIME(15,0,0),AE87,IF(AG87&lt;TIME(15,15,0),AF87+TIME(15,15,0),IF(AG87&lt;TIME(20,0,0),AE87,WORKDAY.INTL(AF87,1,V87,'Resmi Tatiller'!$A$2:$A$17)+TIME(8,0,0)))))))))</f>
        <v/>
      </c>
      <c r="AL87" s="18" t="str">
        <f t="shared" si="71"/>
        <v/>
      </c>
    </row>
    <row r="88" spans="1:38" x14ac:dyDescent="0.25">
      <c r="A88" s="6" t="str">
        <f t="shared" si="48"/>
        <v/>
      </c>
      <c r="B88" s="6"/>
      <c r="C88" s="7" t="str">
        <f>IFERROR(VLOOKUP(B88,'Ürün Veri'!$A:$E,2,FALSE),"")</f>
        <v/>
      </c>
      <c r="D88" s="7" t="str">
        <f>IFERROR(VLOOKUP(B88,'Ürün Veri'!$A:$E,3,FALSE),"")</f>
        <v/>
      </c>
      <c r="E88" s="7" t="str">
        <f>IFERROR(VLOOKUP(B88,'Ürün Veri'!$A:$E,4,FALSE),"")</f>
        <v/>
      </c>
      <c r="F88" s="7" t="str">
        <f>IFERROR(VLOOKUP(B88,'Ürün Veri'!$A:$E,5,FALSE),"")</f>
        <v/>
      </c>
      <c r="G88" s="6"/>
      <c r="H88" s="6"/>
      <c r="I88" s="14">
        <v>10</v>
      </c>
      <c r="J88" s="15">
        <f t="shared" si="49"/>
        <v>45</v>
      </c>
      <c r="K88" s="15">
        <f t="shared" si="50"/>
        <v>15</v>
      </c>
      <c r="L88" s="8">
        <f t="shared" si="51"/>
        <v>9</v>
      </c>
      <c r="M88" s="6" t="s">
        <v>763</v>
      </c>
      <c r="N88" s="9" t="str">
        <f t="shared" si="65"/>
        <v/>
      </c>
      <c r="O88" s="10" t="str">
        <f t="shared" si="66"/>
        <v/>
      </c>
      <c r="P88" s="8" t="str">
        <f t="shared" si="52"/>
        <v/>
      </c>
      <c r="Q88" s="8" t="str">
        <f t="shared" si="53"/>
        <v/>
      </c>
      <c r="R88" s="9" t="str">
        <f>IF(AB88="","",WORKDAY.INTL(W88,AA88,V88,'Resmi Tatiller'!$A$2:$A$17))</f>
        <v/>
      </c>
      <c r="S88" s="10" t="str">
        <f t="shared" si="54"/>
        <v/>
      </c>
      <c r="T88" s="8" t="str">
        <f t="shared" si="55"/>
        <v>Boş</v>
      </c>
      <c r="U88" s="8">
        <f t="shared" si="56"/>
        <v>540</v>
      </c>
      <c r="V88" s="11" t="str">
        <f t="shared" si="57"/>
        <v>0000011</v>
      </c>
      <c r="W88" s="9" t="str">
        <f>IF(OR(N88="",O88=""),"",IF($AD88="24 Saat",N88,IF($AD88="12 Saat",IF(O88&gt;=TIME(20,0,0),WORKDAY.INTL(N88,1,V88,'Resmi Tatiller'!$A$2:$A$17),WORKDAY.INTL(N88-1,1,V88,'Resmi Tatiller'!$A$2:$A$17)),IF($AD88="2 Vardiya",IF(O88&lt;TIME(6,0,0),N88-1,IF(O88&lt;TIME(8,0,0),WORKDAY.INTL(N88-1,1,V88,'Resmi Tatiller'!$A$2:$A$17),N88)),IF(O88&gt;=TIME(18,0,0),WORKDAY.INTL(N88,1,V88,'Resmi Tatiller'!$A$2:$A$17),WORKDAY.INTL(N88-1,1,V88,'Resmi Tatiller'!$A$2:$A$17))))))</f>
        <v/>
      </c>
      <c r="X88" s="8" t="str">
        <f t="shared" si="58"/>
        <v/>
      </c>
      <c r="Y88" s="11" t="str">
        <f t="shared" si="59"/>
        <v/>
      </c>
      <c r="Z88" s="11" t="str">
        <f t="shared" si="60"/>
        <v/>
      </c>
      <c r="AA88" s="11" t="str">
        <f t="shared" si="61"/>
        <v/>
      </c>
      <c r="AB88" s="11" t="str">
        <f t="shared" si="62"/>
        <v/>
      </c>
      <c r="AC88" s="12" t="str">
        <f t="shared" si="63"/>
        <v/>
      </c>
      <c r="AD88" s="6" t="str">
        <f t="shared" si="64"/>
        <v>Gündüz</v>
      </c>
      <c r="AE88" s="18" t="str">
        <f t="shared" si="67"/>
        <v/>
      </c>
      <c r="AF88" s="18" t="str">
        <f t="shared" si="68"/>
        <v/>
      </c>
      <c r="AG88" s="19" t="str">
        <f t="shared" si="69"/>
        <v/>
      </c>
      <c r="AH88" s="18" t="str">
        <f>IF(AF88="","",WORKDAY.INTL(AF88-1,1,V88,'Resmi Tatiller'!$A$2:$A$17))</f>
        <v/>
      </c>
      <c r="AI88" s="18" t="str">
        <f t="shared" si="70"/>
        <v/>
      </c>
      <c r="AJ88" s="18" t="str">
        <f>IF(AE88="","",IF(AH88&lt;&gt;AF88,AH88+TIME(8,0,0),IF(AG88&lt;TIME(8,0,0),AF88+TIME(8,0,0),IF(AG88&lt;TIME(12,0,0),AE88,IF(AG88&lt;TIME(12,45,0),AF88+TIME(12,45,0),IF(AG88&lt;TIME(15,0,0),AE88,IF(AG88&lt;TIME(15,15,0),AF88+TIME(15,15,0),IF(AG88&lt;TIME(18,0,0),AE88,WORKDAY.INTL(AF88,1,V88,'Resmi Tatiller'!$A$2:$A$17)+TIME(8,0,0)))))))))</f>
        <v/>
      </c>
      <c r="AK88" s="18" t="str">
        <f>IF(AE88="","",IF(AH88&lt;&gt;AF88,AH88+TIME(8,0,0),IF(AG88&lt;TIME(8,0,0),AF88+TIME(8,0,0),IF(AG88&lt;TIME(12,0,0),AE88,IF(AG88&lt;TIME(12,45,0),AF88+TIME(12,45,0),IF(AG88&lt;TIME(15,0,0),AE88,IF(AG88&lt;TIME(15,15,0),AF88+TIME(15,15,0),IF(AG88&lt;TIME(20,0,0),AE88,WORKDAY.INTL(AF88,1,V88,'Resmi Tatiller'!$A$2:$A$17)+TIME(8,0,0)))))))))</f>
        <v/>
      </c>
      <c r="AL88" s="18" t="str">
        <f t="shared" si="71"/>
        <v/>
      </c>
    </row>
    <row r="89" spans="1:38" x14ac:dyDescent="0.25">
      <c r="A89" s="6" t="str">
        <f t="shared" si="48"/>
        <v/>
      </c>
      <c r="B89" s="6"/>
      <c r="C89" s="7" t="str">
        <f>IFERROR(VLOOKUP(B89,'Ürün Veri'!$A:$E,2,FALSE),"")</f>
        <v/>
      </c>
      <c r="D89" s="7" t="str">
        <f>IFERROR(VLOOKUP(B89,'Ürün Veri'!$A:$E,3,FALSE),"")</f>
        <v/>
      </c>
      <c r="E89" s="7" t="str">
        <f>IFERROR(VLOOKUP(B89,'Ürün Veri'!$A:$E,4,FALSE),"")</f>
        <v/>
      </c>
      <c r="F89" s="7" t="str">
        <f>IFERROR(VLOOKUP(B89,'Ürün Veri'!$A:$E,5,FALSE),"")</f>
        <v/>
      </c>
      <c r="G89" s="6"/>
      <c r="H89" s="6"/>
      <c r="I89" s="14">
        <v>10</v>
      </c>
      <c r="J89" s="15">
        <f t="shared" si="49"/>
        <v>45</v>
      </c>
      <c r="K89" s="15">
        <f t="shared" si="50"/>
        <v>15</v>
      </c>
      <c r="L89" s="8">
        <f t="shared" si="51"/>
        <v>9</v>
      </c>
      <c r="M89" s="6" t="s">
        <v>763</v>
      </c>
      <c r="N89" s="9" t="str">
        <f t="shared" si="65"/>
        <v/>
      </c>
      <c r="O89" s="10" t="str">
        <f t="shared" si="66"/>
        <v/>
      </c>
      <c r="P89" s="8" t="str">
        <f t="shared" si="52"/>
        <v/>
      </c>
      <c r="Q89" s="8" t="str">
        <f t="shared" si="53"/>
        <v/>
      </c>
      <c r="R89" s="9" t="str">
        <f>IF(AB89="","",WORKDAY.INTL(W89,AA89,V89,'Resmi Tatiller'!$A$2:$A$17))</f>
        <v/>
      </c>
      <c r="S89" s="10" t="str">
        <f t="shared" si="54"/>
        <v/>
      </c>
      <c r="T89" s="8" t="str">
        <f t="shared" si="55"/>
        <v>Boş</v>
      </c>
      <c r="U89" s="8">
        <f t="shared" si="56"/>
        <v>540</v>
      </c>
      <c r="V89" s="11" t="str">
        <f t="shared" si="57"/>
        <v>0000011</v>
      </c>
      <c r="W89" s="9" t="str">
        <f>IF(OR(N89="",O89=""),"",IF($AD89="24 Saat",N89,IF($AD89="12 Saat",IF(O89&gt;=TIME(20,0,0),WORKDAY.INTL(N89,1,V89,'Resmi Tatiller'!$A$2:$A$17),WORKDAY.INTL(N89-1,1,V89,'Resmi Tatiller'!$A$2:$A$17)),IF($AD89="2 Vardiya",IF(O89&lt;TIME(6,0,0),N89-1,IF(O89&lt;TIME(8,0,0),WORKDAY.INTL(N89-1,1,V89,'Resmi Tatiller'!$A$2:$A$17),N89)),IF(O89&gt;=TIME(18,0,0),WORKDAY.INTL(N89,1,V89,'Resmi Tatiller'!$A$2:$A$17),WORKDAY.INTL(N89-1,1,V89,'Resmi Tatiller'!$A$2:$A$17))))))</f>
        <v/>
      </c>
      <c r="X89" s="8" t="str">
        <f t="shared" si="58"/>
        <v/>
      </c>
      <c r="Y89" s="11" t="str">
        <f t="shared" si="59"/>
        <v/>
      </c>
      <c r="Z89" s="11" t="str">
        <f t="shared" si="60"/>
        <v/>
      </c>
      <c r="AA89" s="11" t="str">
        <f t="shared" si="61"/>
        <v/>
      </c>
      <c r="AB89" s="11" t="str">
        <f t="shared" si="62"/>
        <v/>
      </c>
      <c r="AC89" s="12" t="str">
        <f t="shared" si="63"/>
        <v/>
      </c>
      <c r="AD89" s="6" t="str">
        <f t="shared" si="64"/>
        <v>Gündüz</v>
      </c>
      <c r="AE89" s="18" t="str">
        <f t="shared" si="67"/>
        <v/>
      </c>
      <c r="AF89" s="18" t="str">
        <f t="shared" si="68"/>
        <v/>
      </c>
      <c r="AG89" s="19" t="str">
        <f t="shared" si="69"/>
        <v/>
      </c>
      <c r="AH89" s="18" t="str">
        <f>IF(AF89="","",WORKDAY.INTL(AF89-1,1,V89,'Resmi Tatiller'!$A$2:$A$17))</f>
        <v/>
      </c>
      <c r="AI89" s="18" t="str">
        <f t="shared" si="70"/>
        <v/>
      </c>
      <c r="AJ89" s="18" t="str">
        <f>IF(AE89="","",IF(AH89&lt;&gt;AF89,AH89+TIME(8,0,0),IF(AG89&lt;TIME(8,0,0),AF89+TIME(8,0,0),IF(AG89&lt;TIME(12,0,0),AE89,IF(AG89&lt;TIME(12,45,0),AF89+TIME(12,45,0),IF(AG89&lt;TIME(15,0,0),AE89,IF(AG89&lt;TIME(15,15,0),AF89+TIME(15,15,0),IF(AG89&lt;TIME(18,0,0),AE89,WORKDAY.INTL(AF89,1,V89,'Resmi Tatiller'!$A$2:$A$17)+TIME(8,0,0)))))))))</f>
        <v/>
      </c>
      <c r="AK89" s="18" t="str">
        <f>IF(AE89="","",IF(AH89&lt;&gt;AF89,AH89+TIME(8,0,0),IF(AG89&lt;TIME(8,0,0),AF89+TIME(8,0,0),IF(AG89&lt;TIME(12,0,0),AE89,IF(AG89&lt;TIME(12,45,0),AF89+TIME(12,45,0),IF(AG89&lt;TIME(15,0,0),AE89,IF(AG89&lt;TIME(15,15,0),AF89+TIME(15,15,0),IF(AG89&lt;TIME(20,0,0),AE89,WORKDAY.INTL(AF89,1,V89,'Resmi Tatiller'!$A$2:$A$17)+TIME(8,0,0)))))))))</f>
        <v/>
      </c>
      <c r="AL89" s="18" t="str">
        <f t="shared" si="71"/>
        <v/>
      </c>
    </row>
    <row r="90" spans="1:38" x14ac:dyDescent="0.25">
      <c r="A90" s="6" t="str">
        <f t="shared" si="48"/>
        <v/>
      </c>
      <c r="B90" s="6"/>
      <c r="C90" s="7" t="str">
        <f>IFERROR(VLOOKUP(B90,'Ürün Veri'!$A:$E,2,FALSE),"")</f>
        <v/>
      </c>
      <c r="D90" s="7" t="str">
        <f>IFERROR(VLOOKUP(B90,'Ürün Veri'!$A:$E,3,FALSE),"")</f>
        <v/>
      </c>
      <c r="E90" s="7" t="str">
        <f>IFERROR(VLOOKUP(B90,'Ürün Veri'!$A:$E,4,FALSE),"")</f>
        <v/>
      </c>
      <c r="F90" s="7" t="str">
        <f>IFERROR(VLOOKUP(B90,'Ürün Veri'!$A:$E,5,FALSE),"")</f>
        <v/>
      </c>
      <c r="G90" s="6"/>
      <c r="H90" s="6"/>
      <c r="I90" s="14">
        <v>10</v>
      </c>
      <c r="J90" s="15">
        <f t="shared" si="49"/>
        <v>45</v>
      </c>
      <c r="K90" s="15">
        <f t="shared" si="50"/>
        <v>15</v>
      </c>
      <c r="L90" s="8">
        <f t="shared" si="51"/>
        <v>9</v>
      </c>
      <c r="M90" s="6" t="s">
        <v>763</v>
      </c>
      <c r="N90" s="9" t="str">
        <f t="shared" si="65"/>
        <v/>
      </c>
      <c r="O90" s="10" t="str">
        <f t="shared" si="66"/>
        <v/>
      </c>
      <c r="P90" s="8" t="str">
        <f t="shared" si="52"/>
        <v/>
      </c>
      <c r="Q90" s="8" t="str">
        <f t="shared" si="53"/>
        <v/>
      </c>
      <c r="R90" s="9" t="str">
        <f>IF(AB90="","",WORKDAY.INTL(W90,AA90,V90,'Resmi Tatiller'!$A$2:$A$17))</f>
        <v/>
      </c>
      <c r="S90" s="10" t="str">
        <f t="shared" si="54"/>
        <v/>
      </c>
      <c r="T90" s="8" t="str">
        <f t="shared" si="55"/>
        <v>Boş</v>
      </c>
      <c r="U90" s="8">
        <f t="shared" si="56"/>
        <v>540</v>
      </c>
      <c r="V90" s="11" t="str">
        <f t="shared" si="57"/>
        <v>0000011</v>
      </c>
      <c r="W90" s="9" t="str">
        <f>IF(OR(N90="",O90=""),"",IF($AD90="24 Saat",N90,IF($AD90="12 Saat",IF(O90&gt;=TIME(20,0,0),WORKDAY.INTL(N90,1,V90,'Resmi Tatiller'!$A$2:$A$17),WORKDAY.INTL(N90-1,1,V90,'Resmi Tatiller'!$A$2:$A$17)),IF($AD90="2 Vardiya",IF(O90&lt;TIME(6,0,0),N90-1,IF(O90&lt;TIME(8,0,0),WORKDAY.INTL(N90-1,1,V90,'Resmi Tatiller'!$A$2:$A$17),N90)),IF(O90&gt;=TIME(18,0,0),WORKDAY.INTL(N90,1,V90,'Resmi Tatiller'!$A$2:$A$17),WORKDAY.INTL(N90-1,1,V90,'Resmi Tatiller'!$A$2:$A$17))))))</f>
        <v/>
      </c>
      <c r="X90" s="8" t="str">
        <f t="shared" si="58"/>
        <v/>
      </c>
      <c r="Y90" s="11" t="str">
        <f t="shared" si="59"/>
        <v/>
      </c>
      <c r="Z90" s="11" t="str">
        <f t="shared" si="60"/>
        <v/>
      </c>
      <c r="AA90" s="11" t="str">
        <f t="shared" si="61"/>
        <v/>
      </c>
      <c r="AB90" s="11" t="str">
        <f t="shared" si="62"/>
        <v/>
      </c>
      <c r="AC90" s="12" t="str">
        <f t="shared" si="63"/>
        <v/>
      </c>
      <c r="AD90" s="6" t="str">
        <f t="shared" si="64"/>
        <v>Gündüz</v>
      </c>
      <c r="AE90" s="18" t="str">
        <f t="shared" si="67"/>
        <v/>
      </c>
      <c r="AF90" s="18" t="str">
        <f t="shared" si="68"/>
        <v/>
      </c>
      <c r="AG90" s="19" t="str">
        <f t="shared" si="69"/>
        <v/>
      </c>
      <c r="AH90" s="18" t="str">
        <f>IF(AF90="","",WORKDAY.INTL(AF90-1,1,V90,'Resmi Tatiller'!$A$2:$A$17))</f>
        <v/>
      </c>
      <c r="AI90" s="18" t="str">
        <f t="shared" si="70"/>
        <v/>
      </c>
      <c r="AJ90" s="18" t="str">
        <f>IF(AE90="","",IF(AH90&lt;&gt;AF90,AH90+TIME(8,0,0),IF(AG90&lt;TIME(8,0,0),AF90+TIME(8,0,0),IF(AG90&lt;TIME(12,0,0),AE90,IF(AG90&lt;TIME(12,45,0),AF90+TIME(12,45,0),IF(AG90&lt;TIME(15,0,0),AE90,IF(AG90&lt;TIME(15,15,0),AF90+TIME(15,15,0),IF(AG90&lt;TIME(18,0,0),AE90,WORKDAY.INTL(AF90,1,V90,'Resmi Tatiller'!$A$2:$A$17)+TIME(8,0,0)))))))))</f>
        <v/>
      </c>
      <c r="AK90" s="18" t="str">
        <f>IF(AE90="","",IF(AH90&lt;&gt;AF90,AH90+TIME(8,0,0),IF(AG90&lt;TIME(8,0,0),AF90+TIME(8,0,0),IF(AG90&lt;TIME(12,0,0),AE90,IF(AG90&lt;TIME(12,45,0),AF90+TIME(12,45,0),IF(AG90&lt;TIME(15,0,0),AE90,IF(AG90&lt;TIME(15,15,0),AF90+TIME(15,15,0),IF(AG90&lt;TIME(20,0,0),AE90,WORKDAY.INTL(AF90,1,V90,'Resmi Tatiller'!$A$2:$A$17)+TIME(8,0,0)))))))))</f>
        <v/>
      </c>
      <c r="AL90" s="18" t="str">
        <f t="shared" si="71"/>
        <v/>
      </c>
    </row>
    <row r="91" spans="1:38" x14ac:dyDescent="0.25">
      <c r="A91" s="6" t="str">
        <f t="shared" si="48"/>
        <v/>
      </c>
      <c r="B91" s="6"/>
      <c r="C91" s="7" t="str">
        <f>IFERROR(VLOOKUP(B91,'Ürün Veri'!$A:$E,2,FALSE),"")</f>
        <v/>
      </c>
      <c r="D91" s="7" t="str">
        <f>IFERROR(VLOOKUP(B91,'Ürün Veri'!$A:$E,3,FALSE),"")</f>
        <v/>
      </c>
      <c r="E91" s="7" t="str">
        <f>IFERROR(VLOOKUP(B91,'Ürün Veri'!$A:$E,4,FALSE),"")</f>
        <v/>
      </c>
      <c r="F91" s="7" t="str">
        <f>IFERROR(VLOOKUP(B91,'Ürün Veri'!$A:$E,5,FALSE),"")</f>
        <v/>
      </c>
      <c r="G91" s="6"/>
      <c r="H91" s="6"/>
      <c r="I91" s="14">
        <v>10</v>
      </c>
      <c r="J91" s="15">
        <f t="shared" si="49"/>
        <v>45</v>
      </c>
      <c r="K91" s="15">
        <f t="shared" si="50"/>
        <v>15</v>
      </c>
      <c r="L91" s="8">
        <f t="shared" si="51"/>
        <v>9</v>
      </c>
      <c r="M91" s="6" t="s">
        <v>763</v>
      </c>
      <c r="N91" s="9" t="str">
        <f t="shared" si="65"/>
        <v/>
      </c>
      <c r="O91" s="10" t="str">
        <f t="shared" si="66"/>
        <v/>
      </c>
      <c r="P91" s="8" t="str">
        <f t="shared" si="52"/>
        <v/>
      </c>
      <c r="Q91" s="8" t="str">
        <f t="shared" si="53"/>
        <v/>
      </c>
      <c r="R91" s="9" t="str">
        <f>IF(AB91="","",WORKDAY.INTL(W91,AA91,V91,'Resmi Tatiller'!$A$2:$A$17))</f>
        <v/>
      </c>
      <c r="S91" s="10" t="str">
        <f t="shared" si="54"/>
        <v/>
      </c>
      <c r="T91" s="8" t="str">
        <f t="shared" si="55"/>
        <v>Boş</v>
      </c>
      <c r="U91" s="8">
        <f t="shared" si="56"/>
        <v>540</v>
      </c>
      <c r="V91" s="11" t="str">
        <f t="shared" si="57"/>
        <v>0000011</v>
      </c>
      <c r="W91" s="9" t="str">
        <f>IF(OR(N91="",O91=""),"",IF($AD91="24 Saat",N91,IF($AD91="12 Saat",IF(O91&gt;=TIME(20,0,0),WORKDAY.INTL(N91,1,V91,'Resmi Tatiller'!$A$2:$A$17),WORKDAY.INTL(N91-1,1,V91,'Resmi Tatiller'!$A$2:$A$17)),IF($AD91="2 Vardiya",IF(O91&lt;TIME(6,0,0),N91-1,IF(O91&lt;TIME(8,0,0),WORKDAY.INTL(N91-1,1,V91,'Resmi Tatiller'!$A$2:$A$17),N91)),IF(O91&gt;=TIME(18,0,0),WORKDAY.INTL(N91,1,V91,'Resmi Tatiller'!$A$2:$A$17),WORKDAY.INTL(N91-1,1,V91,'Resmi Tatiller'!$A$2:$A$17))))))</f>
        <v/>
      </c>
      <c r="X91" s="8" t="str">
        <f t="shared" si="58"/>
        <v/>
      </c>
      <c r="Y91" s="11" t="str">
        <f t="shared" si="59"/>
        <v/>
      </c>
      <c r="Z91" s="11" t="str">
        <f t="shared" si="60"/>
        <v/>
      </c>
      <c r="AA91" s="11" t="str">
        <f t="shared" si="61"/>
        <v/>
      </c>
      <c r="AB91" s="11" t="str">
        <f t="shared" si="62"/>
        <v/>
      </c>
      <c r="AC91" s="12" t="str">
        <f t="shared" si="63"/>
        <v/>
      </c>
      <c r="AD91" s="6" t="str">
        <f t="shared" si="64"/>
        <v>Gündüz</v>
      </c>
      <c r="AE91" s="18" t="str">
        <f t="shared" si="67"/>
        <v/>
      </c>
      <c r="AF91" s="18" t="str">
        <f t="shared" si="68"/>
        <v/>
      </c>
      <c r="AG91" s="19" t="str">
        <f t="shared" si="69"/>
        <v/>
      </c>
      <c r="AH91" s="18" t="str">
        <f>IF(AF91="","",WORKDAY.INTL(AF91-1,1,V91,'Resmi Tatiller'!$A$2:$A$17))</f>
        <v/>
      </c>
      <c r="AI91" s="18" t="str">
        <f t="shared" si="70"/>
        <v/>
      </c>
      <c r="AJ91" s="18" t="str">
        <f>IF(AE91="","",IF(AH91&lt;&gt;AF91,AH91+TIME(8,0,0),IF(AG91&lt;TIME(8,0,0),AF91+TIME(8,0,0),IF(AG91&lt;TIME(12,0,0),AE91,IF(AG91&lt;TIME(12,45,0),AF91+TIME(12,45,0),IF(AG91&lt;TIME(15,0,0),AE91,IF(AG91&lt;TIME(15,15,0),AF91+TIME(15,15,0),IF(AG91&lt;TIME(18,0,0),AE91,WORKDAY.INTL(AF91,1,V91,'Resmi Tatiller'!$A$2:$A$17)+TIME(8,0,0)))))))))</f>
        <v/>
      </c>
      <c r="AK91" s="18" t="str">
        <f>IF(AE91="","",IF(AH91&lt;&gt;AF91,AH91+TIME(8,0,0),IF(AG91&lt;TIME(8,0,0),AF91+TIME(8,0,0),IF(AG91&lt;TIME(12,0,0),AE91,IF(AG91&lt;TIME(12,45,0),AF91+TIME(12,45,0),IF(AG91&lt;TIME(15,0,0),AE91,IF(AG91&lt;TIME(15,15,0),AF91+TIME(15,15,0),IF(AG91&lt;TIME(20,0,0),AE91,WORKDAY.INTL(AF91,1,V91,'Resmi Tatiller'!$A$2:$A$17)+TIME(8,0,0)))))))))</f>
        <v/>
      </c>
      <c r="AL91" s="18" t="str">
        <f t="shared" si="71"/>
        <v/>
      </c>
    </row>
    <row r="92" spans="1:38" x14ac:dyDescent="0.25">
      <c r="A92" s="6" t="str">
        <f t="shared" si="48"/>
        <v/>
      </c>
      <c r="B92" s="6"/>
      <c r="C92" s="7" t="str">
        <f>IFERROR(VLOOKUP(B92,'Ürün Veri'!$A:$E,2,FALSE),"")</f>
        <v/>
      </c>
      <c r="D92" s="7" t="str">
        <f>IFERROR(VLOOKUP(B92,'Ürün Veri'!$A:$E,3,FALSE),"")</f>
        <v/>
      </c>
      <c r="E92" s="7" t="str">
        <f>IFERROR(VLOOKUP(B92,'Ürün Veri'!$A:$E,4,FALSE),"")</f>
        <v/>
      </c>
      <c r="F92" s="7" t="str">
        <f>IFERROR(VLOOKUP(B92,'Ürün Veri'!$A:$E,5,FALSE),"")</f>
        <v/>
      </c>
      <c r="G92" s="6"/>
      <c r="H92" s="6"/>
      <c r="I92" s="14">
        <v>10</v>
      </c>
      <c r="J92" s="15">
        <f t="shared" si="49"/>
        <v>45</v>
      </c>
      <c r="K92" s="15">
        <f t="shared" si="50"/>
        <v>15</v>
      </c>
      <c r="L92" s="8">
        <f t="shared" si="51"/>
        <v>9</v>
      </c>
      <c r="M92" s="6" t="s">
        <v>763</v>
      </c>
      <c r="N92" s="9" t="str">
        <f t="shared" si="65"/>
        <v/>
      </c>
      <c r="O92" s="10" t="str">
        <f t="shared" si="66"/>
        <v/>
      </c>
      <c r="P92" s="8" t="str">
        <f t="shared" si="52"/>
        <v/>
      </c>
      <c r="Q92" s="8" t="str">
        <f t="shared" si="53"/>
        <v/>
      </c>
      <c r="R92" s="9" t="str">
        <f>IF(AB92="","",WORKDAY.INTL(W92,AA92,V92,'Resmi Tatiller'!$A$2:$A$17))</f>
        <v/>
      </c>
      <c r="S92" s="10" t="str">
        <f t="shared" si="54"/>
        <v/>
      </c>
      <c r="T92" s="8" t="str">
        <f t="shared" si="55"/>
        <v>Boş</v>
      </c>
      <c r="U92" s="8">
        <f t="shared" si="56"/>
        <v>540</v>
      </c>
      <c r="V92" s="11" t="str">
        <f t="shared" si="57"/>
        <v>0000011</v>
      </c>
      <c r="W92" s="9" t="str">
        <f>IF(OR(N92="",O92=""),"",IF($AD92="24 Saat",N92,IF($AD92="12 Saat",IF(O92&gt;=TIME(20,0,0),WORKDAY.INTL(N92,1,V92,'Resmi Tatiller'!$A$2:$A$17),WORKDAY.INTL(N92-1,1,V92,'Resmi Tatiller'!$A$2:$A$17)),IF($AD92="2 Vardiya",IF(O92&lt;TIME(6,0,0),N92-1,IF(O92&lt;TIME(8,0,0),WORKDAY.INTL(N92-1,1,V92,'Resmi Tatiller'!$A$2:$A$17),N92)),IF(O92&gt;=TIME(18,0,0),WORKDAY.INTL(N92,1,V92,'Resmi Tatiller'!$A$2:$A$17),WORKDAY.INTL(N92-1,1,V92,'Resmi Tatiller'!$A$2:$A$17))))))</f>
        <v/>
      </c>
      <c r="X92" s="8" t="str">
        <f t="shared" si="58"/>
        <v/>
      </c>
      <c r="Y92" s="11" t="str">
        <f t="shared" si="59"/>
        <v/>
      </c>
      <c r="Z92" s="11" t="str">
        <f t="shared" si="60"/>
        <v/>
      </c>
      <c r="AA92" s="11" t="str">
        <f t="shared" si="61"/>
        <v/>
      </c>
      <c r="AB92" s="11" t="str">
        <f t="shared" si="62"/>
        <v/>
      </c>
      <c r="AC92" s="12" t="str">
        <f t="shared" si="63"/>
        <v/>
      </c>
      <c r="AD92" s="6" t="str">
        <f t="shared" si="64"/>
        <v>Gündüz</v>
      </c>
      <c r="AE92" s="18" t="str">
        <f t="shared" si="67"/>
        <v/>
      </c>
      <c r="AF92" s="18" t="str">
        <f t="shared" si="68"/>
        <v/>
      </c>
      <c r="AG92" s="19" t="str">
        <f t="shared" si="69"/>
        <v/>
      </c>
      <c r="AH92" s="18" t="str">
        <f>IF(AF92="","",WORKDAY.INTL(AF92-1,1,V92,'Resmi Tatiller'!$A$2:$A$17))</f>
        <v/>
      </c>
      <c r="AI92" s="18" t="str">
        <f t="shared" si="70"/>
        <v/>
      </c>
      <c r="AJ92" s="18" t="str">
        <f>IF(AE92="","",IF(AH92&lt;&gt;AF92,AH92+TIME(8,0,0),IF(AG92&lt;TIME(8,0,0),AF92+TIME(8,0,0),IF(AG92&lt;TIME(12,0,0),AE92,IF(AG92&lt;TIME(12,45,0),AF92+TIME(12,45,0),IF(AG92&lt;TIME(15,0,0),AE92,IF(AG92&lt;TIME(15,15,0),AF92+TIME(15,15,0),IF(AG92&lt;TIME(18,0,0),AE92,WORKDAY.INTL(AF92,1,V92,'Resmi Tatiller'!$A$2:$A$17)+TIME(8,0,0)))))))))</f>
        <v/>
      </c>
      <c r="AK92" s="18" t="str">
        <f>IF(AE92="","",IF(AH92&lt;&gt;AF92,AH92+TIME(8,0,0),IF(AG92&lt;TIME(8,0,0),AF92+TIME(8,0,0),IF(AG92&lt;TIME(12,0,0),AE92,IF(AG92&lt;TIME(12,45,0),AF92+TIME(12,45,0),IF(AG92&lt;TIME(15,0,0),AE92,IF(AG92&lt;TIME(15,15,0),AF92+TIME(15,15,0),IF(AG92&lt;TIME(20,0,0),AE92,WORKDAY.INTL(AF92,1,V92,'Resmi Tatiller'!$A$2:$A$17)+TIME(8,0,0)))))))))</f>
        <v/>
      </c>
      <c r="AL92" s="18" t="str">
        <f t="shared" si="71"/>
        <v/>
      </c>
    </row>
    <row r="93" spans="1:38" x14ac:dyDescent="0.25">
      <c r="A93" s="6" t="str">
        <f t="shared" si="48"/>
        <v/>
      </c>
      <c r="B93" s="6"/>
      <c r="C93" s="7" t="str">
        <f>IFERROR(VLOOKUP(B93,'Ürün Veri'!$A:$E,2,FALSE),"")</f>
        <v/>
      </c>
      <c r="D93" s="7" t="str">
        <f>IFERROR(VLOOKUP(B93,'Ürün Veri'!$A:$E,3,FALSE),"")</f>
        <v/>
      </c>
      <c r="E93" s="7" t="str">
        <f>IFERROR(VLOOKUP(B93,'Ürün Veri'!$A:$E,4,FALSE),"")</f>
        <v/>
      </c>
      <c r="F93" s="7" t="str">
        <f>IFERROR(VLOOKUP(B93,'Ürün Veri'!$A:$E,5,FALSE),"")</f>
        <v/>
      </c>
      <c r="G93" s="6"/>
      <c r="H93" s="6"/>
      <c r="I93" s="14">
        <v>10</v>
      </c>
      <c r="J93" s="15">
        <f t="shared" si="49"/>
        <v>45</v>
      </c>
      <c r="K93" s="15">
        <f t="shared" si="50"/>
        <v>15</v>
      </c>
      <c r="L93" s="8">
        <f t="shared" si="51"/>
        <v>9</v>
      </c>
      <c r="M93" s="6" t="s">
        <v>763</v>
      </c>
      <c r="N93" s="9" t="str">
        <f t="shared" si="65"/>
        <v/>
      </c>
      <c r="O93" s="10" t="str">
        <f t="shared" si="66"/>
        <v/>
      </c>
      <c r="P93" s="8" t="str">
        <f t="shared" si="52"/>
        <v/>
      </c>
      <c r="Q93" s="8" t="str">
        <f t="shared" si="53"/>
        <v/>
      </c>
      <c r="R93" s="9" t="str">
        <f>IF(AB93="","",WORKDAY.INTL(W93,AA93,V93,'Resmi Tatiller'!$A$2:$A$17))</f>
        <v/>
      </c>
      <c r="S93" s="10" t="str">
        <f t="shared" si="54"/>
        <v/>
      </c>
      <c r="T93" s="8" t="str">
        <f t="shared" si="55"/>
        <v>Boş</v>
      </c>
      <c r="U93" s="8">
        <f t="shared" si="56"/>
        <v>540</v>
      </c>
      <c r="V93" s="11" t="str">
        <f t="shared" si="57"/>
        <v>0000011</v>
      </c>
      <c r="W93" s="9" t="str">
        <f>IF(OR(N93="",O93=""),"",IF($AD93="24 Saat",N93,IF($AD93="12 Saat",IF(O93&gt;=TIME(20,0,0),WORKDAY.INTL(N93,1,V93,'Resmi Tatiller'!$A$2:$A$17),WORKDAY.INTL(N93-1,1,V93,'Resmi Tatiller'!$A$2:$A$17)),IF($AD93="2 Vardiya",IF(O93&lt;TIME(6,0,0),N93-1,IF(O93&lt;TIME(8,0,0),WORKDAY.INTL(N93-1,1,V93,'Resmi Tatiller'!$A$2:$A$17),N93)),IF(O93&gt;=TIME(18,0,0),WORKDAY.INTL(N93,1,V93,'Resmi Tatiller'!$A$2:$A$17),WORKDAY.INTL(N93-1,1,V93,'Resmi Tatiller'!$A$2:$A$17))))))</f>
        <v/>
      </c>
      <c r="X93" s="8" t="str">
        <f t="shared" si="58"/>
        <v/>
      </c>
      <c r="Y93" s="11" t="str">
        <f t="shared" si="59"/>
        <v/>
      </c>
      <c r="Z93" s="11" t="str">
        <f t="shared" si="60"/>
        <v/>
      </c>
      <c r="AA93" s="11" t="str">
        <f t="shared" si="61"/>
        <v/>
      </c>
      <c r="AB93" s="11" t="str">
        <f t="shared" si="62"/>
        <v/>
      </c>
      <c r="AC93" s="12" t="str">
        <f t="shared" si="63"/>
        <v/>
      </c>
      <c r="AD93" s="6" t="str">
        <f t="shared" si="64"/>
        <v>Gündüz</v>
      </c>
      <c r="AE93" s="18" t="str">
        <f t="shared" si="67"/>
        <v/>
      </c>
      <c r="AF93" s="18" t="str">
        <f t="shared" si="68"/>
        <v/>
      </c>
      <c r="AG93" s="19" t="str">
        <f t="shared" si="69"/>
        <v/>
      </c>
      <c r="AH93" s="18" t="str">
        <f>IF(AF93="","",WORKDAY.INTL(AF93-1,1,V93,'Resmi Tatiller'!$A$2:$A$17))</f>
        <v/>
      </c>
      <c r="AI93" s="18" t="str">
        <f t="shared" si="70"/>
        <v/>
      </c>
      <c r="AJ93" s="18" t="str">
        <f>IF(AE93="","",IF(AH93&lt;&gt;AF93,AH93+TIME(8,0,0),IF(AG93&lt;TIME(8,0,0),AF93+TIME(8,0,0),IF(AG93&lt;TIME(12,0,0),AE93,IF(AG93&lt;TIME(12,45,0),AF93+TIME(12,45,0),IF(AG93&lt;TIME(15,0,0),AE93,IF(AG93&lt;TIME(15,15,0),AF93+TIME(15,15,0),IF(AG93&lt;TIME(18,0,0),AE93,WORKDAY.INTL(AF93,1,V93,'Resmi Tatiller'!$A$2:$A$17)+TIME(8,0,0)))))))))</f>
        <v/>
      </c>
      <c r="AK93" s="18" t="str">
        <f>IF(AE93="","",IF(AH93&lt;&gt;AF93,AH93+TIME(8,0,0),IF(AG93&lt;TIME(8,0,0),AF93+TIME(8,0,0),IF(AG93&lt;TIME(12,0,0),AE93,IF(AG93&lt;TIME(12,45,0),AF93+TIME(12,45,0),IF(AG93&lt;TIME(15,0,0),AE93,IF(AG93&lt;TIME(15,15,0),AF93+TIME(15,15,0),IF(AG93&lt;TIME(20,0,0),AE93,WORKDAY.INTL(AF93,1,V93,'Resmi Tatiller'!$A$2:$A$17)+TIME(8,0,0)))))))))</f>
        <v/>
      </c>
      <c r="AL93" s="18" t="str">
        <f t="shared" si="71"/>
        <v/>
      </c>
    </row>
    <row r="94" spans="1:38" x14ac:dyDescent="0.25">
      <c r="A94" s="6" t="str">
        <f t="shared" si="48"/>
        <v/>
      </c>
      <c r="B94" s="6"/>
      <c r="C94" s="7" t="str">
        <f>IFERROR(VLOOKUP(B94,'Ürün Veri'!$A:$E,2,FALSE),"")</f>
        <v/>
      </c>
      <c r="D94" s="7" t="str">
        <f>IFERROR(VLOOKUP(B94,'Ürün Veri'!$A:$E,3,FALSE),"")</f>
        <v/>
      </c>
      <c r="E94" s="7" t="str">
        <f>IFERROR(VLOOKUP(B94,'Ürün Veri'!$A:$E,4,FALSE),"")</f>
        <v/>
      </c>
      <c r="F94" s="7" t="str">
        <f>IFERROR(VLOOKUP(B94,'Ürün Veri'!$A:$E,5,FALSE),"")</f>
        <v/>
      </c>
      <c r="G94" s="6"/>
      <c r="H94" s="6"/>
      <c r="I94" s="14">
        <v>10</v>
      </c>
      <c r="J94" s="15">
        <f t="shared" si="49"/>
        <v>45</v>
      </c>
      <c r="K94" s="15">
        <f t="shared" si="50"/>
        <v>15</v>
      </c>
      <c r="L94" s="8">
        <f t="shared" si="51"/>
        <v>9</v>
      </c>
      <c r="M94" s="6" t="s">
        <v>763</v>
      </c>
      <c r="N94" s="9" t="str">
        <f t="shared" si="65"/>
        <v/>
      </c>
      <c r="O94" s="10" t="str">
        <f t="shared" si="66"/>
        <v/>
      </c>
      <c r="P94" s="8" t="str">
        <f t="shared" si="52"/>
        <v/>
      </c>
      <c r="Q94" s="8" t="str">
        <f t="shared" si="53"/>
        <v/>
      </c>
      <c r="R94" s="9" t="str">
        <f>IF(AB94="","",WORKDAY.INTL(W94,AA94,V94,'Resmi Tatiller'!$A$2:$A$17))</f>
        <v/>
      </c>
      <c r="S94" s="10" t="str">
        <f t="shared" si="54"/>
        <v/>
      </c>
      <c r="T94" s="8" t="str">
        <f t="shared" si="55"/>
        <v>Boş</v>
      </c>
      <c r="U94" s="8">
        <f t="shared" si="56"/>
        <v>540</v>
      </c>
      <c r="V94" s="11" t="str">
        <f t="shared" si="57"/>
        <v>0000011</v>
      </c>
      <c r="W94" s="9" t="str">
        <f>IF(OR(N94="",O94=""),"",IF($AD94="24 Saat",N94,IF($AD94="12 Saat",IF(O94&gt;=TIME(20,0,0),WORKDAY.INTL(N94,1,V94,'Resmi Tatiller'!$A$2:$A$17),WORKDAY.INTL(N94-1,1,V94,'Resmi Tatiller'!$A$2:$A$17)),IF($AD94="2 Vardiya",IF(O94&lt;TIME(6,0,0),N94-1,IF(O94&lt;TIME(8,0,0),WORKDAY.INTL(N94-1,1,V94,'Resmi Tatiller'!$A$2:$A$17),N94)),IF(O94&gt;=TIME(18,0,0),WORKDAY.INTL(N94,1,V94,'Resmi Tatiller'!$A$2:$A$17),WORKDAY.INTL(N94-1,1,V94,'Resmi Tatiller'!$A$2:$A$17))))))</f>
        <v/>
      </c>
      <c r="X94" s="8" t="str">
        <f t="shared" si="58"/>
        <v/>
      </c>
      <c r="Y94" s="11" t="str">
        <f t="shared" si="59"/>
        <v/>
      </c>
      <c r="Z94" s="11" t="str">
        <f t="shared" si="60"/>
        <v/>
      </c>
      <c r="AA94" s="11" t="str">
        <f t="shared" si="61"/>
        <v/>
      </c>
      <c r="AB94" s="11" t="str">
        <f t="shared" si="62"/>
        <v/>
      </c>
      <c r="AC94" s="12" t="str">
        <f t="shared" si="63"/>
        <v/>
      </c>
      <c r="AD94" s="6" t="str">
        <f t="shared" si="64"/>
        <v>Gündüz</v>
      </c>
      <c r="AE94" s="18" t="str">
        <f t="shared" si="67"/>
        <v/>
      </c>
      <c r="AF94" s="18" t="str">
        <f t="shared" si="68"/>
        <v/>
      </c>
      <c r="AG94" s="19" t="str">
        <f t="shared" si="69"/>
        <v/>
      </c>
      <c r="AH94" s="18" t="str">
        <f>IF(AF94="","",WORKDAY.INTL(AF94-1,1,V94,'Resmi Tatiller'!$A$2:$A$17))</f>
        <v/>
      </c>
      <c r="AI94" s="18" t="str">
        <f t="shared" si="70"/>
        <v/>
      </c>
      <c r="AJ94" s="18" t="str">
        <f>IF(AE94="","",IF(AH94&lt;&gt;AF94,AH94+TIME(8,0,0),IF(AG94&lt;TIME(8,0,0),AF94+TIME(8,0,0),IF(AG94&lt;TIME(12,0,0),AE94,IF(AG94&lt;TIME(12,45,0),AF94+TIME(12,45,0),IF(AG94&lt;TIME(15,0,0),AE94,IF(AG94&lt;TIME(15,15,0),AF94+TIME(15,15,0),IF(AG94&lt;TIME(18,0,0),AE94,WORKDAY.INTL(AF94,1,V94,'Resmi Tatiller'!$A$2:$A$17)+TIME(8,0,0)))))))))</f>
        <v/>
      </c>
      <c r="AK94" s="18" t="str">
        <f>IF(AE94="","",IF(AH94&lt;&gt;AF94,AH94+TIME(8,0,0),IF(AG94&lt;TIME(8,0,0),AF94+TIME(8,0,0),IF(AG94&lt;TIME(12,0,0),AE94,IF(AG94&lt;TIME(12,45,0),AF94+TIME(12,45,0),IF(AG94&lt;TIME(15,0,0),AE94,IF(AG94&lt;TIME(15,15,0),AF94+TIME(15,15,0),IF(AG94&lt;TIME(20,0,0),AE94,WORKDAY.INTL(AF94,1,V94,'Resmi Tatiller'!$A$2:$A$17)+TIME(8,0,0)))))))))</f>
        <v/>
      </c>
      <c r="AL94" s="18" t="str">
        <f t="shared" si="71"/>
        <v/>
      </c>
    </row>
    <row r="95" spans="1:38" x14ac:dyDescent="0.25">
      <c r="A95" s="6" t="str">
        <f t="shared" si="48"/>
        <v/>
      </c>
      <c r="B95" s="6"/>
      <c r="C95" s="7" t="str">
        <f>IFERROR(VLOOKUP(B95,'Ürün Veri'!$A:$E,2,FALSE),"")</f>
        <v/>
      </c>
      <c r="D95" s="7" t="str">
        <f>IFERROR(VLOOKUP(B95,'Ürün Veri'!$A:$E,3,FALSE),"")</f>
        <v/>
      </c>
      <c r="E95" s="7" t="str">
        <f>IFERROR(VLOOKUP(B95,'Ürün Veri'!$A:$E,4,FALSE),"")</f>
        <v/>
      </c>
      <c r="F95" s="7" t="str">
        <f>IFERROR(VLOOKUP(B95,'Ürün Veri'!$A:$E,5,FALSE),"")</f>
        <v/>
      </c>
      <c r="G95" s="6"/>
      <c r="H95" s="6"/>
      <c r="I95" s="14">
        <v>10</v>
      </c>
      <c r="J95" s="15">
        <f t="shared" si="49"/>
        <v>45</v>
      </c>
      <c r="K95" s="15">
        <f t="shared" si="50"/>
        <v>15</v>
      </c>
      <c r="L95" s="8">
        <f t="shared" si="51"/>
        <v>9</v>
      </c>
      <c r="M95" s="6" t="s">
        <v>763</v>
      </c>
      <c r="N95" s="9" t="str">
        <f t="shared" si="65"/>
        <v/>
      </c>
      <c r="O95" s="10" t="str">
        <f t="shared" si="66"/>
        <v/>
      </c>
      <c r="P95" s="8" t="str">
        <f t="shared" si="52"/>
        <v/>
      </c>
      <c r="Q95" s="8" t="str">
        <f t="shared" si="53"/>
        <v/>
      </c>
      <c r="R95" s="9" t="str">
        <f>IF(AB95="","",WORKDAY.INTL(W95,AA95,V95,'Resmi Tatiller'!$A$2:$A$17))</f>
        <v/>
      </c>
      <c r="S95" s="10" t="str">
        <f t="shared" si="54"/>
        <v/>
      </c>
      <c r="T95" s="8" t="str">
        <f t="shared" si="55"/>
        <v>Boş</v>
      </c>
      <c r="U95" s="8">
        <f t="shared" si="56"/>
        <v>540</v>
      </c>
      <c r="V95" s="11" t="str">
        <f t="shared" si="57"/>
        <v>0000011</v>
      </c>
      <c r="W95" s="9" t="str">
        <f>IF(OR(N95="",O95=""),"",IF($AD95="24 Saat",N95,IF($AD95="12 Saat",IF(O95&gt;=TIME(20,0,0),WORKDAY.INTL(N95,1,V95,'Resmi Tatiller'!$A$2:$A$17),WORKDAY.INTL(N95-1,1,V95,'Resmi Tatiller'!$A$2:$A$17)),IF($AD95="2 Vardiya",IF(O95&lt;TIME(6,0,0),N95-1,IF(O95&lt;TIME(8,0,0),WORKDAY.INTL(N95-1,1,V95,'Resmi Tatiller'!$A$2:$A$17),N95)),IF(O95&gt;=TIME(18,0,0),WORKDAY.INTL(N95,1,V95,'Resmi Tatiller'!$A$2:$A$17),WORKDAY.INTL(N95-1,1,V95,'Resmi Tatiller'!$A$2:$A$17))))))</f>
        <v/>
      </c>
      <c r="X95" s="8" t="str">
        <f t="shared" si="58"/>
        <v/>
      </c>
      <c r="Y95" s="11" t="str">
        <f t="shared" si="59"/>
        <v/>
      </c>
      <c r="Z95" s="11" t="str">
        <f t="shared" si="60"/>
        <v/>
      </c>
      <c r="AA95" s="11" t="str">
        <f t="shared" si="61"/>
        <v/>
      </c>
      <c r="AB95" s="11" t="str">
        <f t="shared" si="62"/>
        <v/>
      </c>
      <c r="AC95" s="12" t="str">
        <f t="shared" si="63"/>
        <v/>
      </c>
      <c r="AD95" s="6" t="str">
        <f t="shared" si="64"/>
        <v>Gündüz</v>
      </c>
      <c r="AE95" s="18" t="str">
        <f t="shared" si="67"/>
        <v/>
      </c>
      <c r="AF95" s="18" t="str">
        <f t="shared" si="68"/>
        <v/>
      </c>
      <c r="AG95" s="19" t="str">
        <f t="shared" si="69"/>
        <v/>
      </c>
      <c r="AH95" s="18" t="str">
        <f>IF(AF95="","",WORKDAY.INTL(AF95-1,1,V95,'Resmi Tatiller'!$A$2:$A$17))</f>
        <v/>
      </c>
      <c r="AI95" s="18" t="str">
        <f t="shared" si="70"/>
        <v/>
      </c>
      <c r="AJ95" s="18" t="str">
        <f>IF(AE95="","",IF(AH95&lt;&gt;AF95,AH95+TIME(8,0,0),IF(AG95&lt;TIME(8,0,0),AF95+TIME(8,0,0),IF(AG95&lt;TIME(12,0,0),AE95,IF(AG95&lt;TIME(12,45,0),AF95+TIME(12,45,0),IF(AG95&lt;TIME(15,0,0),AE95,IF(AG95&lt;TIME(15,15,0),AF95+TIME(15,15,0),IF(AG95&lt;TIME(18,0,0),AE95,WORKDAY.INTL(AF95,1,V95,'Resmi Tatiller'!$A$2:$A$17)+TIME(8,0,0)))))))))</f>
        <v/>
      </c>
      <c r="AK95" s="18" t="str">
        <f>IF(AE95="","",IF(AH95&lt;&gt;AF95,AH95+TIME(8,0,0),IF(AG95&lt;TIME(8,0,0),AF95+TIME(8,0,0),IF(AG95&lt;TIME(12,0,0),AE95,IF(AG95&lt;TIME(12,45,0),AF95+TIME(12,45,0),IF(AG95&lt;TIME(15,0,0),AE95,IF(AG95&lt;TIME(15,15,0),AF95+TIME(15,15,0),IF(AG95&lt;TIME(20,0,0),AE95,WORKDAY.INTL(AF95,1,V95,'Resmi Tatiller'!$A$2:$A$17)+TIME(8,0,0)))))))))</f>
        <v/>
      </c>
      <c r="AL95" s="18" t="str">
        <f t="shared" si="71"/>
        <v/>
      </c>
    </row>
    <row r="96" spans="1:38" x14ac:dyDescent="0.25">
      <c r="A96" s="6" t="str">
        <f t="shared" si="48"/>
        <v/>
      </c>
      <c r="B96" s="6"/>
      <c r="C96" s="7" t="str">
        <f>IFERROR(VLOOKUP(B96,'Ürün Veri'!$A:$E,2,FALSE),"")</f>
        <v/>
      </c>
      <c r="D96" s="7" t="str">
        <f>IFERROR(VLOOKUP(B96,'Ürün Veri'!$A:$E,3,FALSE),"")</f>
        <v/>
      </c>
      <c r="E96" s="7" t="str">
        <f>IFERROR(VLOOKUP(B96,'Ürün Veri'!$A:$E,4,FALSE),"")</f>
        <v/>
      </c>
      <c r="F96" s="7" t="str">
        <f>IFERROR(VLOOKUP(B96,'Ürün Veri'!$A:$E,5,FALSE),"")</f>
        <v/>
      </c>
      <c r="G96" s="6"/>
      <c r="H96" s="6"/>
      <c r="I96" s="14">
        <v>10</v>
      </c>
      <c r="J96" s="15">
        <f t="shared" si="49"/>
        <v>45</v>
      </c>
      <c r="K96" s="15">
        <f t="shared" si="50"/>
        <v>15</v>
      </c>
      <c r="L96" s="8">
        <f t="shared" si="51"/>
        <v>9</v>
      </c>
      <c r="M96" s="6" t="s">
        <v>763</v>
      </c>
      <c r="N96" s="9" t="str">
        <f t="shared" si="65"/>
        <v/>
      </c>
      <c r="O96" s="10" t="str">
        <f t="shared" si="66"/>
        <v/>
      </c>
      <c r="P96" s="8" t="str">
        <f t="shared" si="52"/>
        <v/>
      </c>
      <c r="Q96" s="8" t="str">
        <f t="shared" si="53"/>
        <v/>
      </c>
      <c r="R96" s="9" t="str">
        <f>IF(AB96="","",WORKDAY.INTL(W96,AA96,V96,'Resmi Tatiller'!$A$2:$A$17))</f>
        <v/>
      </c>
      <c r="S96" s="10" t="str">
        <f t="shared" si="54"/>
        <v/>
      </c>
      <c r="T96" s="8" t="str">
        <f t="shared" si="55"/>
        <v>Boş</v>
      </c>
      <c r="U96" s="8">
        <f t="shared" si="56"/>
        <v>540</v>
      </c>
      <c r="V96" s="11" t="str">
        <f t="shared" si="57"/>
        <v>0000011</v>
      </c>
      <c r="W96" s="9" t="str">
        <f>IF(OR(N96="",O96=""),"",IF($AD96="24 Saat",N96,IF($AD96="12 Saat",IF(O96&gt;=TIME(20,0,0),WORKDAY.INTL(N96,1,V96,'Resmi Tatiller'!$A$2:$A$17),WORKDAY.INTL(N96-1,1,V96,'Resmi Tatiller'!$A$2:$A$17)),IF($AD96="2 Vardiya",IF(O96&lt;TIME(6,0,0),N96-1,IF(O96&lt;TIME(8,0,0),WORKDAY.INTL(N96-1,1,V96,'Resmi Tatiller'!$A$2:$A$17),N96)),IF(O96&gt;=TIME(18,0,0),WORKDAY.INTL(N96,1,V96,'Resmi Tatiller'!$A$2:$A$17),WORKDAY.INTL(N96-1,1,V96,'Resmi Tatiller'!$A$2:$A$17))))))</f>
        <v/>
      </c>
      <c r="X96" s="8" t="str">
        <f t="shared" si="58"/>
        <v/>
      </c>
      <c r="Y96" s="11" t="str">
        <f t="shared" si="59"/>
        <v/>
      </c>
      <c r="Z96" s="11" t="str">
        <f t="shared" si="60"/>
        <v/>
      </c>
      <c r="AA96" s="11" t="str">
        <f t="shared" si="61"/>
        <v/>
      </c>
      <c r="AB96" s="11" t="str">
        <f t="shared" si="62"/>
        <v/>
      </c>
      <c r="AC96" s="12" t="str">
        <f t="shared" si="63"/>
        <v/>
      </c>
      <c r="AD96" s="6" t="str">
        <f t="shared" si="64"/>
        <v>Gündüz</v>
      </c>
      <c r="AE96" s="18" t="str">
        <f t="shared" si="67"/>
        <v/>
      </c>
      <c r="AF96" s="18" t="str">
        <f t="shared" si="68"/>
        <v/>
      </c>
      <c r="AG96" s="19" t="str">
        <f t="shared" si="69"/>
        <v/>
      </c>
      <c r="AH96" s="18" t="str">
        <f>IF(AF96="","",WORKDAY.INTL(AF96-1,1,V96,'Resmi Tatiller'!$A$2:$A$17))</f>
        <v/>
      </c>
      <c r="AI96" s="18" t="str">
        <f t="shared" si="70"/>
        <v/>
      </c>
      <c r="AJ96" s="18" t="str">
        <f>IF(AE96="","",IF(AH96&lt;&gt;AF96,AH96+TIME(8,0,0),IF(AG96&lt;TIME(8,0,0),AF96+TIME(8,0,0),IF(AG96&lt;TIME(12,0,0),AE96,IF(AG96&lt;TIME(12,45,0),AF96+TIME(12,45,0),IF(AG96&lt;TIME(15,0,0),AE96,IF(AG96&lt;TIME(15,15,0),AF96+TIME(15,15,0),IF(AG96&lt;TIME(18,0,0),AE96,WORKDAY.INTL(AF96,1,V96,'Resmi Tatiller'!$A$2:$A$17)+TIME(8,0,0)))))))))</f>
        <v/>
      </c>
      <c r="AK96" s="18" t="str">
        <f>IF(AE96="","",IF(AH96&lt;&gt;AF96,AH96+TIME(8,0,0),IF(AG96&lt;TIME(8,0,0),AF96+TIME(8,0,0),IF(AG96&lt;TIME(12,0,0),AE96,IF(AG96&lt;TIME(12,45,0),AF96+TIME(12,45,0),IF(AG96&lt;TIME(15,0,0),AE96,IF(AG96&lt;TIME(15,15,0),AF96+TIME(15,15,0),IF(AG96&lt;TIME(20,0,0),AE96,WORKDAY.INTL(AF96,1,V96,'Resmi Tatiller'!$A$2:$A$17)+TIME(8,0,0)))))))))</f>
        <v/>
      </c>
      <c r="AL96" s="18" t="str">
        <f t="shared" si="71"/>
        <v/>
      </c>
    </row>
    <row r="97" spans="1:38" x14ac:dyDescent="0.25">
      <c r="A97" s="6" t="str">
        <f t="shared" si="48"/>
        <v/>
      </c>
      <c r="B97" s="6"/>
      <c r="C97" s="7" t="str">
        <f>IFERROR(VLOOKUP(B97,'Ürün Veri'!$A:$E,2,FALSE),"")</f>
        <v/>
      </c>
      <c r="D97" s="7" t="str">
        <f>IFERROR(VLOOKUP(B97,'Ürün Veri'!$A:$E,3,FALSE),"")</f>
        <v/>
      </c>
      <c r="E97" s="7" t="str">
        <f>IFERROR(VLOOKUP(B97,'Ürün Veri'!$A:$E,4,FALSE),"")</f>
        <v/>
      </c>
      <c r="F97" s="7" t="str">
        <f>IFERROR(VLOOKUP(B97,'Ürün Veri'!$A:$E,5,FALSE),"")</f>
        <v/>
      </c>
      <c r="G97" s="6"/>
      <c r="H97" s="6"/>
      <c r="I97" s="14">
        <v>10</v>
      </c>
      <c r="J97" s="15">
        <f t="shared" si="49"/>
        <v>45</v>
      </c>
      <c r="K97" s="15">
        <f t="shared" si="50"/>
        <v>15</v>
      </c>
      <c r="L97" s="8">
        <f t="shared" si="51"/>
        <v>9</v>
      </c>
      <c r="M97" s="6" t="s">
        <v>763</v>
      </c>
      <c r="N97" s="9" t="str">
        <f t="shared" si="65"/>
        <v/>
      </c>
      <c r="O97" s="10" t="str">
        <f t="shared" si="66"/>
        <v/>
      </c>
      <c r="P97" s="8" t="str">
        <f t="shared" si="52"/>
        <v/>
      </c>
      <c r="Q97" s="8" t="str">
        <f t="shared" si="53"/>
        <v/>
      </c>
      <c r="R97" s="9" t="str">
        <f>IF(AB97="","",WORKDAY.INTL(W97,AA97,V97,'Resmi Tatiller'!$A$2:$A$17))</f>
        <v/>
      </c>
      <c r="S97" s="10" t="str">
        <f t="shared" si="54"/>
        <v/>
      </c>
      <c r="T97" s="8" t="str">
        <f t="shared" si="55"/>
        <v>Boş</v>
      </c>
      <c r="U97" s="8">
        <f t="shared" si="56"/>
        <v>540</v>
      </c>
      <c r="V97" s="11" t="str">
        <f t="shared" si="57"/>
        <v>0000011</v>
      </c>
      <c r="W97" s="9" t="str">
        <f>IF(OR(N97="",O97=""),"",IF($AD97="24 Saat",N97,IF($AD97="12 Saat",IF(O97&gt;=TIME(20,0,0),WORKDAY.INTL(N97,1,V97,'Resmi Tatiller'!$A$2:$A$17),WORKDAY.INTL(N97-1,1,V97,'Resmi Tatiller'!$A$2:$A$17)),IF($AD97="2 Vardiya",IF(O97&lt;TIME(6,0,0),N97-1,IF(O97&lt;TIME(8,0,0),WORKDAY.INTL(N97-1,1,V97,'Resmi Tatiller'!$A$2:$A$17),N97)),IF(O97&gt;=TIME(18,0,0),WORKDAY.INTL(N97,1,V97,'Resmi Tatiller'!$A$2:$A$17),WORKDAY.INTL(N97-1,1,V97,'Resmi Tatiller'!$A$2:$A$17))))))</f>
        <v/>
      </c>
      <c r="X97" s="8" t="str">
        <f t="shared" si="58"/>
        <v/>
      </c>
      <c r="Y97" s="11" t="str">
        <f t="shared" si="59"/>
        <v/>
      </c>
      <c r="Z97" s="11" t="str">
        <f t="shared" si="60"/>
        <v/>
      </c>
      <c r="AA97" s="11" t="str">
        <f t="shared" si="61"/>
        <v/>
      </c>
      <c r="AB97" s="11" t="str">
        <f t="shared" si="62"/>
        <v/>
      </c>
      <c r="AC97" s="12" t="str">
        <f t="shared" si="63"/>
        <v/>
      </c>
      <c r="AD97" s="6" t="str">
        <f t="shared" si="64"/>
        <v>Gündüz</v>
      </c>
      <c r="AE97" s="18" t="str">
        <f t="shared" si="67"/>
        <v/>
      </c>
      <c r="AF97" s="18" t="str">
        <f t="shared" si="68"/>
        <v/>
      </c>
      <c r="AG97" s="19" t="str">
        <f t="shared" si="69"/>
        <v/>
      </c>
      <c r="AH97" s="18" t="str">
        <f>IF(AF97="","",WORKDAY.INTL(AF97-1,1,V97,'Resmi Tatiller'!$A$2:$A$17))</f>
        <v/>
      </c>
      <c r="AI97" s="18" t="str">
        <f t="shared" si="70"/>
        <v/>
      </c>
      <c r="AJ97" s="18" t="str">
        <f>IF(AE97="","",IF(AH97&lt;&gt;AF97,AH97+TIME(8,0,0),IF(AG97&lt;TIME(8,0,0),AF97+TIME(8,0,0),IF(AG97&lt;TIME(12,0,0),AE97,IF(AG97&lt;TIME(12,45,0),AF97+TIME(12,45,0),IF(AG97&lt;TIME(15,0,0),AE97,IF(AG97&lt;TIME(15,15,0),AF97+TIME(15,15,0),IF(AG97&lt;TIME(18,0,0),AE97,WORKDAY.INTL(AF97,1,V97,'Resmi Tatiller'!$A$2:$A$17)+TIME(8,0,0)))))))))</f>
        <v/>
      </c>
      <c r="AK97" s="18" t="str">
        <f>IF(AE97="","",IF(AH97&lt;&gt;AF97,AH97+TIME(8,0,0),IF(AG97&lt;TIME(8,0,0),AF97+TIME(8,0,0),IF(AG97&lt;TIME(12,0,0),AE97,IF(AG97&lt;TIME(12,45,0),AF97+TIME(12,45,0),IF(AG97&lt;TIME(15,0,0),AE97,IF(AG97&lt;TIME(15,15,0),AF97+TIME(15,15,0),IF(AG97&lt;TIME(20,0,0),AE97,WORKDAY.INTL(AF97,1,V97,'Resmi Tatiller'!$A$2:$A$17)+TIME(8,0,0)))))))))</f>
        <v/>
      </c>
      <c r="AL97" s="18" t="str">
        <f t="shared" si="71"/>
        <v/>
      </c>
    </row>
    <row r="98" spans="1:38" x14ac:dyDescent="0.25">
      <c r="A98" s="6" t="str">
        <f t="shared" si="48"/>
        <v/>
      </c>
      <c r="B98" s="6"/>
      <c r="C98" s="7" t="str">
        <f>IFERROR(VLOOKUP(B98,'Ürün Veri'!$A:$E,2,FALSE),"")</f>
        <v/>
      </c>
      <c r="D98" s="7" t="str">
        <f>IFERROR(VLOOKUP(B98,'Ürün Veri'!$A:$E,3,FALSE),"")</f>
        <v/>
      </c>
      <c r="E98" s="7" t="str">
        <f>IFERROR(VLOOKUP(B98,'Ürün Veri'!$A:$E,4,FALSE),"")</f>
        <v/>
      </c>
      <c r="F98" s="7" t="str">
        <f>IFERROR(VLOOKUP(B98,'Ürün Veri'!$A:$E,5,FALSE),"")</f>
        <v/>
      </c>
      <c r="G98" s="6"/>
      <c r="H98" s="6"/>
      <c r="I98" s="14">
        <v>10</v>
      </c>
      <c r="J98" s="15">
        <f t="shared" si="49"/>
        <v>45</v>
      </c>
      <c r="K98" s="15">
        <f t="shared" si="50"/>
        <v>15</v>
      </c>
      <c r="L98" s="8">
        <f t="shared" si="51"/>
        <v>9</v>
      </c>
      <c r="M98" s="6" t="s">
        <v>763</v>
      </c>
      <c r="N98" s="9" t="str">
        <f t="shared" si="65"/>
        <v/>
      </c>
      <c r="O98" s="10" t="str">
        <f t="shared" si="66"/>
        <v/>
      </c>
      <c r="P98" s="8" t="str">
        <f t="shared" si="52"/>
        <v/>
      </c>
      <c r="Q98" s="8" t="str">
        <f t="shared" si="53"/>
        <v/>
      </c>
      <c r="R98" s="9" t="str">
        <f>IF(AB98="","",WORKDAY.INTL(W98,AA98,V98,'Resmi Tatiller'!$A$2:$A$17))</f>
        <v/>
      </c>
      <c r="S98" s="10" t="str">
        <f t="shared" si="54"/>
        <v/>
      </c>
      <c r="T98" s="8" t="str">
        <f t="shared" si="55"/>
        <v>Boş</v>
      </c>
      <c r="U98" s="8">
        <f t="shared" si="56"/>
        <v>540</v>
      </c>
      <c r="V98" s="11" t="str">
        <f t="shared" si="57"/>
        <v>0000011</v>
      </c>
      <c r="W98" s="9" t="str">
        <f>IF(OR(N98="",O98=""),"",IF($AD98="24 Saat",N98,IF($AD98="12 Saat",IF(O98&gt;=TIME(20,0,0),WORKDAY.INTL(N98,1,V98,'Resmi Tatiller'!$A$2:$A$17),WORKDAY.INTL(N98-1,1,V98,'Resmi Tatiller'!$A$2:$A$17)),IF($AD98="2 Vardiya",IF(O98&lt;TIME(6,0,0),N98-1,IF(O98&lt;TIME(8,0,0),WORKDAY.INTL(N98-1,1,V98,'Resmi Tatiller'!$A$2:$A$17),N98)),IF(O98&gt;=TIME(18,0,0),WORKDAY.INTL(N98,1,V98,'Resmi Tatiller'!$A$2:$A$17),WORKDAY.INTL(N98-1,1,V98,'Resmi Tatiller'!$A$2:$A$17))))))</f>
        <v/>
      </c>
      <c r="X98" s="8" t="str">
        <f t="shared" si="58"/>
        <v/>
      </c>
      <c r="Y98" s="11" t="str">
        <f t="shared" si="59"/>
        <v/>
      </c>
      <c r="Z98" s="11" t="str">
        <f t="shared" si="60"/>
        <v/>
      </c>
      <c r="AA98" s="11" t="str">
        <f t="shared" si="61"/>
        <v/>
      </c>
      <c r="AB98" s="11" t="str">
        <f t="shared" si="62"/>
        <v/>
      </c>
      <c r="AC98" s="12" t="str">
        <f t="shared" si="63"/>
        <v/>
      </c>
      <c r="AD98" s="6" t="str">
        <f t="shared" si="64"/>
        <v>Gündüz</v>
      </c>
      <c r="AE98" s="18" t="str">
        <f t="shared" si="67"/>
        <v/>
      </c>
      <c r="AF98" s="18" t="str">
        <f t="shared" si="68"/>
        <v/>
      </c>
      <c r="AG98" s="19" t="str">
        <f t="shared" si="69"/>
        <v/>
      </c>
      <c r="AH98" s="18" t="str">
        <f>IF(AF98="","",WORKDAY.INTL(AF98-1,1,V98,'Resmi Tatiller'!$A$2:$A$17))</f>
        <v/>
      </c>
      <c r="AI98" s="18" t="str">
        <f t="shared" si="70"/>
        <v/>
      </c>
      <c r="AJ98" s="18" t="str">
        <f>IF(AE98="","",IF(AH98&lt;&gt;AF98,AH98+TIME(8,0,0),IF(AG98&lt;TIME(8,0,0),AF98+TIME(8,0,0),IF(AG98&lt;TIME(12,0,0),AE98,IF(AG98&lt;TIME(12,45,0),AF98+TIME(12,45,0),IF(AG98&lt;TIME(15,0,0),AE98,IF(AG98&lt;TIME(15,15,0),AF98+TIME(15,15,0),IF(AG98&lt;TIME(18,0,0),AE98,WORKDAY.INTL(AF98,1,V98,'Resmi Tatiller'!$A$2:$A$17)+TIME(8,0,0)))))))))</f>
        <v/>
      </c>
      <c r="AK98" s="18" t="str">
        <f>IF(AE98="","",IF(AH98&lt;&gt;AF98,AH98+TIME(8,0,0),IF(AG98&lt;TIME(8,0,0),AF98+TIME(8,0,0),IF(AG98&lt;TIME(12,0,0),AE98,IF(AG98&lt;TIME(12,45,0),AF98+TIME(12,45,0),IF(AG98&lt;TIME(15,0,0),AE98,IF(AG98&lt;TIME(15,15,0),AF98+TIME(15,15,0),IF(AG98&lt;TIME(20,0,0),AE98,WORKDAY.INTL(AF98,1,V98,'Resmi Tatiller'!$A$2:$A$17)+TIME(8,0,0)))))))))</f>
        <v/>
      </c>
      <c r="AL98" s="18" t="str">
        <f t="shared" si="71"/>
        <v/>
      </c>
    </row>
    <row r="99" spans="1:38" x14ac:dyDescent="0.25">
      <c r="A99" s="6" t="str">
        <f t="shared" ref="A99:A103" si="72">IF($B99="","",ROW()-2)</f>
        <v/>
      </c>
      <c r="B99" s="6"/>
      <c r="C99" s="7" t="str">
        <f>IFERROR(VLOOKUP(B99,'Ürün Veri'!$A:$E,2,FALSE),"")</f>
        <v/>
      </c>
      <c r="D99" s="7" t="str">
        <f>IFERROR(VLOOKUP(B99,'Ürün Veri'!$A:$E,3,FALSE),"")</f>
        <v/>
      </c>
      <c r="E99" s="7" t="str">
        <f>IFERROR(VLOOKUP(B99,'Ürün Veri'!$A:$E,4,FALSE),"")</f>
        <v/>
      </c>
      <c r="F99" s="7" t="str">
        <f>IFERROR(VLOOKUP(B99,'Ürün Veri'!$A:$E,5,FALSE),"")</f>
        <v/>
      </c>
      <c r="G99" s="6"/>
      <c r="H99" s="6"/>
      <c r="I99" s="14">
        <v>10</v>
      </c>
      <c r="J99" s="15">
        <f t="shared" ref="J99:J103" si="73">IF($I99="","",IF(VALUE($I99)=24,90,45))</f>
        <v>45</v>
      </c>
      <c r="K99" s="15">
        <f t="shared" ref="K99:K103" si="74">IF($I99="","",IF(VALUE($I99)=24,30,15))</f>
        <v>15</v>
      </c>
      <c r="L99" s="8">
        <f t="shared" ref="L99:L103" si="75">IF($I99="","",VALUE($I99)-($J99+$K99)/60)</f>
        <v>9</v>
      </c>
      <c r="M99" s="6" t="s">
        <v>763</v>
      </c>
      <c r="N99" s="9" t="str">
        <f t="shared" si="65"/>
        <v/>
      </c>
      <c r="O99" s="10" t="str">
        <f t="shared" si="66"/>
        <v/>
      </c>
      <c r="P99" s="8" t="str">
        <f t="shared" ref="P99:P103" si="76">IF(OR(E99="",F99="",G99="",E99=0),"",G99/E99*F99/3600)</f>
        <v/>
      </c>
      <c r="Q99" s="8" t="str">
        <f t="shared" ref="Q99:Q103" si="77">IF(OR(P99="",L99="",L99=0),"",P99/L99)</f>
        <v/>
      </c>
      <c r="R99" s="9" t="str">
        <f>IF(AB99="","",WORKDAY.INTL(W99,AA99,V99,'Resmi Tatiller'!$A$2:$A$17))</f>
        <v/>
      </c>
      <c r="S99" s="10" t="str">
        <f t="shared" ref="S99:S103" si="78">IF(AB99="","",IF($AD99="24 Saat",AB99/1440,IF($AD99="12 Saat",IF(AB99&lt;=240,TIME(8,0,0)+AB99/1440,IF(AB99&lt;=375,TIME(12,45,0)+(AB99-240)/1440,TIME(15,15,0)+(AB99-375)/1440)),IF($AD99="2 Vardiya",IF(AB99&lt;=240,TIME(8,0,0)+AB99/1440,IF(AB99&lt;=375,TIME(12,45,0)+(AB99-240)/1440,IF(AB99&lt;=540,TIME(15,15,0)+(AB99-375)/1440,IF(AB99&lt;=780,TIME(20,0,0)+(AB99-540)/1440,IF(AB99&lt;=915,1+TIME(0,45,0)+(AB99-780)/1440,1+TIME(3,15,0)+(AB99-915)/1440))))),IF(AB99&lt;=240,TIME(8,0,0)+AB99/1440,IF(AB99&lt;=375,TIME(12,45,0)+(AB99-240)/1440,TIME(15,15,0)+(AB99-375)/1440))))))</f>
        <v/>
      </c>
      <c r="T99" s="8" t="str">
        <f t="shared" ref="T99:T103" si="79">IF(B99="","Boş",IF(OR(G99="",N99="",O99=""),"Eksik",IF(OR(R99="",S99=""),"Kontrol","Planlandı")))</f>
        <v>Boş</v>
      </c>
      <c r="U99" s="8">
        <f t="shared" ref="U99:U103" si="80">IF($AD99="24 Saat",1440,IF($AD99="2 Vardiya",1080,IF($AD99="12 Saat",660,IF($AD99="Gündüz",540,IF(L99="","",L99*60)))))</f>
        <v>540</v>
      </c>
      <c r="V99" s="11" t="str">
        <f t="shared" ref="V99:V103" si="81">IF(M99="Çalışmaz","0000011","0000000")</f>
        <v>0000011</v>
      </c>
      <c r="W99" s="9" t="str">
        <f>IF(OR(N99="",O99=""),"",IF($AD99="24 Saat",N99,IF($AD99="12 Saat",IF(O99&gt;=TIME(20,0,0),WORKDAY.INTL(N99,1,V99,'Resmi Tatiller'!$A$2:$A$17),WORKDAY.INTL(N99-1,1,V99,'Resmi Tatiller'!$A$2:$A$17)),IF($AD99="2 Vardiya",IF(O99&lt;TIME(6,0,0),N99-1,IF(O99&lt;TIME(8,0,0),WORKDAY.INTL(N99-1,1,V99,'Resmi Tatiller'!$A$2:$A$17),N99)),IF(O99&gt;=TIME(18,0,0),WORKDAY.INTL(N99,1,V99,'Resmi Tatiller'!$A$2:$A$17),WORKDAY.INTL(N99-1,1,V99,'Resmi Tatiller'!$A$2:$A$17))))))</f>
        <v/>
      </c>
      <c r="X99" s="8" t="str">
        <f t="shared" ref="X99:X103" si="82">IF(W99="","",IF($AD99="24 Saat",MOD(O99,1)*1440,IF($AD99="12 Saat",IF(W99&lt;&gt;N99,0,IF(O99&lt;TIME(8,0,0),0,IF(O99&lt;TIME(12,0,0),(O99-TIME(8,0,0))*1440,IF(O99&lt;TIME(12,45,0),240,IF(O99&lt;TIME(15,0,0),240+(O99-TIME(12,45,0))*1440,IF(O99&lt;TIME(15,15,0),375,IF(O99&lt;TIME(20,0,0),375+(O99-TIME(15,15,0))*1440,0))))))),IF($AD99="2 Vardiya",IF(O99&lt;TIME(6,0,0),IF(O99&lt;TIME(0,45,0),780,IF(O99&lt;TIME(3,0,0),780+(O99-TIME(0,45,0))*1440,IF(O99&lt;TIME(3,15,0),915,915+(O99-TIME(3,15,0))*1440))),IF(O99&lt;TIME(8,0,0),0,IF(O99&lt;TIME(12,0,0),(O99-TIME(8,0,0))*1440,IF(O99&lt;TIME(12,45,0),240,IF(O99&lt;TIME(15,0,0),240+(O99-TIME(12,45,0))*1440,IF(O99&lt;TIME(15,15,0),375,IF(O99&lt;TIME(18,0,0),375+(O99-TIME(15,15,0))*1440,IF(O99&lt;TIME(20,0,0),540,540+(O99-TIME(20,0,0))*1440)))))))),IF(W99&lt;&gt;N99,0,IF(O99&lt;TIME(8,0,0),0,IF(O99&lt;TIME(12,0,0),(O99-TIME(8,0,0))*1440,IF(O99&lt;TIME(12,45,0),240,IF(O99&lt;TIME(15,0,0),240+(O99-TIME(12,45,0))*1440,IF(O99&lt;TIME(15,15,0),375,IF(O99&lt;TIME(18,0,0),375+(O99-TIME(15,15,0))*1440,0)))))))))))</f>
        <v/>
      </c>
      <c r="Y99" s="11" t="str">
        <f t="shared" ref="Y99:Y103" si="83">IF(P99="","",ROUNDUP(P99*60,0))</f>
        <v/>
      </c>
      <c r="Z99" s="11" t="str">
        <f t="shared" ref="Z99:Z103" si="84">IF(Y99="","",N(X99)+Y99)</f>
        <v/>
      </c>
      <c r="AA99" s="11" t="str">
        <f t="shared" ref="AA99:AA103" si="85">IF(OR(Z99="",U99="",U99=0),"",INT((Z99-1)/U99))</f>
        <v/>
      </c>
      <c r="AB99" s="11" t="str">
        <f t="shared" ref="AB99:AB103" si="86">IF(OR(Z99="",U99="",U99=0),"",MOD(Z99-1,U99)+1)</f>
        <v/>
      </c>
      <c r="AC99" s="12" t="str">
        <f t="shared" ref="AC99:AC103" si="87">IF(AB99="","",R99+S99)</f>
        <v/>
      </c>
      <c r="AD99" s="6" t="str">
        <f t="shared" ref="AD99:AD103" si="88">IF($I99="","",IF(VALUE($I99)=10,"Gündüz",IF(VALUE($I99)=12,"12 Saat",IF(VALUE($I99)=24,"2 Vardiya",""))))</f>
        <v>Gündüz</v>
      </c>
      <c r="AE99" s="18" t="str">
        <f t="shared" si="67"/>
        <v/>
      </c>
      <c r="AF99" s="18" t="str">
        <f t="shared" si="68"/>
        <v/>
      </c>
      <c r="AG99" s="19" t="str">
        <f t="shared" si="69"/>
        <v/>
      </c>
      <c r="AH99" s="18" t="str">
        <f>IF(AF99="","",WORKDAY.INTL(AF99-1,1,V99,'Resmi Tatiller'!$A$2:$A$17))</f>
        <v/>
      </c>
      <c r="AI99" s="18" t="str">
        <f t="shared" si="70"/>
        <v/>
      </c>
      <c r="AJ99" s="18" t="str">
        <f>IF(AE99="","",IF(AH99&lt;&gt;AF99,AH99+TIME(8,0,0),IF(AG99&lt;TIME(8,0,0),AF99+TIME(8,0,0),IF(AG99&lt;TIME(12,0,0),AE99,IF(AG99&lt;TIME(12,45,0),AF99+TIME(12,45,0),IF(AG99&lt;TIME(15,0,0),AE99,IF(AG99&lt;TIME(15,15,0),AF99+TIME(15,15,0),IF(AG99&lt;TIME(18,0,0),AE99,WORKDAY.INTL(AF99,1,V99,'Resmi Tatiller'!$A$2:$A$17)+TIME(8,0,0)))))))))</f>
        <v/>
      </c>
      <c r="AK99" s="18" t="str">
        <f>IF(AE99="","",IF(AH99&lt;&gt;AF99,AH99+TIME(8,0,0),IF(AG99&lt;TIME(8,0,0),AF99+TIME(8,0,0),IF(AG99&lt;TIME(12,0,0),AE99,IF(AG99&lt;TIME(12,45,0),AF99+TIME(12,45,0),IF(AG99&lt;TIME(15,0,0),AE99,IF(AG99&lt;TIME(15,15,0),AF99+TIME(15,15,0),IF(AG99&lt;TIME(20,0,0),AE99,WORKDAY.INTL(AF99,1,V99,'Resmi Tatiller'!$A$2:$A$17)+TIME(8,0,0)))))))))</f>
        <v/>
      </c>
      <c r="AL99" s="18" t="str">
        <f t="shared" si="71"/>
        <v/>
      </c>
    </row>
    <row r="100" spans="1:38" x14ac:dyDescent="0.25">
      <c r="A100" s="6" t="str">
        <f t="shared" si="72"/>
        <v/>
      </c>
      <c r="B100" s="6"/>
      <c r="C100" s="7" t="str">
        <f>IFERROR(VLOOKUP(B100,'Ürün Veri'!$A:$E,2,FALSE),"")</f>
        <v/>
      </c>
      <c r="D100" s="7" t="str">
        <f>IFERROR(VLOOKUP(B100,'Ürün Veri'!$A:$E,3,FALSE),"")</f>
        <v/>
      </c>
      <c r="E100" s="7" t="str">
        <f>IFERROR(VLOOKUP(B100,'Ürün Veri'!$A:$E,4,FALSE),"")</f>
        <v/>
      </c>
      <c r="F100" s="7" t="str">
        <f>IFERROR(VLOOKUP(B100,'Ürün Veri'!$A:$E,5,FALSE),"")</f>
        <v/>
      </c>
      <c r="G100" s="6"/>
      <c r="H100" s="6"/>
      <c r="I100" s="14">
        <v>10</v>
      </c>
      <c r="J100" s="15">
        <f t="shared" si="73"/>
        <v>45</v>
      </c>
      <c r="K100" s="15">
        <f t="shared" si="74"/>
        <v>15</v>
      </c>
      <c r="L100" s="8">
        <f t="shared" si="75"/>
        <v>9</v>
      </c>
      <c r="M100" s="6" t="s">
        <v>763</v>
      </c>
      <c r="N100" s="9" t="str">
        <f t="shared" si="65"/>
        <v/>
      </c>
      <c r="O100" s="10" t="str">
        <f t="shared" si="66"/>
        <v/>
      </c>
      <c r="P100" s="8" t="str">
        <f t="shared" si="76"/>
        <v/>
      </c>
      <c r="Q100" s="8" t="str">
        <f t="shared" si="77"/>
        <v/>
      </c>
      <c r="R100" s="9" t="str">
        <f>IF(AB100="","",WORKDAY.INTL(W100,AA100,V100,'Resmi Tatiller'!$A$2:$A$17))</f>
        <v/>
      </c>
      <c r="S100" s="10" t="str">
        <f t="shared" si="78"/>
        <v/>
      </c>
      <c r="T100" s="8" t="str">
        <f t="shared" si="79"/>
        <v>Boş</v>
      </c>
      <c r="U100" s="8">
        <f t="shared" si="80"/>
        <v>540</v>
      </c>
      <c r="V100" s="11" t="str">
        <f t="shared" si="81"/>
        <v>0000011</v>
      </c>
      <c r="W100" s="9" t="str">
        <f>IF(OR(N100="",O100=""),"",IF($AD100="24 Saat",N100,IF($AD100="12 Saat",IF(O100&gt;=TIME(20,0,0),WORKDAY.INTL(N100,1,V100,'Resmi Tatiller'!$A$2:$A$17),WORKDAY.INTL(N100-1,1,V100,'Resmi Tatiller'!$A$2:$A$17)),IF($AD100="2 Vardiya",IF(O100&lt;TIME(6,0,0),N100-1,IF(O100&lt;TIME(8,0,0),WORKDAY.INTL(N100-1,1,V100,'Resmi Tatiller'!$A$2:$A$17),N100)),IF(O100&gt;=TIME(18,0,0),WORKDAY.INTL(N100,1,V100,'Resmi Tatiller'!$A$2:$A$17),WORKDAY.INTL(N100-1,1,V100,'Resmi Tatiller'!$A$2:$A$17))))))</f>
        <v/>
      </c>
      <c r="X100" s="8" t="str">
        <f t="shared" si="82"/>
        <v/>
      </c>
      <c r="Y100" s="11" t="str">
        <f t="shared" si="83"/>
        <v/>
      </c>
      <c r="Z100" s="11" t="str">
        <f t="shared" si="84"/>
        <v/>
      </c>
      <c r="AA100" s="11" t="str">
        <f t="shared" si="85"/>
        <v/>
      </c>
      <c r="AB100" s="11" t="str">
        <f t="shared" si="86"/>
        <v/>
      </c>
      <c r="AC100" s="12" t="str">
        <f t="shared" si="87"/>
        <v/>
      </c>
      <c r="AD100" s="6" t="str">
        <f t="shared" si="88"/>
        <v>Gündüz</v>
      </c>
      <c r="AE100" s="18" t="str">
        <f t="shared" si="67"/>
        <v/>
      </c>
      <c r="AF100" s="18" t="str">
        <f t="shared" ref="AF100:AF103" si="89">IF(AE100="","",INT(AE100))</f>
        <v/>
      </c>
      <c r="AG100" s="19" t="str">
        <f t="shared" si="69"/>
        <v/>
      </c>
      <c r="AH100" s="18" t="str">
        <f>IF(AF100="","",WORKDAY.INTL(AF100-1,1,V100,'Resmi Tatiller'!$A$2:$A$17))</f>
        <v/>
      </c>
      <c r="AI100" s="18" t="str">
        <f t="shared" ref="AI100:AI103" si="90">IF(AE100="","",IF($AD100="24 Saat",AE100,IF($AD100="Gündüz",AJ100,IF($AD100="12 Saat",AK100,IF($AD100="2 Vardiya",AL100,AE100)))))</f>
        <v/>
      </c>
      <c r="AJ100" s="18" t="str">
        <f>IF(AE100="","",IF(AH100&lt;&gt;AF100,AH100+TIME(8,0,0),IF(AG100&lt;TIME(8,0,0),AF100+TIME(8,0,0),IF(AG100&lt;TIME(12,0,0),AE100,IF(AG100&lt;TIME(12,45,0),AF100+TIME(12,45,0),IF(AG100&lt;TIME(15,0,0),AE100,IF(AG100&lt;TIME(15,15,0),AF100+TIME(15,15,0),IF(AG100&lt;TIME(18,0,0),AE100,WORKDAY.INTL(AF100,1,V100,'Resmi Tatiller'!$A$2:$A$17)+TIME(8,0,0)))))))))</f>
        <v/>
      </c>
      <c r="AK100" s="18" t="str">
        <f>IF(AE100="","",IF(AH100&lt;&gt;AF100,AH100+TIME(8,0,0),IF(AG100&lt;TIME(8,0,0),AF100+TIME(8,0,0),IF(AG100&lt;TIME(12,0,0),AE100,IF(AG100&lt;TIME(12,45,0),AF100+TIME(12,45,0),IF(AG100&lt;TIME(15,0,0),AE100,IF(AG100&lt;TIME(15,15,0),AF100+TIME(15,15,0),IF(AG100&lt;TIME(20,0,0),AE100,WORKDAY.INTL(AF100,1,V100,'Resmi Tatiller'!$A$2:$A$17)+TIME(8,0,0)))))))))</f>
        <v/>
      </c>
      <c r="AL100" s="18" t="str">
        <f t="shared" si="71"/>
        <v/>
      </c>
    </row>
    <row r="101" spans="1:38" x14ac:dyDescent="0.25">
      <c r="A101" s="6" t="str">
        <f t="shared" si="72"/>
        <v/>
      </c>
      <c r="B101" s="6"/>
      <c r="C101" s="7" t="str">
        <f>IFERROR(VLOOKUP(B101,'Ürün Veri'!$A:$E,2,FALSE),"")</f>
        <v/>
      </c>
      <c r="D101" s="7" t="str">
        <f>IFERROR(VLOOKUP(B101,'Ürün Veri'!$A:$E,3,FALSE),"")</f>
        <v/>
      </c>
      <c r="E101" s="7" t="str">
        <f>IFERROR(VLOOKUP(B101,'Ürün Veri'!$A:$E,4,FALSE),"")</f>
        <v/>
      </c>
      <c r="F101" s="7" t="str">
        <f>IFERROR(VLOOKUP(B101,'Ürün Veri'!$A:$E,5,FALSE),"")</f>
        <v/>
      </c>
      <c r="G101" s="6"/>
      <c r="H101" s="6"/>
      <c r="I101" s="14">
        <v>10</v>
      </c>
      <c r="J101" s="15">
        <f t="shared" si="73"/>
        <v>45</v>
      </c>
      <c r="K101" s="15">
        <f t="shared" si="74"/>
        <v>15</v>
      </c>
      <c r="L101" s="8">
        <f t="shared" si="75"/>
        <v>9</v>
      </c>
      <c r="M101" s="6" t="s">
        <v>763</v>
      </c>
      <c r="N101" s="9" t="str">
        <f t="shared" si="65"/>
        <v/>
      </c>
      <c r="O101" s="10" t="str">
        <f t="shared" si="66"/>
        <v/>
      </c>
      <c r="P101" s="8" t="str">
        <f t="shared" si="76"/>
        <v/>
      </c>
      <c r="Q101" s="8" t="str">
        <f t="shared" si="77"/>
        <v/>
      </c>
      <c r="R101" s="9" t="str">
        <f>IF(AB101="","",WORKDAY.INTL(W101,AA101,V101,'Resmi Tatiller'!$A$2:$A$17))</f>
        <v/>
      </c>
      <c r="S101" s="10" t="str">
        <f t="shared" si="78"/>
        <v/>
      </c>
      <c r="T101" s="8" t="str">
        <f t="shared" si="79"/>
        <v>Boş</v>
      </c>
      <c r="U101" s="8">
        <f t="shared" si="80"/>
        <v>540</v>
      </c>
      <c r="V101" s="11" t="str">
        <f t="shared" si="81"/>
        <v>0000011</v>
      </c>
      <c r="W101" s="9" t="str">
        <f>IF(OR(N101="",O101=""),"",IF($AD101="24 Saat",N101,IF($AD101="12 Saat",IF(O101&gt;=TIME(20,0,0),WORKDAY.INTL(N101,1,V101,'Resmi Tatiller'!$A$2:$A$17),WORKDAY.INTL(N101-1,1,V101,'Resmi Tatiller'!$A$2:$A$17)),IF($AD101="2 Vardiya",IF(O101&lt;TIME(6,0,0),N101-1,IF(O101&lt;TIME(8,0,0),WORKDAY.INTL(N101-1,1,V101,'Resmi Tatiller'!$A$2:$A$17),N101)),IF(O101&gt;=TIME(18,0,0),WORKDAY.INTL(N101,1,V101,'Resmi Tatiller'!$A$2:$A$17),WORKDAY.INTL(N101-1,1,V101,'Resmi Tatiller'!$A$2:$A$17))))))</f>
        <v/>
      </c>
      <c r="X101" s="8" t="str">
        <f t="shared" si="82"/>
        <v/>
      </c>
      <c r="Y101" s="11" t="str">
        <f t="shared" si="83"/>
        <v/>
      </c>
      <c r="Z101" s="11" t="str">
        <f t="shared" si="84"/>
        <v/>
      </c>
      <c r="AA101" s="11" t="str">
        <f t="shared" si="85"/>
        <v/>
      </c>
      <c r="AB101" s="11" t="str">
        <f t="shared" si="86"/>
        <v/>
      </c>
      <c r="AC101" s="12" t="str">
        <f t="shared" si="87"/>
        <v/>
      </c>
      <c r="AD101" s="6" t="str">
        <f t="shared" si="88"/>
        <v>Gündüz</v>
      </c>
      <c r="AE101" s="18" t="str">
        <f t="shared" si="67"/>
        <v/>
      </c>
      <c r="AF101" s="18" t="str">
        <f t="shared" si="89"/>
        <v/>
      </c>
      <c r="AG101" s="19" t="str">
        <f t="shared" si="69"/>
        <v/>
      </c>
      <c r="AH101" s="18" t="str">
        <f>IF(AF101="","",WORKDAY.INTL(AF101-1,1,V101,'Resmi Tatiller'!$A$2:$A$17))</f>
        <v/>
      </c>
      <c r="AI101" s="18" t="str">
        <f t="shared" si="90"/>
        <v/>
      </c>
      <c r="AJ101" s="18" t="str">
        <f>IF(AE101="","",IF(AH101&lt;&gt;AF101,AH101+TIME(8,0,0),IF(AG101&lt;TIME(8,0,0),AF101+TIME(8,0,0),IF(AG101&lt;TIME(12,0,0),AE101,IF(AG101&lt;TIME(12,45,0),AF101+TIME(12,45,0),IF(AG101&lt;TIME(15,0,0),AE101,IF(AG101&lt;TIME(15,15,0),AF101+TIME(15,15,0),IF(AG101&lt;TIME(18,0,0),AE101,WORKDAY.INTL(AF101,1,V101,'Resmi Tatiller'!$A$2:$A$17)+TIME(8,0,0)))))))))</f>
        <v/>
      </c>
      <c r="AK101" s="18" t="str">
        <f>IF(AE101="","",IF(AH101&lt;&gt;AF101,AH101+TIME(8,0,0),IF(AG101&lt;TIME(8,0,0),AF101+TIME(8,0,0),IF(AG101&lt;TIME(12,0,0),AE101,IF(AG101&lt;TIME(12,45,0),AF101+TIME(12,45,0),IF(AG101&lt;TIME(15,0,0),AE101,IF(AG101&lt;TIME(15,15,0),AF101+TIME(15,15,0),IF(AG101&lt;TIME(20,0,0),AE101,WORKDAY.INTL(AF101,1,V101,'Resmi Tatiller'!$A$2:$A$17)+TIME(8,0,0)))))))))</f>
        <v/>
      </c>
      <c r="AL101" s="18" t="str">
        <f t="shared" si="71"/>
        <v/>
      </c>
    </row>
    <row r="102" spans="1:38" x14ac:dyDescent="0.25">
      <c r="A102" s="6" t="str">
        <f t="shared" si="72"/>
        <v/>
      </c>
      <c r="B102" s="6"/>
      <c r="C102" s="7" t="str">
        <f>IFERROR(VLOOKUP(B102,'Ürün Veri'!$A:$E,2,FALSE),"")</f>
        <v/>
      </c>
      <c r="D102" s="7" t="str">
        <f>IFERROR(VLOOKUP(B102,'Ürün Veri'!$A:$E,3,FALSE),"")</f>
        <v/>
      </c>
      <c r="E102" s="7" t="str">
        <f>IFERROR(VLOOKUP(B102,'Ürün Veri'!$A:$E,4,FALSE),"")</f>
        <v/>
      </c>
      <c r="F102" s="7" t="str">
        <f>IFERROR(VLOOKUP(B102,'Ürün Veri'!$A:$E,5,FALSE),"")</f>
        <v/>
      </c>
      <c r="G102" s="6"/>
      <c r="H102" s="6"/>
      <c r="I102" s="14">
        <v>10</v>
      </c>
      <c r="J102" s="15">
        <f t="shared" si="73"/>
        <v>45</v>
      </c>
      <c r="K102" s="15">
        <f t="shared" si="74"/>
        <v>15</v>
      </c>
      <c r="L102" s="8">
        <f t="shared" si="75"/>
        <v>9</v>
      </c>
      <c r="M102" s="6" t="s">
        <v>763</v>
      </c>
      <c r="N102" s="9" t="str">
        <f t="shared" si="65"/>
        <v/>
      </c>
      <c r="O102" s="10" t="str">
        <f t="shared" si="66"/>
        <v/>
      </c>
      <c r="P102" s="8" t="str">
        <f t="shared" si="76"/>
        <v/>
      </c>
      <c r="Q102" s="8" t="str">
        <f t="shared" si="77"/>
        <v/>
      </c>
      <c r="R102" s="9" t="str">
        <f>IF(AB102="","",WORKDAY.INTL(W102,AA102,V102,'Resmi Tatiller'!$A$2:$A$17))</f>
        <v/>
      </c>
      <c r="S102" s="10" t="str">
        <f t="shared" si="78"/>
        <v/>
      </c>
      <c r="T102" s="8" t="str">
        <f t="shared" si="79"/>
        <v>Boş</v>
      </c>
      <c r="U102" s="8">
        <f t="shared" si="80"/>
        <v>540</v>
      </c>
      <c r="V102" s="11" t="str">
        <f t="shared" si="81"/>
        <v>0000011</v>
      </c>
      <c r="W102" s="9" t="str">
        <f>IF(OR(N102="",O102=""),"",IF($AD102="24 Saat",N102,IF($AD102="12 Saat",IF(O102&gt;=TIME(20,0,0),WORKDAY.INTL(N102,1,V102,'Resmi Tatiller'!$A$2:$A$17),WORKDAY.INTL(N102-1,1,V102,'Resmi Tatiller'!$A$2:$A$17)),IF($AD102="2 Vardiya",IF(O102&lt;TIME(6,0,0),N102-1,IF(O102&lt;TIME(8,0,0),WORKDAY.INTL(N102-1,1,V102,'Resmi Tatiller'!$A$2:$A$17),N102)),IF(O102&gt;=TIME(18,0,0),WORKDAY.INTL(N102,1,V102,'Resmi Tatiller'!$A$2:$A$17),WORKDAY.INTL(N102-1,1,V102,'Resmi Tatiller'!$A$2:$A$17))))))</f>
        <v/>
      </c>
      <c r="X102" s="8" t="str">
        <f t="shared" si="82"/>
        <v/>
      </c>
      <c r="Y102" s="11" t="str">
        <f t="shared" si="83"/>
        <v/>
      </c>
      <c r="Z102" s="11" t="str">
        <f t="shared" si="84"/>
        <v/>
      </c>
      <c r="AA102" s="11" t="str">
        <f t="shared" si="85"/>
        <v/>
      </c>
      <c r="AB102" s="11" t="str">
        <f t="shared" si="86"/>
        <v/>
      </c>
      <c r="AC102" s="12" t="str">
        <f t="shared" si="87"/>
        <v/>
      </c>
      <c r="AD102" s="6" t="str">
        <f t="shared" si="88"/>
        <v>Gündüz</v>
      </c>
      <c r="AE102" s="18" t="str">
        <f t="shared" si="67"/>
        <v/>
      </c>
      <c r="AF102" s="18" t="str">
        <f t="shared" si="89"/>
        <v/>
      </c>
      <c r="AG102" s="19" t="str">
        <f t="shared" si="69"/>
        <v/>
      </c>
      <c r="AH102" s="18" t="str">
        <f>IF(AF102="","",WORKDAY.INTL(AF102-1,1,V102,'Resmi Tatiller'!$A$2:$A$17))</f>
        <v/>
      </c>
      <c r="AI102" s="18" t="str">
        <f t="shared" si="90"/>
        <v/>
      </c>
      <c r="AJ102" s="18" t="str">
        <f>IF(AE102="","",IF(AH102&lt;&gt;AF102,AH102+TIME(8,0,0),IF(AG102&lt;TIME(8,0,0),AF102+TIME(8,0,0),IF(AG102&lt;TIME(12,0,0),AE102,IF(AG102&lt;TIME(12,45,0),AF102+TIME(12,45,0),IF(AG102&lt;TIME(15,0,0),AE102,IF(AG102&lt;TIME(15,15,0),AF102+TIME(15,15,0),IF(AG102&lt;TIME(18,0,0),AE102,WORKDAY.INTL(AF102,1,V102,'Resmi Tatiller'!$A$2:$A$17)+TIME(8,0,0)))))))))</f>
        <v/>
      </c>
      <c r="AK102" s="18" t="str">
        <f>IF(AE102="","",IF(AH102&lt;&gt;AF102,AH102+TIME(8,0,0),IF(AG102&lt;TIME(8,0,0),AF102+TIME(8,0,0),IF(AG102&lt;TIME(12,0,0),AE102,IF(AG102&lt;TIME(12,45,0),AF102+TIME(12,45,0),IF(AG102&lt;TIME(15,0,0),AE102,IF(AG102&lt;TIME(15,15,0),AF102+TIME(15,15,0),IF(AG102&lt;TIME(20,0,0),AE102,WORKDAY.INTL(AF102,1,V102,'Resmi Tatiller'!$A$2:$A$17)+TIME(8,0,0)))))))))</f>
        <v/>
      </c>
      <c r="AL102" s="18" t="str">
        <f t="shared" si="71"/>
        <v/>
      </c>
    </row>
    <row r="103" spans="1:38" x14ac:dyDescent="0.25">
      <c r="A103" t="str">
        <f t="shared" si="72"/>
        <v/>
      </c>
      <c r="C103" t="str">
        <f>IFERROR(VLOOKUP(B103,'Ürün Veri'!$A:$E,2,FALSE),"")</f>
        <v/>
      </c>
      <c r="D103" t="str">
        <f>IFERROR(VLOOKUP(B103,'Ürün Veri'!$A:$E,3,FALSE),"")</f>
        <v/>
      </c>
      <c r="E103" t="str">
        <f>IFERROR(VLOOKUP(B103,'Ürün Veri'!$A:$E,4,FALSE),"")</f>
        <v/>
      </c>
      <c r="F103" t="str">
        <f>IFERROR(VLOOKUP(B103,'Ürün Veri'!$A:$E,5,FALSE),"")</f>
        <v/>
      </c>
      <c r="I103" s="13"/>
      <c r="J103" s="16" t="str">
        <f t="shared" si="73"/>
        <v/>
      </c>
      <c r="K103" s="16" t="str">
        <f t="shared" si="74"/>
        <v/>
      </c>
      <c r="L103" s="13" t="str">
        <f t="shared" si="75"/>
        <v/>
      </c>
      <c r="N103" s="9" t="str">
        <f t="shared" si="65"/>
        <v/>
      </c>
      <c r="O103" s="10" t="str">
        <f t="shared" si="66"/>
        <v/>
      </c>
      <c r="P103" s="13" t="str">
        <f t="shared" si="76"/>
        <v/>
      </c>
      <c r="Q103" s="13" t="str">
        <f t="shared" si="77"/>
        <v/>
      </c>
      <c r="R103" s="9" t="str">
        <f>IF(AB103="","",WORKDAY.INTL(W103,AA103,V103,'Resmi Tatiller'!$A$2:$A$17))</f>
        <v/>
      </c>
      <c r="S103" s="10" t="str">
        <f t="shared" si="78"/>
        <v/>
      </c>
      <c r="T103" t="str">
        <f t="shared" si="79"/>
        <v>Boş</v>
      </c>
      <c r="U103" s="8" t="str">
        <f t="shared" si="80"/>
        <v/>
      </c>
      <c r="V103" t="str">
        <f t="shared" si="81"/>
        <v>0000000</v>
      </c>
      <c r="W103" s="9" t="str">
        <f>IF(OR(N103="",O103=""),"",IF($AD103="24 Saat",N103,IF($AD103="12 Saat",IF(O103&gt;=TIME(20,0,0),WORKDAY.INTL(N103,1,V103,'Resmi Tatiller'!$A$2:$A$17),WORKDAY.INTL(N103-1,1,V103,'Resmi Tatiller'!$A$2:$A$17)),IF($AD103="2 Vardiya",IF(O103&lt;TIME(6,0,0),N103-1,IF(O103&lt;TIME(8,0,0),WORKDAY.INTL(N103-1,1,V103,'Resmi Tatiller'!$A$2:$A$17),N103)),IF(O103&gt;=TIME(18,0,0),WORKDAY.INTL(N103,1,V103,'Resmi Tatiller'!$A$2:$A$17),WORKDAY.INTL(N103-1,1,V103,'Resmi Tatiller'!$A$2:$A$17))))))</f>
        <v/>
      </c>
      <c r="X103" s="8" t="str">
        <f t="shared" si="82"/>
        <v/>
      </c>
      <c r="Y103" t="str">
        <f t="shared" si="83"/>
        <v/>
      </c>
      <c r="Z103" t="str">
        <f t="shared" si="84"/>
        <v/>
      </c>
      <c r="AA103" t="str">
        <f t="shared" si="85"/>
        <v/>
      </c>
      <c r="AB103" t="str">
        <f t="shared" si="86"/>
        <v/>
      </c>
      <c r="AC103" s="12" t="str">
        <f t="shared" si="87"/>
        <v/>
      </c>
      <c r="AD103" s="6" t="str">
        <f t="shared" si="88"/>
        <v/>
      </c>
      <c r="AE103" s="18" t="str">
        <f t="shared" si="67"/>
        <v/>
      </c>
      <c r="AF103" s="18" t="str">
        <f t="shared" si="89"/>
        <v/>
      </c>
      <c r="AG103" s="19" t="str">
        <f t="shared" si="69"/>
        <v/>
      </c>
      <c r="AH103" s="18" t="str">
        <f>IF(AF103="","",WORKDAY.INTL(AF103-1,1,V103,'Resmi Tatiller'!$A$2:$A$17))</f>
        <v/>
      </c>
      <c r="AI103" s="18" t="str">
        <f t="shared" si="90"/>
        <v/>
      </c>
      <c r="AJ103" s="18" t="str">
        <f>IF(AE103="","",IF(AH103&lt;&gt;AF103,AH103+TIME(8,0,0),IF(AG103&lt;TIME(8,0,0),AF103+TIME(8,0,0),IF(AG103&lt;TIME(12,0,0),AE103,IF(AG103&lt;TIME(12,45,0),AF103+TIME(12,45,0),IF(AG103&lt;TIME(15,0,0),AE103,IF(AG103&lt;TIME(15,15,0),AF103+TIME(15,15,0),IF(AG103&lt;TIME(18,0,0),AE103,WORKDAY.INTL(AF103,1,V103,'Resmi Tatiller'!$A$2:$A$17)+TIME(8,0,0)))))))))</f>
        <v/>
      </c>
      <c r="AK103" s="18" t="str">
        <f>IF(AE103="","",IF(AH103&lt;&gt;AF103,AH103+TIME(8,0,0),IF(AG103&lt;TIME(8,0,0),AF103+TIME(8,0,0),IF(AG103&lt;TIME(12,0,0),AE103,IF(AG103&lt;TIME(12,45,0),AF103+TIME(12,45,0),IF(AG103&lt;TIME(15,0,0),AE103,IF(AG103&lt;TIME(15,15,0),AF103+TIME(15,15,0),IF(AG103&lt;TIME(20,0,0),AE103,WORKDAY.INTL(AF103,1,V103,'Resmi Tatiller'!$A$2:$A$17)+TIME(8,0,0)))))))))</f>
        <v/>
      </c>
      <c r="AL103" s="18" t="str">
        <f t="shared" si="71"/>
        <v/>
      </c>
    </row>
  </sheetData>
  <mergeCells count="1">
    <mergeCell ref="A1:T1"/>
  </mergeCells>
  <conditionalFormatting sqref="T3:T102">
    <cfRule type="expression" dxfId="44" priority="1">
      <formula>$T3="Eksik"</formula>
    </cfRule>
    <cfRule type="expression" dxfId="43" priority="2">
      <formula>$T3="Planlandı"</formula>
    </cfRule>
  </conditionalFormatting>
  <conditionalFormatting sqref="AD3:AD103">
    <cfRule type="expression" dxfId="42" priority="3">
      <formula>AD3="Gündüz"</formula>
    </cfRule>
    <cfRule type="expression" dxfId="41" priority="4">
      <formula>AD3="Gece"</formula>
    </cfRule>
    <cfRule type="expression" dxfId="40" priority="5">
      <formula>AD3="2 Vardiya"</formula>
    </cfRule>
  </conditionalFormatting>
  <dataValidations count="4">
    <dataValidation type="list" sqref="M3:M103" xr:uid="{00000000-0002-0000-0300-000000000000}">
      <formula1>"Çalışır,Çalışmaz"</formula1>
    </dataValidation>
    <dataValidation type="list" allowBlank="1" showErrorMessage="1" sqref="U3:U103" xr:uid="{00000000-0002-0000-0300-000001000000}">
      <formula1>"Yok,Kalıp Arızası,Makine Arızası,Bakım,Ayar,Kalıp Değişimi,Boya Değişimi,Hammadde Bekleme,Operatör Bekleme,Diğer"</formula1>
    </dataValidation>
    <dataValidation type="list" showErrorMessage="1" sqref="AH3:AH103" xr:uid="{00000000-0002-0000-0300-000002000000}">
      <formula1>"Gündüz,Gece,2 Vardiya,24 Saat"</formula1>
    </dataValidation>
    <dataValidation type="list" sqref="I3:I103" xr:uid="{00000000-0002-0000-0300-000003000000}">
      <formula1>"10,12,24"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468C412-9BAB-4822-89EA-D3F4F83E099A}">
          <x14:formula1>
            <xm:f>'Ürün Veri'!$A$2:$A$339</xm:f>
          </x14:formula1>
          <xm:sqref>B3:B102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L103"/>
  <sheetViews>
    <sheetView showGridLines="0" topLeftCell="A70" workbookViewId="0">
      <selection activeCell="A104" sqref="A104:XFD104"/>
    </sheetView>
  </sheetViews>
  <sheetFormatPr defaultRowHeight="15" x14ac:dyDescent="0.25"/>
  <cols>
    <col min="1" max="1" width="7" customWidth="1"/>
    <col min="2" max="2" width="17" customWidth="1"/>
    <col min="3" max="3" width="36" customWidth="1"/>
    <col min="4" max="4" width="14" customWidth="1"/>
    <col min="5" max="5" width="3.85546875" bestFit="1" customWidth="1"/>
    <col min="6" max="6" width="9.85546875" bestFit="1" customWidth="1"/>
    <col min="7" max="7" width="12" customWidth="1"/>
    <col min="8" max="8" width="14" customWidth="1"/>
    <col min="9" max="9" width="10.7109375" customWidth="1"/>
    <col min="10" max="12" width="16" hidden="1" customWidth="1"/>
    <col min="13" max="13" width="9.42578125" bestFit="1" customWidth="1"/>
    <col min="14" max="14" width="16" customWidth="1"/>
    <col min="15" max="15" width="14" customWidth="1"/>
    <col min="16" max="16" width="17" customWidth="1"/>
    <col min="17" max="17" width="12" customWidth="1"/>
    <col min="18" max="18" width="16" customWidth="1"/>
    <col min="19" max="20" width="12" customWidth="1"/>
    <col min="21" max="21" width="18" hidden="1" customWidth="1"/>
    <col min="22" max="22" width="28" hidden="1" customWidth="1"/>
    <col min="23" max="24" width="18" hidden="1" customWidth="1"/>
    <col min="25" max="29" width="12" hidden="1" customWidth="1"/>
    <col min="30" max="30" width="16" hidden="1" customWidth="1"/>
    <col min="31" max="38" width="12" hidden="1" customWidth="1"/>
    <col min="39" max="39" width="0" hidden="1" customWidth="1"/>
  </cols>
  <sheetData>
    <row r="1" spans="1:38" ht="27.95" customHeight="1" x14ac:dyDescent="0.25">
      <c r="A1" s="21" t="s">
        <v>764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pans="1:38" ht="38.1" customHeight="1" x14ac:dyDescent="0.25">
      <c r="A2" s="4" t="s">
        <v>726</v>
      </c>
      <c r="B2" s="4" t="s">
        <v>727</v>
      </c>
      <c r="C2" s="4" t="s">
        <v>728</v>
      </c>
      <c r="D2" s="4" t="s">
        <v>729</v>
      </c>
      <c r="E2" s="4" t="s">
        <v>730</v>
      </c>
      <c r="F2" s="4" t="s">
        <v>731</v>
      </c>
      <c r="G2" s="4" t="s">
        <v>732</v>
      </c>
      <c r="H2" s="4" t="s">
        <v>706</v>
      </c>
      <c r="I2" s="4" t="s">
        <v>733</v>
      </c>
      <c r="J2" s="4" t="s">
        <v>734</v>
      </c>
      <c r="K2" s="4" t="s">
        <v>735</v>
      </c>
      <c r="L2" s="4" t="s">
        <v>736</v>
      </c>
      <c r="M2" s="4" t="s">
        <v>737</v>
      </c>
      <c r="N2" s="4" t="s">
        <v>738</v>
      </c>
      <c r="O2" s="4" t="s">
        <v>739</v>
      </c>
      <c r="P2" s="4" t="s">
        <v>740</v>
      </c>
      <c r="Q2" s="4" t="s">
        <v>741</v>
      </c>
      <c r="R2" s="4" t="s">
        <v>742</v>
      </c>
      <c r="S2" s="4" t="s">
        <v>743</v>
      </c>
      <c r="T2" s="4" t="s">
        <v>744</v>
      </c>
      <c r="U2" s="5" t="s">
        <v>745</v>
      </c>
      <c r="V2" s="5" t="s">
        <v>746</v>
      </c>
      <c r="W2" s="5" t="s">
        <v>747</v>
      </c>
      <c r="X2" s="5" t="s">
        <v>748</v>
      </c>
      <c r="Y2" s="5" t="s">
        <v>749</v>
      </c>
      <c r="Z2" s="5" t="s">
        <v>750</v>
      </c>
      <c r="AA2" s="5" t="s">
        <v>751</v>
      </c>
      <c r="AB2" s="5" t="s">
        <v>752</v>
      </c>
      <c r="AC2" s="5" t="s">
        <v>753</v>
      </c>
      <c r="AD2" s="5" t="s">
        <v>754</v>
      </c>
      <c r="AE2" s="17" t="s">
        <v>755</v>
      </c>
      <c r="AF2" s="17" t="s">
        <v>756</v>
      </c>
      <c r="AG2" s="17" t="s">
        <v>757</v>
      </c>
      <c r="AH2" s="17" t="s">
        <v>758</v>
      </c>
      <c r="AI2" s="17" t="s">
        <v>759</v>
      </c>
      <c r="AJ2" s="17" t="s">
        <v>760</v>
      </c>
      <c r="AK2" s="20" t="s">
        <v>761</v>
      </c>
      <c r="AL2" s="20" t="s">
        <v>762</v>
      </c>
    </row>
    <row r="3" spans="1:38" x14ac:dyDescent="0.25">
      <c r="A3" s="6" t="str">
        <f t="shared" ref="A3:A34" si="0">IF($B3="","",ROW()-2)</f>
        <v/>
      </c>
      <c r="B3" s="6"/>
      <c r="C3" s="7" t="str">
        <f>IFERROR(VLOOKUP(B3,'Ürün Veri'!$A:$E,2,FALSE),"")</f>
        <v/>
      </c>
      <c r="D3" s="7" t="str">
        <f>IFERROR(VLOOKUP(B3,'Ürün Veri'!$A:$E,3,FALSE),"")</f>
        <v/>
      </c>
      <c r="E3" s="7" t="str">
        <f>IFERROR(VLOOKUP(B3,'Ürün Veri'!$A:$E,4,FALSE),"")</f>
        <v/>
      </c>
      <c r="F3" s="7" t="str">
        <f>IFERROR(VLOOKUP(B3,'Ürün Veri'!$A:$E,5,FALSE),"")</f>
        <v/>
      </c>
      <c r="G3" s="6"/>
      <c r="H3" s="6"/>
      <c r="I3" s="14">
        <v>10</v>
      </c>
      <c r="J3" s="15">
        <f t="shared" ref="J3:J34" si="1">IF($I3="","",IF(VALUE($I3)=24,90,45))</f>
        <v>45</v>
      </c>
      <c r="K3" s="15">
        <f t="shared" ref="K3:K34" si="2">IF($I3="","",IF(VALUE($I3)=24,30,15))</f>
        <v>15</v>
      </c>
      <c r="L3" s="8">
        <f t="shared" ref="L3:L34" si="3">IF($I3="","",VALUE($I3)-($J3+$K3)/60)</f>
        <v>9</v>
      </c>
      <c r="M3" s="6" t="s">
        <v>763</v>
      </c>
      <c r="N3" s="9"/>
      <c r="O3" s="10"/>
      <c r="P3" s="8" t="str">
        <f t="shared" ref="P3:P34" si="4">IF(OR(E3="",F3="",G3="",E3=0),"",G3/E3*F3/3600)</f>
        <v/>
      </c>
      <c r="Q3" s="8" t="str">
        <f t="shared" ref="Q3:Q34" si="5">IF(OR(P3="",L3="",L3=0),"",P3/L3)</f>
        <v/>
      </c>
      <c r="R3" s="9" t="str">
        <f>IF(AB3="","",WORKDAY.INTL(W3,AA3,V3,'Resmi Tatiller'!$A$2:$A$17))</f>
        <v/>
      </c>
      <c r="S3" s="10" t="str">
        <f t="shared" ref="S3:S34" si="6">IF(AB3="","",IF($AD3="24 Saat",AB3/1440,IF($AD3="12 Saat",IF(AB3&lt;=240,TIME(8,0,0)+AB3/1440,IF(AB3&lt;=375,TIME(12,45,0)+(AB3-240)/1440,TIME(15,15,0)+(AB3-375)/1440)),IF($AD3="2 Vardiya",IF(AB3&lt;=240,TIME(8,0,0)+AB3/1440,IF(AB3&lt;=375,TIME(12,45,0)+(AB3-240)/1440,IF(AB3&lt;=540,TIME(15,15,0)+(AB3-375)/1440,IF(AB3&lt;=780,TIME(20,0,0)+(AB3-540)/1440,IF(AB3&lt;=915,1+TIME(0,45,0)+(AB3-780)/1440,1+TIME(3,15,0)+(AB3-915)/1440))))),IF(AB3&lt;=240,TIME(8,0,0)+AB3/1440,IF(AB3&lt;=375,TIME(12,45,0)+(AB3-240)/1440,TIME(15,15,0)+(AB3-375)/1440))))))</f>
        <v/>
      </c>
      <c r="T3" s="8" t="str">
        <f t="shared" ref="T3:T34" si="7">IF(B3="","Boş",IF(OR(G3="",N3="",O3=""),"Eksik",IF(OR(R3="",S3=""),"Kontrol","Planlandı")))</f>
        <v>Boş</v>
      </c>
      <c r="U3" s="8">
        <f t="shared" ref="U3:U34" si="8">IF($AD3="24 Saat",1440,IF($AD3="2 Vardiya",1080,IF($AD3="12 Saat",660,IF($AD3="Gündüz",540,IF(L3="","",L3*60)))))</f>
        <v>540</v>
      </c>
      <c r="V3" s="11" t="str">
        <f t="shared" ref="V3:V34" si="9">IF(M3="Çalışmaz","0000011","0000000")</f>
        <v>0000011</v>
      </c>
      <c r="W3" s="9" t="str">
        <f>IF(OR(N3="",O3=""),"",IF($AD3="24 Saat",N3,IF($AD3="12 Saat",IF(O3&gt;=TIME(20,0,0),WORKDAY.INTL(N3,1,V3,'Resmi Tatiller'!$A$2:$A$17),WORKDAY.INTL(N3-1,1,V3,'Resmi Tatiller'!$A$2:$A$17)),IF($AD3="2 Vardiya",IF(O3&lt;TIME(6,0,0),N3-1,IF(O3&lt;TIME(8,0,0),WORKDAY.INTL(N3-1,1,V3,'Resmi Tatiller'!$A$2:$A$17),N3)),IF(O3&gt;=TIME(18,0,0),WORKDAY.INTL(N3,1,V3,'Resmi Tatiller'!$A$2:$A$17),WORKDAY.INTL(N3-1,1,V3,'Resmi Tatiller'!$A$2:$A$17))))))</f>
        <v/>
      </c>
      <c r="X3" s="8" t="str">
        <f t="shared" ref="X3:X34" si="10">IF(W3="","",IF($AD3="24 Saat",MOD(O3,1)*1440,IF($AD3="12 Saat",IF(W3&lt;&gt;N3,0,IF(O3&lt;TIME(8,0,0),0,IF(O3&lt;TIME(12,0,0),(O3-TIME(8,0,0))*1440,IF(O3&lt;TIME(12,45,0),240,IF(O3&lt;TIME(15,0,0),240+(O3-TIME(12,45,0))*1440,IF(O3&lt;TIME(15,15,0),375,IF(O3&lt;TIME(20,0,0),375+(O3-TIME(15,15,0))*1440,0))))))),IF($AD3="2 Vardiya",IF(O3&lt;TIME(6,0,0),IF(O3&lt;TIME(0,45,0),780,IF(O3&lt;TIME(3,0,0),780+(O3-TIME(0,45,0))*1440,IF(O3&lt;TIME(3,15,0),915,915+(O3-TIME(3,15,0))*1440))),IF(O3&lt;TIME(8,0,0),0,IF(O3&lt;TIME(12,0,0),(O3-TIME(8,0,0))*1440,IF(O3&lt;TIME(12,45,0),240,IF(O3&lt;TIME(15,0,0),240+(O3-TIME(12,45,0))*1440,IF(O3&lt;TIME(15,15,0),375,IF(O3&lt;TIME(18,0,0),375+(O3-TIME(15,15,0))*1440,IF(O3&lt;TIME(20,0,0),540,540+(O3-TIME(20,0,0))*1440)))))))),IF(W3&lt;&gt;N3,0,IF(O3&lt;TIME(8,0,0),0,IF(O3&lt;TIME(12,0,0),(O3-TIME(8,0,0))*1440,IF(O3&lt;TIME(12,45,0),240,IF(O3&lt;TIME(15,0,0),240+(O3-TIME(12,45,0))*1440,IF(O3&lt;TIME(15,15,0),375,IF(O3&lt;TIME(18,0,0),375+(O3-TIME(15,15,0))*1440,0)))))))))))</f>
        <v/>
      </c>
      <c r="Y3" s="11" t="str">
        <f t="shared" ref="Y3:Y34" si="11">IF(P3="","",ROUNDUP(P3*60,0))</f>
        <v/>
      </c>
      <c r="Z3" s="11" t="str">
        <f t="shared" ref="Z3:Z34" si="12">IF(Y3="","",N(X3)+Y3)</f>
        <v/>
      </c>
      <c r="AA3" s="11" t="str">
        <f t="shared" ref="AA3:AA34" si="13">IF(OR(Z3="",U3="",U3=0),"",INT((Z3-1)/U3))</f>
        <v/>
      </c>
      <c r="AB3" s="11" t="str">
        <f t="shared" ref="AB3:AB34" si="14">IF(OR(Z3="",U3="",U3=0),"",MOD(Z3-1,U3)+1)</f>
        <v/>
      </c>
      <c r="AC3" s="12" t="str">
        <f t="shared" ref="AC3:AC34" si="15">IF(AB3="","",R3+S3)</f>
        <v/>
      </c>
      <c r="AD3" s="6" t="str">
        <f t="shared" ref="AD3:AD34" si="16">IF($I3="","",IF(VALUE($I3)=10,"Gündüz",IF(VALUE($I3)=12,"12 Saat",IF(VALUE($I3)=24,"2 Vardiya",""))))</f>
        <v>Gündüz</v>
      </c>
    </row>
    <row r="4" spans="1:38" x14ac:dyDescent="0.25">
      <c r="A4" s="6" t="str">
        <f t="shared" si="0"/>
        <v/>
      </c>
      <c r="B4" s="6"/>
      <c r="C4" s="7" t="str">
        <f>IFERROR(VLOOKUP(B4,'Ürün Veri'!$A:$E,2,FALSE),"")</f>
        <v/>
      </c>
      <c r="D4" s="7" t="str">
        <f>IFERROR(VLOOKUP(B4,'Ürün Veri'!$A:$E,3,FALSE),"")</f>
        <v/>
      </c>
      <c r="E4" s="7" t="str">
        <f>IFERROR(VLOOKUP(B4,'Ürün Veri'!$A:$E,4,FALSE),"")</f>
        <v/>
      </c>
      <c r="F4" s="7" t="str">
        <f>IFERROR(VLOOKUP(B4,'Ürün Veri'!$A:$E,5,FALSE),"")</f>
        <v/>
      </c>
      <c r="G4" s="6"/>
      <c r="H4" s="6"/>
      <c r="I4" s="14">
        <v>10</v>
      </c>
      <c r="J4" s="15">
        <f t="shared" si="1"/>
        <v>45</v>
      </c>
      <c r="K4" s="15">
        <f t="shared" si="2"/>
        <v>15</v>
      </c>
      <c r="L4" s="8">
        <f t="shared" si="3"/>
        <v>9</v>
      </c>
      <c r="M4" s="6" t="s">
        <v>763</v>
      </c>
      <c r="N4" s="9" t="str">
        <f t="shared" ref="N4:N35" si="17">IF(AI4="","",INT(AI4))</f>
        <v/>
      </c>
      <c r="O4" s="10" t="str">
        <f t="shared" ref="O4:O35" si="18">IF(AI4="","",MOD(AI4,1))</f>
        <v/>
      </c>
      <c r="P4" s="8" t="str">
        <f t="shared" si="4"/>
        <v/>
      </c>
      <c r="Q4" s="8" t="str">
        <f t="shared" si="5"/>
        <v/>
      </c>
      <c r="R4" s="9" t="str">
        <f>IF(AB4="","",WORKDAY.INTL(W4,AA4,V4,'Resmi Tatiller'!$A$2:$A$17))</f>
        <v/>
      </c>
      <c r="S4" s="10" t="str">
        <f t="shared" si="6"/>
        <v/>
      </c>
      <c r="T4" s="8" t="str">
        <f t="shared" si="7"/>
        <v>Boş</v>
      </c>
      <c r="U4" s="8">
        <f t="shared" si="8"/>
        <v>540</v>
      </c>
      <c r="V4" s="11" t="str">
        <f t="shared" si="9"/>
        <v>0000011</v>
      </c>
      <c r="W4" s="9" t="str">
        <f>IF(OR(N4="",O4=""),"",IF($AD4="24 Saat",N4,IF($AD4="12 Saat",IF(O4&gt;=TIME(20,0,0),WORKDAY.INTL(N4,1,V4,'Resmi Tatiller'!$A$2:$A$17),WORKDAY.INTL(N4-1,1,V4,'Resmi Tatiller'!$A$2:$A$17)),IF($AD4="2 Vardiya",IF(O4&lt;TIME(6,0,0),N4-1,IF(O4&lt;TIME(8,0,0),WORKDAY.INTL(N4-1,1,V4,'Resmi Tatiller'!$A$2:$A$17),N4)),IF(O4&gt;=TIME(18,0,0),WORKDAY.INTL(N4,1,V4,'Resmi Tatiller'!$A$2:$A$17),WORKDAY.INTL(N4-1,1,V4,'Resmi Tatiller'!$A$2:$A$17))))))</f>
        <v/>
      </c>
      <c r="X4" s="8" t="str">
        <f t="shared" si="10"/>
        <v/>
      </c>
      <c r="Y4" s="11" t="str">
        <f t="shared" si="11"/>
        <v/>
      </c>
      <c r="Z4" s="11" t="str">
        <f t="shared" si="12"/>
        <v/>
      </c>
      <c r="AA4" s="11" t="str">
        <f t="shared" si="13"/>
        <v/>
      </c>
      <c r="AB4" s="11" t="str">
        <f t="shared" si="14"/>
        <v/>
      </c>
      <c r="AC4" s="12" t="str">
        <f t="shared" si="15"/>
        <v/>
      </c>
      <c r="AD4" s="6" t="str">
        <f t="shared" si="16"/>
        <v>Gündüz</v>
      </c>
      <c r="AE4" s="18" t="str">
        <f t="shared" ref="AE4:AE35" si="19">IF(B4="","",IF(AC3="","",AC3+1/24))</f>
        <v/>
      </c>
      <c r="AF4" s="18" t="str">
        <f t="shared" ref="AF4:AF35" si="20">IF(AE4="","",INT(AE4))</f>
        <v/>
      </c>
      <c r="AG4" s="19" t="str">
        <f t="shared" ref="AG4:AG35" si="21">IF(AE4="","",MOD(AE4,1))</f>
        <v/>
      </c>
      <c r="AH4" s="18" t="str">
        <f>IF(AF4="","",WORKDAY.INTL(AF4-1,1,V4,'Resmi Tatiller'!$A$2:$A$17))</f>
        <v/>
      </c>
      <c r="AI4" s="18" t="str">
        <f t="shared" ref="AI4:AI35" si="22">IF(AE4="","",IF($AD4="24 Saat",AE4,IF($AD4="Gündüz",AJ4,IF($AD4="12 Saat",AK4,IF($AD4="2 Vardiya",AL4,AE4)))))</f>
        <v/>
      </c>
      <c r="AJ4" s="18" t="str">
        <f>IF(AE4="","",IF(AH4&lt;&gt;AF4,AH4+TIME(8,0,0),IF(AG4&lt;TIME(8,0,0),AF4+TIME(8,0,0),IF(AG4&lt;TIME(12,0,0),AE4,IF(AG4&lt;TIME(12,45,0),AF4+TIME(12,45,0),IF(AG4&lt;TIME(15,0,0),AE4,IF(AG4&lt;TIME(15,15,0),AF4+TIME(15,15,0),IF(AG4&lt;TIME(18,0,0),AE4,WORKDAY.INTL(AF4,1,V4,'Resmi Tatiller'!$A$2:$A$17)+TIME(8,0,0)))))))))</f>
        <v/>
      </c>
      <c r="AK4" s="18" t="str">
        <f>IF(AE4="","",IF(AH4&lt;&gt;AF4,AH4+TIME(8,0,0),IF(AG4&lt;TIME(8,0,0),AF4+TIME(8,0,0),IF(AG4&lt;TIME(12,0,0),AE4,IF(AG4&lt;TIME(12,45,0),AF4+TIME(12,45,0),IF(AG4&lt;TIME(15,0,0),AE4,IF(AG4&lt;TIME(15,15,0),AF4+TIME(15,15,0),IF(AG4&lt;TIME(20,0,0),AE4,WORKDAY.INTL(AF4,1,V4,'Resmi Tatiller'!$A$2:$A$17)+TIME(8,0,0)))))))))</f>
        <v/>
      </c>
      <c r="AL4" s="18" t="str">
        <f t="shared" ref="AL4:AL35" si="23">IF(AE4="","",IF(AG4&lt;TIME(6,0,0),IF(AG4&lt;TIME(0,45,0),AF4+TIME(0,45,0),IF(AG4&lt;TIME(3,0,0),AE4,IF(AG4&lt;TIME(3,15,0),AF4+TIME(3,15,0),AE4))),IF(AG4&lt;TIME(8,0,0),AF4+TIME(8,0,0),IF(AG4&lt;TIME(12,0,0),AE4,IF(AG4&lt;TIME(12,45,0),AF4+TIME(12,45,0),IF(AG4&lt;TIME(15,0,0),AE4,IF(AG4&lt;TIME(15,15,0),AF4+TIME(15,15,0),IF(AG4&lt;TIME(18,0,0),AE4,IF(AG4&lt;TIME(20,0,0),AF4+TIME(20,0,0),IF(AH4&lt;&gt;AF4,AH4+TIME(8,0,0),AE4))))))))))</f>
        <v/>
      </c>
    </row>
    <row r="5" spans="1:38" x14ac:dyDescent="0.25">
      <c r="A5" s="6" t="str">
        <f t="shared" si="0"/>
        <v/>
      </c>
      <c r="B5" s="6"/>
      <c r="C5" s="7" t="str">
        <f>IFERROR(VLOOKUP(B5,'Ürün Veri'!$A:$E,2,FALSE),"")</f>
        <v/>
      </c>
      <c r="D5" s="7" t="str">
        <f>IFERROR(VLOOKUP(B5,'Ürün Veri'!$A:$E,3,FALSE),"")</f>
        <v/>
      </c>
      <c r="E5" s="7" t="str">
        <f>IFERROR(VLOOKUP(B5,'Ürün Veri'!$A:$E,4,FALSE),"")</f>
        <v/>
      </c>
      <c r="F5" s="7" t="str">
        <f>IFERROR(VLOOKUP(B5,'Ürün Veri'!$A:$E,5,FALSE),"")</f>
        <v/>
      </c>
      <c r="G5" s="6"/>
      <c r="H5" s="6"/>
      <c r="I5" s="14">
        <v>10</v>
      </c>
      <c r="J5" s="15">
        <f t="shared" si="1"/>
        <v>45</v>
      </c>
      <c r="K5" s="15">
        <f t="shared" si="2"/>
        <v>15</v>
      </c>
      <c r="L5" s="8">
        <f t="shared" si="3"/>
        <v>9</v>
      </c>
      <c r="M5" s="6" t="s">
        <v>763</v>
      </c>
      <c r="N5" s="9" t="str">
        <f t="shared" si="17"/>
        <v/>
      </c>
      <c r="O5" s="10" t="str">
        <f t="shared" si="18"/>
        <v/>
      </c>
      <c r="P5" s="8" t="str">
        <f t="shared" si="4"/>
        <v/>
      </c>
      <c r="Q5" s="8" t="str">
        <f t="shared" si="5"/>
        <v/>
      </c>
      <c r="R5" s="9" t="str">
        <f>IF(AB5="","",WORKDAY.INTL(W5,AA5,V5,'Resmi Tatiller'!$A$2:$A$17))</f>
        <v/>
      </c>
      <c r="S5" s="10" t="str">
        <f t="shared" si="6"/>
        <v/>
      </c>
      <c r="T5" s="8" t="str">
        <f t="shared" si="7"/>
        <v>Boş</v>
      </c>
      <c r="U5" s="8">
        <f t="shared" si="8"/>
        <v>540</v>
      </c>
      <c r="V5" s="11" t="str">
        <f t="shared" si="9"/>
        <v>0000011</v>
      </c>
      <c r="W5" s="9" t="str">
        <f>IF(OR(N5="",O5=""),"",IF($AD5="24 Saat",N5,IF($AD5="12 Saat",IF(O5&gt;=TIME(20,0,0),WORKDAY.INTL(N5,1,V5,'Resmi Tatiller'!$A$2:$A$17),WORKDAY.INTL(N5-1,1,V5,'Resmi Tatiller'!$A$2:$A$17)),IF($AD5="2 Vardiya",IF(O5&lt;TIME(6,0,0),N5-1,IF(O5&lt;TIME(8,0,0),WORKDAY.INTL(N5-1,1,V5,'Resmi Tatiller'!$A$2:$A$17),N5)),IF(O5&gt;=TIME(18,0,0),WORKDAY.INTL(N5,1,V5,'Resmi Tatiller'!$A$2:$A$17),WORKDAY.INTL(N5-1,1,V5,'Resmi Tatiller'!$A$2:$A$17))))))</f>
        <v/>
      </c>
      <c r="X5" s="8" t="str">
        <f t="shared" si="10"/>
        <v/>
      </c>
      <c r="Y5" s="11" t="str">
        <f t="shared" si="11"/>
        <v/>
      </c>
      <c r="Z5" s="11" t="str">
        <f t="shared" si="12"/>
        <v/>
      </c>
      <c r="AA5" s="11" t="str">
        <f t="shared" si="13"/>
        <v/>
      </c>
      <c r="AB5" s="11" t="str">
        <f t="shared" si="14"/>
        <v/>
      </c>
      <c r="AC5" s="12" t="str">
        <f t="shared" si="15"/>
        <v/>
      </c>
      <c r="AD5" s="6" t="str">
        <f t="shared" si="16"/>
        <v>Gündüz</v>
      </c>
      <c r="AE5" s="18" t="str">
        <f t="shared" si="19"/>
        <v/>
      </c>
      <c r="AF5" s="18" t="str">
        <f t="shared" si="20"/>
        <v/>
      </c>
      <c r="AG5" s="19" t="str">
        <f t="shared" si="21"/>
        <v/>
      </c>
      <c r="AH5" s="18" t="str">
        <f>IF(AF5="","",WORKDAY.INTL(AF5-1,1,V5,'Resmi Tatiller'!$A$2:$A$17))</f>
        <v/>
      </c>
      <c r="AI5" s="18" t="str">
        <f t="shared" si="22"/>
        <v/>
      </c>
      <c r="AJ5" s="18" t="str">
        <f>IF(AE5="","",IF(AH5&lt;&gt;AF5,AH5+TIME(8,0,0),IF(AG5&lt;TIME(8,0,0),AF5+TIME(8,0,0),IF(AG5&lt;TIME(12,0,0),AE5,IF(AG5&lt;TIME(12,45,0),AF5+TIME(12,45,0),IF(AG5&lt;TIME(15,0,0),AE5,IF(AG5&lt;TIME(15,15,0),AF5+TIME(15,15,0),IF(AG5&lt;TIME(18,0,0),AE5,WORKDAY.INTL(AF5,1,V5,'Resmi Tatiller'!$A$2:$A$17)+TIME(8,0,0)))))))))</f>
        <v/>
      </c>
      <c r="AK5" s="18" t="str">
        <f>IF(AE5="","",IF(AH5&lt;&gt;AF5,AH5+TIME(8,0,0),IF(AG5&lt;TIME(8,0,0),AF5+TIME(8,0,0),IF(AG5&lt;TIME(12,0,0),AE5,IF(AG5&lt;TIME(12,45,0),AF5+TIME(12,45,0),IF(AG5&lt;TIME(15,0,0),AE5,IF(AG5&lt;TIME(15,15,0),AF5+TIME(15,15,0),IF(AG5&lt;TIME(20,0,0),AE5,WORKDAY.INTL(AF5,1,V5,'Resmi Tatiller'!$A$2:$A$17)+TIME(8,0,0)))))))))</f>
        <v/>
      </c>
      <c r="AL5" s="18" t="str">
        <f t="shared" si="23"/>
        <v/>
      </c>
    </row>
    <row r="6" spans="1:38" x14ac:dyDescent="0.25">
      <c r="A6" s="6" t="str">
        <f t="shared" si="0"/>
        <v/>
      </c>
      <c r="B6" s="6"/>
      <c r="C6" s="7" t="str">
        <f>IFERROR(VLOOKUP(B6,'Ürün Veri'!$A:$E,2,FALSE),"")</f>
        <v/>
      </c>
      <c r="D6" s="7" t="str">
        <f>IFERROR(VLOOKUP(B6,'Ürün Veri'!$A:$E,3,FALSE),"")</f>
        <v/>
      </c>
      <c r="E6" s="7" t="str">
        <f>IFERROR(VLOOKUP(B6,'Ürün Veri'!$A:$E,4,FALSE),"")</f>
        <v/>
      </c>
      <c r="F6" s="7" t="str">
        <f>IFERROR(VLOOKUP(B6,'Ürün Veri'!$A:$E,5,FALSE),"")</f>
        <v/>
      </c>
      <c r="G6" s="6"/>
      <c r="H6" s="6"/>
      <c r="I6" s="14">
        <v>10</v>
      </c>
      <c r="J6" s="15">
        <f t="shared" si="1"/>
        <v>45</v>
      </c>
      <c r="K6" s="15">
        <f t="shared" si="2"/>
        <v>15</v>
      </c>
      <c r="L6" s="8">
        <f t="shared" si="3"/>
        <v>9</v>
      </c>
      <c r="M6" s="6" t="s">
        <v>763</v>
      </c>
      <c r="N6" s="9" t="str">
        <f t="shared" si="17"/>
        <v/>
      </c>
      <c r="O6" s="10" t="str">
        <f t="shared" si="18"/>
        <v/>
      </c>
      <c r="P6" s="8" t="str">
        <f t="shared" si="4"/>
        <v/>
      </c>
      <c r="Q6" s="8" t="str">
        <f t="shared" si="5"/>
        <v/>
      </c>
      <c r="R6" s="9" t="str">
        <f>IF(AB6="","",WORKDAY.INTL(W6,AA6,V6,'Resmi Tatiller'!$A$2:$A$17))</f>
        <v/>
      </c>
      <c r="S6" s="10" t="str">
        <f t="shared" si="6"/>
        <v/>
      </c>
      <c r="T6" s="8" t="str">
        <f t="shared" si="7"/>
        <v>Boş</v>
      </c>
      <c r="U6" s="8">
        <f t="shared" si="8"/>
        <v>540</v>
      </c>
      <c r="V6" s="11" t="str">
        <f t="shared" si="9"/>
        <v>0000011</v>
      </c>
      <c r="W6" s="9" t="str">
        <f>IF(OR(N6="",O6=""),"",IF($AD6="24 Saat",N6,IF($AD6="12 Saat",IF(O6&gt;=TIME(20,0,0),WORKDAY.INTL(N6,1,V6,'Resmi Tatiller'!$A$2:$A$17),WORKDAY.INTL(N6-1,1,V6,'Resmi Tatiller'!$A$2:$A$17)),IF($AD6="2 Vardiya",IF(O6&lt;TIME(6,0,0),N6-1,IF(O6&lt;TIME(8,0,0),WORKDAY.INTL(N6-1,1,V6,'Resmi Tatiller'!$A$2:$A$17),N6)),IF(O6&gt;=TIME(18,0,0),WORKDAY.INTL(N6,1,V6,'Resmi Tatiller'!$A$2:$A$17),WORKDAY.INTL(N6-1,1,V6,'Resmi Tatiller'!$A$2:$A$17))))))</f>
        <v/>
      </c>
      <c r="X6" s="8" t="str">
        <f t="shared" si="10"/>
        <v/>
      </c>
      <c r="Y6" s="11" t="str">
        <f t="shared" si="11"/>
        <v/>
      </c>
      <c r="Z6" s="11" t="str">
        <f t="shared" si="12"/>
        <v/>
      </c>
      <c r="AA6" s="11" t="str">
        <f t="shared" si="13"/>
        <v/>
      </c>
      <c r="AB6" s="11" t="str">
        <f t="shared" si="14"/>
        <v/>
      </c>
      <c r="AC6" s="12" t="str">
        <f t="shared" si="15"/>
        <v/>
      </c>
      <c r="AD6" s="6" t="str">
        <f t="shared" si="16"/>
        <v>Gündüz</v>
      </c>
      <c r="AE6" s="18" t="str">
        <f t="shared" si="19"/>
        <v/>
      </c>
      <c r="AF6" s="18" t="str">
        <f t="shared" si="20"/>
        <v/>
      </c>
      <c r="AG6" s="19" t="str">
        <f t="shared" si="21"/>
        <v/>
      </c>
      <c r="AH6" s="18" t="str">
        <f>IF(AF6="","",WORKDAY.INTL(AF6-1,1,V6,'Resmi Tatiller'!$A$2:$A$17))</f>
        <v/>
      </c>
      <c r="AI6" s="18" t="str">
        <f t="shared" si="22"/>
        <v/>
      </c>
      <c r="AJ6" s="18" t="str">
        <f>IF(AE6="","",IF(AH6&lt;&gt;AF6,AH6+TIME(8,0,0),IF(AG6&lt;TIME(8,0,0),AF6+TIME(8,0,0),IF(AG6&lt;TIME(12,0,0),AE6,IF(AG6&lt;TIME(12,45,0),AF6+TIME(12,45,0),IF(AG6&lt;TIME(15,0,0),AE6,IF(AG6&lt;TIME(15,15,0),AF6+TIME(15,15,0),IF(AG6&lt;TIME(18,0,0),AE6,WORKDAY.INTL(AF6,1,V6,'Resmi Tatiller'!$A$2:$A$17)+TIME(8,0,0)))))))))</f>
        <v/>
      </c>
      <c r="AK6" s="18" t="str">
        <f>IF(AE6="","",IF(AH6&lt;&gt;AF6,AH6+TIME(8,0,0),IF(AG6&lt;TIME(8,0,0),AF6+TIME(8,0,0),IF(AG6&lt;TIME(12,0,0),AE6,IF(AG6&lt;TIME(12,45,0),AF6+TIME(12,45,0),IF(AG6&lt;TIME(15,0,0),AE6,IF(AG6&lt;TIME(15,15,0),AF6+TIME(15,15,0),IF(AG6&lt;TIME(20,0,0),AE6,WORKDAY.INTL(AF6,1,V6,'Resmi Tatiller'!$A$2:$A$17)+TIME(8,0,0)))))))))</f>
        <v/>
      </c>
      <c r="AL6" s="18" t="str">
        <f t="shared" si="23"/>
        <v/>
      </c>
    </row>
    <row r="7" spans="1:38" x14ac:dyDescent="0.25">
      <c r="A7" s="6" t="str">
        <f t="shared" si="0"/>
        <v/>
      </c>
      <c r="B7" s="6"/>
      <c r="C7" s="7" t="str">
        <f>IFERROR(VLOOKUP(B7,'Ürün Veri'!$A:$E,2,FALSE),"")</f>
        <v/>
      </c>
      <c r="D7" s="7" t="str">
        <f>IFERROR(VLOOKUP(B7,'Ürün Veri'!$A:$E,3,FALSE),"")</f>
        <v/>
      </c>
      <c r="E7" s="7" t="str">
        <f>IFERROR(VLOOKUP(B7,'Ürün Veri'!$A:$E,4,FALSE),"")</f>
        <v/>
      </c>
      <c r="F7" s="7" t="str">
        <f>IFERROR(VLOOKUP(B7,'Ürün Veri'!$A:$E,5,FALSE),"")</f>
        <v/>
      </c>
      <c r="G7" s="6"/>
      <c r="H7" s="6"/>
      <c r="I7" s="14">
        <v>10</v>
      </c>
      <c r="J7" s="15">
        <f t="shared" si="1"/>
        <v>45</v>
      </c>
      <c r="K7" s="15">
        <f t="shared" si="2"/>
        <v>15</v>
      </c>
      <c r="L7" s="8">
        <f t="shared" si="3"/>
        <v>9</v>
      </c>
      <c r="M7" s="6" t="s">
        <v>763</v>
      </c>
      <c r="N7" s="9" t="str">
        <f t="shared" si="17"/>
        <v/>
      </c>
      <c r="O7" s="10" t="str">
        <f t="shared" si="18"/>
        <v/>
      </c>
      <c r="P7" s="8" t="str">
        <f t="shared" si="4"/>
        <v/>
      </c>
      <c r="Q7" s="8" t="str">
        <f t="shared" si="5"/>
        <v/>
      </c>
      <c r="R7" s="9" t="str">
        <f>IF(AB7="","",WORKDAY.INTL(W7,AA7,V7,'Resmi Tatiller'!$A$2:$A$17))</f>
        <v/>
      </c>
      <c r="S7" s="10" t="str">
        <f t="shared" si="6"/>
        <v/>
      </c>
      <c r="T7" s="8" t="str">
        <f t="shared" si="7"/>
        <v>Boş</v>
      </c>
      <c r="U7" s="8">
        <f t="shared" si="8"/>
        <v>540</v>
      </c>
      <c r="V7" s="11" t="str">
        <f t="shared" si="9"/>
        <v>0000011</v>
      </c>
      <c r="W7" s="9" t="str">
        <f>IF(OR(N7="",O7=""),"",IF($AD7="24 Saat",N7,IF($AD7="12 Saat",IF(O7&gt;=TIME(20,0,0),WORKDAY.INTL(N7,1,V7,'Resmi Tatiller'!$A$2:$A$17),WORKDAY.INTL(N7-1,1,V7,'Resmi Tatiller'!$A$2:$A$17)),IF($AD7="2 Vardiya",IF(O7&lt;TIME(6,0,0),N7-1,IF(O7&lt;TIME(8,0,0),WORKDAY.INTL(N7-1,1,V7,'Resmi Tatiller'!$A$2:$A$17),N7)),IF(O7&gt;=TIME(18,0,0),WORKDAY.INTL(N7,1,V7,'Resmi Tatiller'!$A$2:$A$17),WORKDAY.INTL(N7-1,1,V7,'Resmi Tatiller'!$A$2:$A$17))))))</f>
        <v/>
      </c>
      <c r="X7" s="8" t="str">
        <f t="shared" si="10"/>
        <v/>
      </c>
      <c r="Y7" s="11" t="str">
        <f t="shared" si="11"/>
        <v/>
      </c>
      <c r="Z7" s="11" t="str">
        <f t="shared" si="12"/>
        <v/>
      </c>
      <c r="AA7" s="11" t="str">
        <f t="shared" si="13"/>
        <v/>
      </c>
      <c r="AB7" s="11" t="str">
        <f t="shared" si="14"/>
        <v/>
      </c>
      <c r="AC7" s="12" t="str">
        <f t="shared" si="15"/>
        <v/>
      </c>
      <c r="AD7" s="6" t="str">
        <f t="shared" si="16"/>
        <v>Gündüz</v>
      </c>
      <c r="AE7" s="18" t="str">
        <f t="shared" si="19"/>
        <v/>
      </c>
      <c r="AF7" s="18" t="str">
        <f t="shared" si="20"/>
        <v/>
      </c>
      <c r="AG7" s="19" t="str">
        <f t="shared" si="21"/>
        <v/>
      </c>
      <c r="AH7" s="18" t="str">
        <f>IF(AF7="","",WORKDAY.INTL(AF7-1,1,V7,'Resmi Tatiller'!$A$2:$A$17))</f>
        <v/>
      </c>
      <c r="AI7" s="18" t="str">
        <f t="shared" si="22"/>
        <v/>
      </c>
      <c r="AJ7" s="18" t="str">
        <f>IF(AE7="","",IF(AH7&lt;&gt;AF7,AH7+TIME(8,0,0),IF(AG7&lt;TIME(8,0,0),AF7+TIME(8,0,0),IF(AG7&lt;TIME(12,0,0),AE7,IF(AG7&lt;TIME(12,45,0),AF7+TIME(12,45,0),IF(AG7&lt;TIME(15,0,0),AE7,IF(AG7&lt;TIME(15,15,0),AF7+TIME(15,15,0),IF(AG7&lt;TIME(18,0,0),AE7,WORKDAY.INTL(AF7,1,V7,'Resmi Tatiller'!$A$2:$A$17)+TIME(8,0,0)))))))))</f>
        <v/>
      </c>
      <c r="AK7" s="18" t="str">
        <f>IF(AE7="","",IF(AH7&lt;&gt;AF7,AH7+TIME(8,0,0),IF(AG7&lt;TIME(8,0,0),AF7+TIME(8,0,0),IF(AG7&lt;TIME(12,0,0),AE7,IF(AG7&lt;TIME(12,45,0),AF7+TIME(12,45,0),IF(AG7&lt;TIME(15,0,0),AE7,IF(AG7&lt;TIME(15,15,0),AF7+TIME(15,15,0),IF(AG7&lt;TIME(20,0,0),AE7,WORKDAY.INTL(AF7,1,V7,'Resmi Tatiller'!$A$2:$A$17)+TIME(8,0,0)))))))))</f>
        <v/>
      </c>
      <c r="AL7" s="18" t="str">
        <f t="shared" si="23"/>
        <v/>
      </c>
    </row>
    <row r="8" spans="1:38" x14ac:dyDescent="0.25">
      <c r="A8" s="6" t="str">
        <f t="shared" si="0"/>
        <v/>
      </c>
      <c r="B8" s="6"/>
      <c r="C8" s="7" t="str">
        <f>IFERROR(VLOOKUP(B8,'Ürün Veri'!$A:$E,2,FALSE),"")</f>
        <v/>
      </c>
      <c r="D8" s="7" t="str">
        <f>IFERROR(VLOOKUP(B8,'Ürün Veri'!$A:$E,3,FALSE),"")</f>
        <v/>
      </c>
      <c r="E8" s="7" t="str">
        <f>IFERROR(VLOOKUP(B8,'Ürün Veri'!$A:$E,4,FALSE),"")</f>
        <v/>
      </c>
      <c r="F8" s="7" t="str">
        <f>IFERROR(VLOOKUP(B8,'Ürün Veri'!$A:$E,5,FALSE),"")</f>
        <v/>
      </c>
      <c r="G8" s="6"/>
      <c r="H8" s="6"/>
      <c r="I8" s="14">
        <v>10</v>
      </c>
      <c r="J8" s="15">
        <f t="shared" si="1"/>
        <v>45</v>
      </c>
      <c r="K8" s="15">
        <f t="shared" si="2"/>
        <v>15</v>
      </c>
      <c r="L8" s="8">
        <f t="shared" si="3"/>
        <v>9</v>
      </c>
      <c r="M8" s="6" t="s">
        <v>763</v>
      </c>
      <c r="N8" s="9" t="str">
        <f t="shared" si="17"/>
        <v/>
      </c>
      <c r="O8" s="10" t="str">
        <f t="shared" si="18"/>
        <v/>
      </c>
      <c r="P8" s="8" t="str">
        <f t="shared" si="4"/>
        <v/>
      </c>
      <c r="Q8" s="8" t="str">
        <f t="shared" si="5"/>
        <v/>
      </c>
      <c r="R8" s="9" t="str">
        <f>IF(AB8="","",WORKDAY.INTL(W8,AA8,V8,'Resmi Tatiller'!$A$2:$A$17))</f>
        <v/>
      </c>
      <c r="S8" s="10" t="str">
        <f t="shared" si="6"/>
        <v/>
      </c>
      <c r="T8" s="8" t="str">
        <f t="shared" si="7"/>
        <v>Boş</v>
      </c>
      <c r="U8" s="8">
        <f t="shared" si="8"/>
        <v>540</v>
      </c>
      <c r="V8" s="11" t="str">
        <f t="shared" si="9"/>
        <v>0000011</v>
      </c>
      <c r="W8" s="9" t="str">
        <f>IF(OR(N8="",O8=""),"",IF($AD8="24 Saat",N8,IF($AD8="12 Saat",IF(O8&gt;=TIME(20,0,0),WORKDAY.INTL(N8,1,V8,'Resmi Tatiller'!$A$2:$A$17),WORKDAY.INTL(N8-1,1,V8,'Resmi Tatiller'!$A$2:$A$17)),IF($AD8="2 Vardiya",IF(O8&lt;TIME(6,0,0),N8-1,IF(O8&lt;TIME(8,0,0),WORKDAY.INTL(N8-1,1,V8,'Resmi Tatiller'!$A$2:$A$17),N8)),IF(O8&gt;=TIME(18,0,0),WORKDAY.INTL(N8,1,V8,'Resmi Tatiller'!$A$2:$A$17),WORKDAY.INTL(N8-1,1,V8,'Resmi Tatiller'!$A$2:$A$17))))))</f>
        <v/>
      </c>
      <c r="X8" s="8" t="str">
        <f t="shared" si="10"/>
        <v/>
      </c>
      <c r="Y8" s="11" t="str">
        <f t="shared" si="11"/>
        <v/>
      </c>
      <c r="Z8" s="11" t="str">
        <f t="shared" si="12"/>
        <v/>
      </c>
      <c r="AA8" s="11" t="str">
        <f t="shared" si="13"/>
        <v/>
      </c>
      <c r="AB8" s="11" t="str">
        <f t="shared" si="14"/>
        <v/>
      </c>
      <c r="AC8" s="12" t="str">
        <f t="shared" si="15"/>
        <v/>
      </c>
      <c r="AD8" s="6" t="str">
        <f t="shared" si="16"/>
        <v>Gündüz</v>
      </c>
      <c r="AE8" s="18" t="str">
        <f t="shared" si="19"/>
        <v/>
      </c>
      <c r="AF8" s="18" t="str">
        <f t="shared" si="20"/>
        <v/>
      </c>
      <c r="AG8" s="19" t="str">
        <f t="shared" si="21"/>
        <v/>
      </c>
      <c r="AH8" s="18" t="str">
        <f>IF(AF8="","",WORKDAY.INTL(AF8-1,1,V8,'Resmi Tatiller'!$A$2:$A$17))</f>
        <v/>
      </c>
      <c r="AI8" s="18" t="str">
        <f t="shared" si="22"/>
        <v/>
      </c>
      <c r="AJ8" s="18" t="str">
        <f>IF(AE8="","",IF(AH8&lt;&gt;AF8,AH8+TIME(8,0,0),IF(AG8&lt;TIME(8,0,0),AF8+TIME(8,0,0),IF(AG8&lt;TIME(12,0,0),AE8,IF(AG8&lt;TIME(12,45,0),AF8+TIME(12,45,0),IF(AG8&lt;TIME(15,0,0),AE8,IF(AG8&lt;TIME(15,15,0),AF8+TIME(15,15,0),IF(AG8&lt;TIME(18,0,0),AE8,WORKDAY.INTL(AF8,1,V8,'Resmi Tatiller'!$A$2:$A$17)+TIME(8,0,0)))))))))</f>
        <v/>
      </c>
      <c r="AK8" s="18" t="str">
        <f>IF(AE8="","",IF(AH8&lt;&gt;AF8,AH8+TIME(8,0,0),IF(AG8&lt;TIME(8,0,0),AF8+TIME(8,0,0),IF(AG8&lt;TIME(12,0,0),AE8,IF(AG8&lt;TIME(12,45,0),AF8+TIME(12,45,0),IF(AG8&lt;TIME(15,0,0),AE8,IF(AG8&lt;TIME(15,15,0),AF8+TIME(15,15,0),IF(AG8&lt;TIME(20,0,0),AE8,WORKDAY.INTL(AF8,1,V8,'Resmi Tatiller'!$A$2:$A$17)+TIME(8,0,0)))))))))</f>
        <v/>
      </c>
      <c r="AL8" s="18" t="str">
        <f t="shared" si="23"/>
        <v/>
      </c>
    </row>
    <row r="9" spans="1:38" x14ac:dyDescent="0.25">
      <c r="A9" s="6" t="str">
        <f t="shared" si="0"/>
        <v/>
      </c>
      <c r="B9" s="6"/>
      <c r="C9" s="7" t="str">
        <f>IFERROR(VLOOKUP(B9,'Ürün Veri'!$A:$E,2,FALSE),"")</f>
        <v/>
      </c>
      <c r="D9" s="7" t="str">
        <f>IFERROR(VLOOKUP(B9,'Ürün Veri'!$A:$E,3,FALSE),"")</f>
        <v/>
      </c>
      <c r="E9" s="7" t="str">
        <f>IFERROR(VLOOKUP(B9,'Ürün Veri'!$A:$E,4,FALSE),"")</f>
        <v/>
      </c>
      <c r="F9" s="7" t="str">
        <f>IFERROR(VLOOKUP(B9,'Ürün Veri'!$A:$E,5,FALSE),"")</f>
        <v/>
      </c>
      <c r="G9" s="6"/>
      <c r="H9" s="6"/>
      <c r="I9" s="14">
        <v>10</v>
      </c>
      <c r="J9" s="15">
        <f t="shared" si="1"/>
        <v>45</v>
      </c>
      <c r="K9" s="15">
        <f t="shared" si="2"/>
        <v>15</v>
      </c>
      <c r="L9" s="8">
        <f t="shared" si="3"/>
        <v>9</v>
      </c>
      <c r="M9" s="6" t="s">
        <v>763</v>
      </c>
      <c r="N9" s="9" t="str">
        <f t="shared" si="17"/>
        <v/>
      </c>
      <c r="O9" s="10" t="str">
        <f t="shared" si="18"/>
        <v/>
      </c>
      <c r="P9" s="8" t="str">
        <f t="shared" si="4"/>
        <v/>
      </c>
      <c r="Q9" s="8" t="str">
        <f t="shared" si="5"/>
        <v/>
      </c>
      <c r="R9" s="9" t="str">
        <f>IF(AB9="","",WORKDAY.INTL(W9,AA9,V9,'Resmi Tatiller'!$A$2:$A$17))</f>
        <v/>
      </c>
      <c r="S9" s="10" t="str">
        <f t="shared" si="6"/>
        <v/>
      </c>
      <c r="T9" s="8" t="str">
        <f t="shared" si="7"/>
        <v>Boş</v>
      </c>
      <c r="U9" s="8">
        <f t="shared" si="8"/>
        <v>540</v>
      </c>
      <c r="V9" s="11" t="str">
        <f t="shared" si="9"/>
        <v>0000011</v>
      </c>
      <c r="W9" s="9" t="str">
        <f>IF(OR(N9="",O9=""),"",IF($AD9="24 Saat",N9,IF($AD9="12 Saat",IF(O9&gt;=TIME(20,0,0),WORKDAY.INTL(N9,1,V9,'Resmi Tatiller'!$A$2:$A$17),WORKDAY.INTL(N9-1,1,V9,'Resmi Tatiller'!$A$2:$A$17)),IF($AD9="2 Vardiya",IF(O9&lt;TIME(6,0,0),N9-1,IF(O9&lt;TIME(8,0,0),WORKDAY.INTL(N9-1,1,V9,'Resmi Tatiller'!$A$2:$A$17),N9)),IF(O9&gt;=TIME(18,0,0),WORKDAY.INTL(N9,1,V9,'Resmi Tatiller'!$A$2:$A$17),WORKDAY.INTL(N9-1,1,V9,'Resmi Tatiller'!$A$2:$A$17))))))</f>
        <v/>
      </c>
      <c r="X9" s="8" t="str">
        <f t="shared" si="10"/>
        <v/>
      </c>
      <c r="Y9" s="11" t="str">
        <f t="shared" si="11"/>
        <v/>
      </c>
      <c r="Z9" s="11" t="str">
        <f t="shared" si="12"/>
        <v/>
      </c>
      <c r="AA9" s="11" t="str">
        <f t="shared" si="13"/>
        <v/>
      </c>
      <c r="AB9" s="11" t="str">
        <f t="shared" si="14"/>
        <v/>
      </c>
      <c r="AC9" s="12" t="str">
        <f t="shared" si="15"/>
        <v/>
      </c>
      <c r="AD9" s="6" t="str">
        <f t="shared" si="16"/>
        <v>Gündüz</v>
      </c>
      <c r="AE9" s="18" t="str">
        <f t="shared" si="19"/>
        <v/>
      </c>
      <c r="AF9" s="18" t="str">
        <f t="shared" si="20"/>
        <v/>
      </c>
      <c r="AG9" s="19" t="str">
        <f t="shared" si="21"/>
        <v/>
      </c>
      <c r="AH9" s="18" t="str">
        <f>IF(AF9="","",WORKDAY.INTL(AF9-1,1,V9,'Resmi Tatiller'!$A$2:$A$17))</f>
        <v/>
      </c>
      <c r="AI9" s="18" t="str">
        <f t="shared" si="22"/>
        <v/>
      </c>
      <c r="AJ9" s="18" t="str">
        <f>IF(AE9="","",IF(AH9&lt;&gt;AF9,AH9+TIME(8,0,0),IF(AG9&lt;TIME(8,0,0),AF9+TIME(8,0,0),IF(AG9&lt;TIME(12,0,0),AE9,IF(AG9&lt;TIME(12,45,0),AF9+TIME(12,45,0),IF(AG9&lt;TIME(15,0,0),AE9,IF(AG9&lt;TIME(15,15,0),AF9+TIME(15,15,0),IF(AG9&lt;TIME(18,0,0),AE9,WORKDAY.INTL(AF9,1,V9,'Resmi Tatiller'!$A$2:$A$17)+TIME(8,0,0)))))))))</f>
        <v/>
      </c>
      <c r="AK9" s="18" t="str">
        <f>IF(AE9="","",IF(AH9&lt;&gt;AF9,AH9+TIME(8,0,0),IF(AG9&lt;TIME(8,0,0),AF9+TIME(8,0,0),IF(AG9&lt;TIME(12,0,0),AE9,IF(AG9&lt;TIME(12,45,0),AF9+TIME(12,45,0),IF(AG9&lt;TIME(15,0,0),AE9,IF(AG9&lt;TIME(15,15,0),AF9+TIME(15,15,0),IF(AG9&lt;TIME(20,0,0),AE9,WORKDAY.INTL(AF9,1,V9,'Resmi Tatiller'!$A$2:$A$17)+TIME(8,0,0)))))))))</f>
        <v/>
      </c>
      <c r="AL9" s="18" t="str">
        <f t="shared" si="23"/>
        <v/>
      </c>
    </row>
    <row r="10" spans="1:38" x14ac:dyDescent="0.25">
      <c r="A10" s="6" t="str">
        <f t="shared" si="0"/>
        <v/>
      </c>
      <c r="B10" s="6"/>
      <c r="C10" s="7" t="str">
        <f>IFERROR(VLOOKUP(B10,'Ürün Veri'!$A:$E,2,FALSE),"")</f>
        <v/>
      </c>
      <c r="D10" s="7" t="str">
        <f>IFERROR(VLOOKUP(B10,'Ürün Veri'!$A:$E,3,FALSE),"")</f>
        <v/>
      </c>
      <c r="E10" s="7" t="str">
        <f>IFERROR(VLOOKUP(B10,'Ürün Veri'!$A:$E,4,FALSE),"")</f>
        <v/>
      </c>
      <c r="F10" s="7" t="str">
        <f>IFERROR(VLOOKUP(B10,'Ürün Veri'!$A:$E,5,FALSE),"")</f>
        <v/>
      </c>
      <c r="G10" s="6"/>
      <c r="H10" s="6"/>
      <c r="I10" s="14">
        <v>10</v>
      </c>
      <c r="J10" s="15">
        <f t="shared" si="1"/>
        <v>45</v>
      </c>
      <c r="K10" s="15">
        <f t="shared" si="2"/>
        <v>15</v>
      </c>
      <c r="L10" s="8">
        <f t="shared" si="3"/>
        <v>9</v>
      </c>
      <c r="M10" s="6" t="s">
        <v>763</v>
      </c>
      <c r="N10" s="9" t="str">
        <f t="shared" si="17"/>
        <v/>
      </c>
      <c r="O10" s="10" t="str">
        <f t="shared" si="18"/>
        <v/>
      </c>
      <c r="P10" s="8" t="str">
        <f t="shared" si="4"/>
        <v/>
      </c>
      <c r="Q10" s="8" t="str">
        <f t="shared" si="5"/>
        <v/>
      </c>
      <c r="R10" s="9" t="str">
        <f>IF(AB10="","",WORKDAY.INTL(W10,AA10,V10,'Resmi Tatiller'!$A$2:$A$17))</f>
        <v/>
      </c>
      <c r="S10" s="10" t="str">
        <f t="shared" si="6"/>
        <v/>
      </c>
      <c r="T10" s="8" t="str">
        <f t="shared" si="7"/>
        <v>Boş</v>
      </c>
      <c r="U10" s="8">
        <f t="shared" si="8"/>
        <v>540</v>
      </c>
      <c r="V10" s="11" t="str">
        <f t="shared" si="9"/>
        <v>0000011</v>
      </c>
      <c r="W10" s="9" t="str">
        <f>IF(OR(N10="",O10=""),"",IF($AD10="24 Saat",N10,IF($AD10="12 Saat",IF(O10&gt;=TIME(20,0,0),WORKDAY.INTL(N10,1,V10,'Resmi Tatiller'!$A$2:$A$17),WORKDAY.INTL(N10-1,1,V10,'Resmi Tatiller'!$A$2:$A$17)),IF($AD10="2 Vardiya",IF(O10&lt;TIME(6,0,0),N10-1,IF(O10&lt;TIME(8,0,0),WORKDAY.INTL(N10-1,1,V10,'Resmi Tatiller'!$A$2:$A$17),N10)),IF(O10&gt;=TIME(18,0,0),WORKDAY.INTL(N10,1,V10,'Resmi Tatiller'!$A$2:$A$17),WORKDAY.INTL(N10-1,1,V10,'Resmi Tatiller'!$A$2:$A$17))))))</f>
        <v/>
      </c>
      <c r="X10" s="8" t="str">
        <f t="shared" si="10"/>
        <v/>
      </c>
      <c r="Y10" s="11" t="str">
        <f t="shared" si="11"/>
        <v/>
      </c>
      <c r="Z10" s="11" t="str">
        <f t="shared" si="12"/>
        <v/>
      </c>
      <c r="AA10" s="11" t="str">
        <f t="shared" si="13"/>
        <v/>
      </c>
      <c r="AB10" s="11" t="str">
        <f t="shared" si="14"/>
        <v/>
      </c>
      <c r="AC10" s="12" t="str">
        <f t="shared" si="15"/>
        <v/>
      </c>
      <c r="AD10" s="6" t="str">
        <f t="shared" si="16"/>
        <v>Gündüz</v>
      </c>
      <c r="AE10" s="18" t="str">
        <f t="shared" si="19"/>
        <v/>
      </c>
      <c r="AF10" s="18" t="str">
        <f t="shared" si="20"/>
        <v/>
      </c>
      <c r="AG10" s="19" t="str">
        <f t="shared" si="21"/>
        <v/>
      </c>
      <c r="AH10" s="18" t="str">
        <f>IF(AF10="","",WORKDAY.INTL(AF10-1,1,V10,'Resmi Tatiller'!$A$2:$A$17))</f>
        <v/>
      </c>
      <c r="AI10" s="18" t="str">
        <f t="shared" si="22"/>
        <v/>
      </c>
      <c r="AJ10" s="18" t="str">
        <f>IF(AE10="","",IF(AH10&lt;&gt;AF10,AH10+TIME(8,0,0),IF(AG10&lt;TIME(8,0,0),AF10+TIME(8,0,0),IF(AG10&lt;TIME(12,0,0),AE10,IF(AG10&lt;TIME(12,45,0),AF10+TIME(12,45,0),IF(AG10&lt;TIME(15,0,0),AE10,IF(AG10&lt;TIME(15,15,0),AF10+TIME(15,15,0),IF(AG10&lt;TIME(18,0,0),AE10,WORKDAY.INTL(AF10,1,V10,'Resmi Tatiller'!$A$2:$A$17)+TIME(8,0,0)))))))))</f>
        <v/>
      </c>
      <c r="AK10" s="18" t="str">
        <f>IF(AE10="","",IF(AH10&lt;&gt;AF10,AH10+TIME(8,0,0),IF(AG10&lt;TIME(8,0,0),AF10+TIME(8,0,0),IF(AG10&lt;TIME(12,0,0),AE10,IF(AG10&lt;TIME(12,45,0),AF10+TIME(12,45,0),IF(AG10&lt;TIME(15,0,0),AE10,IF(AG10&lt;TIME(15,15,0),AF10+TIME(15,15,0),IF(AG10&lt;TIME(20,0,0),AE10,WORKDAY.INTL(AF10,1,V10,'Resmi Tatiller'!$A$2:$A$17)+TIME(8,0,0)))))))))</f>
        <v/>
      </c>
      <c r="AL10" s="18" t="str">
        <f t="shared" si="23"/>
        <v/>
      </c>
    </row>
    <row r="11" spans="1:38" x14ac:dyDescent="0.25">
      <c r="A11" s="6" t="str">
        <f t="shared" si="0"/>
        <v/>
      </c>
      <c r="B11" s="6"/>
      <c r="C11" s="7" t="str">
        <f>IFERROR(VLOOKUP(B11,'Ürün Veri'!$A:$E,2,FALSE),"")</f>
        <v/>
      </c>
      <c r="D11" s="7" t="str">
        <f>IFERROR(VLOOKUP(B11,'Ürün Veri'!$A:$E,3,FALSE),"")</f>
        <v/>
      </c>
      <c r="E11" s="7" t="str">
        <f>IFERROR(VLOOKUP(B11,'Ürün Veri'!$A:$E,4,FALSE),"")</f>
        <v/>
      </c>
      <c r="F11" s="7" t="str">
        <f>IFERROR(VLOOKUP(B11,'Ürün Veri'!$A:$E,5,FALSE),"")</f>
        <v/>
      </c>
      <c r="G11" s="6"/>
      <c r="H11" s="6"/>
      <c r="I11" s="14">
        <v>10</v>
      </c>
      <c r="J11" s="15">
        <f t="shared" si="1"/>
        <v>45</v>
      </c>
      <c r="K11" s="15">
        <f t="shared" si="2"/>
        <v>15</v>
      </c>
      <c r="L11" s="8">
        <f t="shared" si="3"/>
        <v>9</v>
      </c>
      <c r="M11" s="6" t="s">
        <v>763</v>
      </c>
      <c r="N11" s="9" t="str">
        <f t="shared" si="17"/>
        <v/>
      </c>
      <c r="O11" s="10" t="str">
        <f t="shared" si="18"/>
        <v/>
      </c>
      <c r="P11" s="8" t="str">
        <f t="shared" si="4"/>
        <v/>
      </c>
      <c r="Q11" s="8" t="str">
        <f t="shared" si="5"/>
        <v/>
      </c>
      <c r="R11" s="9" t="str">
        <f>IF(AB11="","",WORKDAY.INTL(W11,AA11,V11,'Resmi Tatiller'!$A$2:$A$17))</f>
        <v/>
      </c>
      <c r="S11" s="10" t="str">
        <f t="shared" si="6"/>
        <v/>
      </c>
      <c r="T11" s="8" t="str">
        <f t="shared" si="7"/>
        <v>Boş</v>
      </c>
      <c r="U11" s="8">
        <f t="shared" si="8"/>
        <v>540</v>
      </c>
      <c r="V11" s="11" t="str">
        <f t="shared" si="9"/>
        <v>0000011</v>
      </c>
      <c r="W11" s="9" t="str">
        <f>IF(OR(N11="",O11=""),"",IF($AD11="24 Saat",N11,IF($AD11="12 Saat",IF(O11&gt;=TIME(20,0,0),WORKDAY.INTL(N11,1,V11,'Resmi Tatiller'!$A$2:$A$17),WORKDAY.INTL(N11-1,1,V11,'Resmi Tatiller'!$A$2:$A$17)),IF($AD11="2 Vardiya",IF(O11&lt;TIME(6,0,0),N11-1,IF(O11&lt;TIME(8,0,0),WORKDAY.INTL(N11-1,1,V11,'Resmi Tatiller'!$A$2:$A$17),N11)),IF(O11&gt;=TIME(18,0,0),WORKDAY.INTL(N11,1,V11,'Resmi Tatiller'!$A$2:$A$17),WORKDAY.INTL(N11-1,1,V11,'Resmi Tatiller'!$A$2:$A$17))))))</f>
        <v/>
      </c>
      <c r="X11" s="8" t="str">
        <f t="shared" si="10"/>
        <v/>
      </c>
      <c r="Y11" s="11" t="str">
        <f t="shared" si="11"/>
        <v/>
      </c>
      <c r="Z11" s="11" t="str">
        <f t="shared" si="12"/>
        <v/>
      </c>
      <c r="AA11" s="11" t="str">
        <f t="shared" si="13"/>
        <v/>
      </c>
      <c r="AB11" s="11" t="str">
        <f t="shared" si="14"/>
        <v/>
      </c>
      <c r="AC11" s="12" t="str">
        <f t="shared" si="15"/>
        <v/>
      </c>
      <c r="AD11" s="6" t="str">
        <f t="shared" si="16"/>
        <v>Gündüz</v>
      </c>
      <c r="AE11" s="18" t="str">
        <f t="shared" si="19"/>
        <v/>
      </c>
      <c r="AF11" s="18" t="str">
        <f t="shared" si="20"/>
        <v/>
      </c>
      <c r="AG11" s="19" t="str">
        <f t="shared" si="21"/>
        <v/>
      </c>
      <c r="AH11" s="18" t="str">
        <f>IF(AF11="","",WORKDAY.INTL(AF11-1,1,V11,'Resmi Tatiller'!$A$2:$A$17))</f>
        <v/>
      </c>
      <c r="AI11" s="18" t="str">
        <f t="shared" si="22"/>
        <v/>
      </c>
      <c r="AJ11" s="18" t="str">
        <f>IF(AE11="","",IF(AH11&lt;&gt;AF11,AH11+TIME(8,0,0),IF(AG11&lt;TIME(8,0,0),AF11+TIME(8,0,0),IF(AG11&lt;TIME(12,0,0),AE11,IF(AG11&lt;TIME(12,45,0),AF11+TIME(12,45,0),IF(AG11&lt;TIME(15,0,0),AE11,IF(AG11&lt;TIME(15,15,0),AF11+TIME(15,15,0),IF(AG11&lt;TIME(18,0,0),AE11,WORKDAY.INTL(AF11,1,V11,'Resmi Tatiller'!$A$2:$A$17)+TIME(8,0,0)))))))))</f>
        <v/>
      </c>
      <c r="AK11" s="18" t="str">
        <f>IF(AE11="","",IF(AH11&lt;&gt;AF11,AH11+TIME(8,0,0),IF(AG11&lt;TIME(8,0,0),AF11+TIME(8,0,0),IF(AG11&lt;TIME(12,0,0),AE11,IF(AG11&lt;TIME(12,45,0),AF11+TIME(12,45,0),IF(AG11&lt;TIME(15,0,0),AE11,IF(AG11&lt;TIME(15,15,0),AF11+TIME(15,15,0),IF(AG11&lt;TIME(20,0,0),AE11,WORKDAY.INTL(AF11,1,V11,'Resmi Tatiller'!$A$2:$A$17)+TIME(8,0,0)))))))))</f>
        <v/>
      </c>
      <c r="AL11" s="18" t="str">
        <f t="shared" si="23"/>
        <v/>
      </c>
    </row>
    <row r="12" spans="1:38" x14ac:dyDescent="0.25">
      <c r="A12" s="6" t="str">
        <f t="shared" si="0"/>
        <v/>
      </c>
      <c r="B12" s="6"/>
      <c r="C12" s="7" t="str">
        <f>IFERROR(VLOOKUP(B12,'Ürün Veri'!$A:$E,2,FALSE),"")</f>
        <v/>
      </c>
      <c r="D12" s="7" t="str">
        <f>IFERROR(VLOOKUP(B12,'Ürün Veri'!$A:$E,3,FALSE),"")</f>
        <v/>
      </c>
      <c r="E12" s="7" t="str">
        <f>IFERROR(VLOOKUP(B12,'Ürün Veri'!$A:$E,4,FALSE),"")</f>
        <v/>
      </c>
      <c r="F12" s="7" t="str">
        <f>IFERROR(VLOOKUP(B12,'Ürün Veri'!$A:$E,5,FALSE),"")</f>
        <v/>
      </c>
      <c r="G12" s="6"/>
      <c r="H12" s="6"/>
      <c r="I12" s="14">
        <v>10</v>
      </c>
      <c r="J12" s="15">
        <f t="shared" si="1"/>
        <v>45</v>
      </c>
      <c r="K12" s="15">
        <f t="shared" si="2"/>
        <v>15</v>
      </c>
      <c r="L12" s="8">
        <f t="shared" si="3"/>
        <v>9</v>
      </c>
      <c r="M12" s="6" t="s">
        <v>763</v>
      </c>
      <c r="N12" s="9" t="str">
        <f t="shared" si="17"/>
        <v/>
      </c>
      <c r="O12" s="10" t="str">
        <f t="shared" si="18"/>
        <v/>
      </c>
      <c r="P12" s="8" t="str">
        <f t="shared" si="4"/>
        <v/>
      </c>
      <c r="Q12" s="8" t="str">
        <f t="shared" si="5"/>
        <v/>
      </c>
      <c r="R12" s="9" t="str">
        <f>IF(AB12="","",WORKDAY.INTL(W12,AA12,V12,'Resmi Tatiller'!$A$2:$A$17))</f>
        <v/>
      </c>
      <c r="S12" s="10" t="str">
        <f t="shared" si="6"/>
        <v/>
      </c>
      <c r="T12" s="8" t="str">
        <f t="shared" si="7"/>
        <v>Boş</v>
      </c>
      <c r="U12" s="8">
        <f t="shared" si="8"/>
        <v>540</v>
      </c>
      <c r="V12" s="11" t="str">
        <f t="shared" si="9"/>
        <v>0000011</v>
      </c>
      <c r="W12" s="9" t="str">
        <f>IF(OR(N12="",O12=""),"",IF($AD12="24 Saat",N12,IF($AD12="12 Saat",IF(O12&gt;=TIME(20,0,0),WORKDAY.INTL(N12,1,V12,'Resmi Tatiller'!$A$2:$A$17),WORKDAY.INTL(N12-1,1,V12,'Resmi Tatiller'!$A$2:$A$17)),IF($AD12="2 Vardiya",IF(O12&lt;TIME(6,0,0),N12-1,IF(O12&lt;TIME(8,0,0),WORKDAY.INTL(N12-1,1,V12,'Resmi Tatiller'!$A$2:$A$17),N12)),IF(O12&gt;=TIME(18,0,0),WORKDAY.INTL(N12,1,V12,'Resmi Tatiller'!$A$2:$A$17),WORKDAY.INTL(N12-1,1,V12,'Resmi Tatiller'!$A$2:$A$17))))))</f>
        <v/>
      </c>
      <c r="X12" s="8" t="str">
        <f t="shared" si="10"/>
        <v/>
      </c>
      <c r="Y12" s="11" t="str">
        <f t="shared" si="11"/>
        <v/>
      </c>
      <c r="Z12" s="11" t="str">
        <f t="shared" si="12"/>
        <v/>
      </c>
      <c r="AA12" s="11" t="str">
        <f t="shared" si="13"/>
        <v/>
      </c>
      <c r="AB12" s="11" t="str">
        <f t="shared" si="14"/>
        <v/>
      </c>
      <c r="AC12" s="12" t="str">
        <f t="shared" si="15"/>
        <v/>
      </c>
      <c r="AD12" s="6" t="str">
        <f t="shared" si="16"/>
        <v>Gündüz</v>
      </c>
      <c r="AE12" s="18" t="str">
        <f t="shared" si="19"/>
        <v/>
      </c>
      <c r="AF12" s="18" t="str">
        <f t="shared" si="20"/>
        <v/>
      </c>
      <c r="AG12" s="19" t="str">
        <f t="shared" si="21"/>
        <v/>
      </c>
      <c r="AH12" s="18" t="str">
        <f>IF(AF12="","",WORKDAY.INTL(AF12-1,1,V12,'Resmi Tatiller'!$A$2:$A$17))</f>
        <v/>
      </c>
      <c r="AI12" s="18" t="str">
        <f t="shared" si="22"/>
        <v/>
      </c>
      <c r="AJ12" s="18" t="str">
        <f>IF(AE12="","",IF(AH12&lt;&gt;AF12,AH12+TIME(8,0,0),IF(AG12&lt;TIME(8,0,0),AF12+TIME(8,0,0),IF(AG12&lt;TIME(12,0,0),AE12,IF(AG12&lt;TIME(12,45,0),AF12+TIME(12,45,0),IF(AG12&lt;TIME(15,0,0),AE12,IF(AG12&lt;TIME(15,15,0),AF12+TIME(15,15,0),IF(AG12&lt;TIME(18,0,0),AE12,WORKDAY.INTL(AF12,1,V12,'Resmi Tatiller'!$A$2:$A$17)+TIME(8,0,0)))))))))</f>
        <v/>
      </c>
      <c r="AK12" s="18" t="str">
        <f>IF(AE12="","",IF(AH12&lt;&gt;AF12,AH12+TIME(8,0,0),IF(AG12&lt;TIME(8,0,0),AF12+TIME(8,0,0),IF(AG12&lt;TIME(12,0,0),AE12,IF(AG12&lt;TIME(12,45,0),AF12+TIME(12,45,0),IF(AG12&lt;TIME(15,0,0),AE12,IF(AG12&lt;TIME(15,15,0),AF12+TIME(15,15,0),IF(AG12&lt;TIME(20,0,0),AE12,WORKDAY.INTL(AF12,1,V12,'Resmi Tatiller'!$A$2:$A$17)+TIME(8,0,0)))))))))</f>
        <v/>
      </c>
      <c r="AL12" s="18" t="str">
        <f t="shared" si="23"/>
        <v/>
      </c>
    </row>
    <row r="13" spans="1:38" x14ac:dyDescent="0.25">
      <c r="A13" s="6" t="str">
        <f t="shared" si="0"/>
        <v/>
      </c>
      <c r="B13" s="6"/>
      <c r="C13" s="7" t="str">
        <f>IFERROR(VLOOKUP(B13,'Ürün Veri'!$A:$E,2,FALSE),"")</f>
        <v/>
      </c>
      <c r="D13" s="7" t="str">
        <f>IFERROR(VLOOKUP(B13,'Ürün Veri'!$A:$E,3,FALSE),"")</f>
        <v/>
      </c>
      <c r="E13" s="7" t="str">
        <f>IFERROR(VLOOKUP(B13,'Ürün Veri'!$A:$E,4,FALSE),"")</f>
        <v/>
      </c>
      <c r="F13" s="7" t="str">
        <f>IFERROR(VLOOKUP(B13,'Ürün Veri'!$A:$E,5,FALSE),"")</f>
        <v/>
      </c>
      <c r="G13" s="6"/>
      <c r="H13" s="6"/>
      <c r="I13" s="14">
        <v>10</v>
      </c>
      <c r="J13" s="15">
        <f t="shared" si="1"/>
        <v>45</v>
      </c>
      <c r="K13" s="15">
        <f t="shared" si="2"/>
        <v>15</v>
      </c>
      <c r="L13" s="8">
        <f t="shared" si="3"/>
        <v>9</v>
      </c>
      <c r="M13" s="6" t="s">
        <v>763</v>
      </c>
      <c r="N13" s="9" t="str">
        <f t="shared" si="17"/>
        <v/>
      </c>
      <c r="O13" s="10" t="str">
        <f t="shared" si="18"/>
        <v/>
      </c>
      <c r="P13" s="8" t="str">
        <f t="shared" si="4"/>
        <v/>
      </c>
      <c r="Q13" s="8" t="str">
        <f t="shared" si="5"/>
        <v/>
      </c>
      <c r="R13" s="9" t="str">
        <f>IF(AB13="","",WORKDAY.INTL(W13,AA13,V13,'Resmi Tatiller'!$A$2:$A$17))</f>
        <v/>
      </c>
      <c r="S13" s="10" t="str">
        <f t="shared" si="6"/>
        <v/>
      </c>
      <c r="T13" s="8" t="str">
        <f t="shared" si="7"/>
        <v>Boş</v>
      </c>
      <c r="U13" s="8">
        <f t="shared" si="8"/>
        <v>540</v>
      </c>
      <c r="V13" s="11" t="str">
        <f t="shared" si="9"/>
        <v>0000011</v>
      </c>
      <c r="W13" s="9" t="str">
        <f>IF(OR(N13="",O13=""),"",IF($AD13="24 Saat",N13,IF($AD13="12 Saat",IF(O13&gt;=TIME(20,0,0),WORKDAY.INTL(N13,1,V13,'Resmi Tatiller'!$A$2:$A$17),WORKDAY.INTL(N13-1,1,V13,'Resmi Tatiller'!$A$2:$A$17)),IF($AD13="2 Vardiya",IF(O13&lt;TIME(6,0,0),N13-1,IF(O13&lt;TIME(8,0,0),WORKDAY.INTL(N13-1,1,V13,'Resmi Tatiller'!$A$2:$A$17),N13)),IF(O13&gt;=TIME(18,0,0),WORKDAY.INTL(N13,1,V13,'Resmi Tatiller'!$A$2:$A$17),WORKDAY.INTL(N13-1,1,V13,'Resmi Tatiller'!$A$2:$A$17))))))</f>
        <v/>
      </c>
      <c r="X13" s="8" t="str">
        <f t="shared" si="10"/>
        <v/>
      </c>
      <c r="Y13" s="11" t="str">
        <f t="shared" si="11"/>
        <v/>
      </c>
      <c r="Z13" s="11" t="str">
        <f t="shared" si="12"/>
        <v/>
      </c>
      <c r="AA13" s="11" t="str">
        <f t="shared" si="13"/>
        <v/>
      </c>
      <c r="AB13" s="11" t="str">
        <f t="shared" si="14"/>
        <v/>
      </c>
      <c r="AC13" s="12" t="str">
        <f t="shared" si="15"/>
        <v/>
      </c>
      <c r="AD13" s="6" t="str">
        <f t="shared" si="16"/>
        <v>Gündüz</v>
      </c>
      <c r="AE13" s="18" t="str">
        <f t="shared" si="19"/>
        <v/>
      </c>
      <c r="AF13" s="18" t="str">
        <f t="shared" si="20"/>
        <v/>
      </c>
      <c r="AG13" s="19" t="str">
        <f t="shared" si="21"/>
        <v/>
      </c>
      <c r="AH13" s="18" t="str">
        <f>IF(AF13="","",WORKDAY.INTL(AF13-1,1,V13,'Resmi Tatiller'!$A$2:$A$17))</f>
        <v/>
      </c>
      <c r="AI13" s="18" t="str">
        <f t="shared" si="22"/>
        <v/>
      </c>
      <c r="AJ13" s="18" t="str">
        <f>IF(AE13="","",IF(AH13&lt;&gt;AF13,AH13+TIME(8,0,0),IF(AG13&lt;TIME(8,0,0),AF13+TIME(8,0,0),IF(AG13&lt;TIME(12,0,0),AE13,IF(AG13&lt;TIME(12,45,0),AF13+TIME(12,45,0),IF(AG13&lt;TIME(15,0,0),AE13,IF(AG13&lt;TIME(15,15,0),AF13+TIME(15,15,0),IF(AG13&lt;TIME(18,0,0),AE13,WORKDAY.INTL(AF13,1,V13,'Resmi Tatiller'!$A$2:$A$17)+TIME(8,0,0)))))))))</f>
        <v/>
      </c>
      <c r="AK13" s="18" t="str">
        <f>IF(AE13="","",IF(AH13&lt;&gt;AF13,AH13+TIME(8,0,0),IF(AG13&lt;TIME(8,0,0),AF13+TIME(8,0,0),IF(AG13&lt;TIME(12,0,0),AE13,IF(AG13&lt;TIME(12,45,0),AF13+TIME(12,45,0),IF(AG13&lt;TIME(15,0,0),AE13,IF(AG13&lt;TIME(15,15,0),AF13+TIME(15,15,0),IF(AG13&lt;TIME(20,0,0),AE13,WORKDAY.INTL(AF13,1,V13,'Resmi Tatiller'!$A$2:$A$17)+TIME(8,0,0)))))))))</f>
        <v/>
      </c>
      <c r="AL13" s="18" t="str">
        <f t="shared" si="23"/>
        <v/>
      </c>
    </row>
    <row r="14" spans="1:38" x14ac:dyDescent="0.25">
      <c r="A14" s="6" t="str">
        <f t="shared" si="0"/>
        <v/>
      </c>
      <c r="B14" s="6"/>
      <c r="C14" s="7" t="str">
        <f>IFERROR(VLOOKUP(B14,'Ürün Veri'!$A:$E,2,FALSE),"")</f>
        <v/>
      </c>
      <c r="D14" s="7" t="str">
        <f>IFERROR(VLOOKUP(B14,'Ürün Veri'!$A:$E,3,FALSE),"")</f>
        <v/>
      </c>
      <c r="E14" s="7" t="str">
        <f>IFERROR(VLOOKUP(B14,'Ürün Veri'!$A:$E,4,FALSE),"")</f>
        <v/>
      </c>
      <c r="F14" s="7" t="str">
        <f>IFERROR(VLOOKUP(B14,'Ürün Veri'!$A:$E,5,FALSE),"")</f>
        <v/>
      </c>
      <c r="G14" s="6"/>
      <c r="H14" s="6"/>
      <c r="I14" s="14">
        <v>10</v>
      </c>
      <c r="J14" s="15">
        <f t="shared" si="1"/>
        <v>45</v>
      </c>
      <c r="K14" s="15">
        <f t="shared" si="2"/>
        <v>15</v>
      </c>
      <c r="L14" s="8">
        <f t="shared" si="3"/>
        <v>9</v>
      </c>
      <c r="M14" s="6" t="s">
        <v>763</v>
      </c>
      <c r="N14" s="9" t="str">
        <f t="shared" si="17"/>
        <v/>
      </c>
      <c r="O14" s="10" t="str">
        <f t="shared" si="18"/>
        <v/>
      </c>
      <c r="P14" s="8" t="str">
        <f t="shared" si="4"/>
        <v/>
      </c>
      <c r="Q14" s="8" t="str">
        <f t="shared" si="5"/>
        <v/>
      </c>
      <c r="R14" s="9" t="str">
        <f>IF(AB14="","",WORKDAY.INTL(W14,AA14,V14,'Resmi Tatiller'!$A$2:$A$17))</f>
        <v/>
      </c>
      <c r="S14" s="10" t="str">
        <f t="shared" si="6"/>
        <v/>
      </c>
      <c r="T14" s="8" t="str">
        <f t="shared" si="7"/>
        <v>Boş</v>
      </c>
      <c r="U14" s="8">
        <f t="shared" si="8"/>
        <v>540</v>
      </c>
      <c r="V14" s="11" t="str">
        <f t="shared" si="9"/>
        <v>0000011</v>
      </c>
      <c r="W14" s="9" t="str">
        <f>IF(OR(N14="",O14=""),"",IF($AD14="24 Saat",N14,IF($AD14="12 Saat",IF(O14&gt;=TIME(20,0,0),WORKDAY.INTL(N14,1,V14,'Resmi Tatiller'!$A$2:$A$17),WORKDAY.INTL(N14-1,1,V14,'Resmi Tatiller'!$A$2:$A$17)),IF($AD14="2 Vardiya",IF(O14&lt;TIME(6,0,0),N14-1,IF(O14&lt;TIME(8,0,0),WORKDAY.INTL(N14-1,1,V14,'Resmi Tatiller'!$A$2:$A$17),N14)),IF(O14&gt;=TIME(18,0,0),WORKDAY.INTL(N14,1,V14,'Resmi Tatiller'!$A$2:$A$17),WORKDAY.INTL(N14-1,1,V14,'Resmi Tatiller'!$A$2:$A$17))))))</f>
        <v/>
      </c>
      <c r="X14" s="8" t="str">
        <f t="shared" si="10"/>
        <v/>
      </c>
      <c r="Y14" s="11" t="str">
        <f t="shared" si="11"/>
        <v/>
      </c>
      <c r="Z14" s="11" t="str">
        <f t="shared" si="12"/>
        <v/>
      </c>
      <c r="AA14" s="11" t="str">
        <f t="shared" si="13"/>
        <v/>
      </c>
      <c r="AB14" s="11" t="str">
        <f t="shared" si="14"/>
        <v/>
      </c>
      <c r="AC14" s="12" t="str">
        <f t="shared" si="15"/>
        <v/>
      </c>
      <c r="AD14" s="6" t="str">
        <f t="shared" si="16"/>
        <v>Gündüz</v>
      </c>
      <c r="AE14" s="18" t="str">
        <f t="shared" si="19"/>
        <v/>
      </c>
      <c r="AF14" s="18" t="str">
        <f t="shared" si="20"/>
        <v/>
      </c>
      <c r="AG14" s="19" t="str">
        <f t="shared" si="21"/>
        <v/>
      </c>
      <c r="AH14" s="18" t="str">
        <f>IF(AF14="","",WORKDAY.INTL(AF14-1,1,V14,'Resmi Tatiller'!$A$2:$A$17))</f>
        <v/>
      </c>
      <c r="AI14" s="18" t="str">
        <f t="shared" si="22"/>
        <v/>
      </c>
      <c r="AJ14" s="18" t="str">
        <f>IF(AE14="","",IF(AH14&lt;&gt;AF14,AH14+TIME(8,0,0),IF(AG14&lt;TIME(8,0,0),AF14+TIME(8,0,0),IF(AG14&lt;TIME(12,0,0),AE14,IF(AG14&lt;TIME(12,45,0),AF14+TIME(12,45,0),IF(AG14&lt;TIME(15,0,0),AE14,IF(AG14&lt;TIME(15,15,0),AF14+TIME(15,15,0),IF(AG14&lt;TIME(18,0,0),AE14,WORKDAY.INTL(AF14,1,V14,'Resmi Tatiller'!$A$2:$A$17)+TIME(8,0,0)))))))))</f>
        <v/>
      </c>
      <c r="AK14" s="18" t="str">
        <f>IF(AE14="","",IF(AH14&lt;&gt;AF14,AH14+TIME(8,0,0),IF(AG14&lt;TIME(8,0,0),AF14+TIME(8,0,0),IF(AG14&lt;TIME(12,0,0),AE14,IF(AG14&lt;TIME(12,45,0),AF14+TIME(12,45,0),IF(AG14&lt;TIME(15,0,0),AE14,IF(AG14&lt;TIME(15,15,0),AF14+TIME(15,15,0),IF(AG14&lt;TIME(20,0,0),AE14,WORKDAY.INTL(AF14,1,V14,'Resmi Tatiller'!$A$2:$A$17)+TIME(8,0,0)))))))))</f>
        <v/>
      </c>
      <c r="AL14" s="18" t="str">
        <f t="shared" si="23"/>
        <v/>
      </c>
    </row>
    <row r="15" spans="1:38" x14ac:dyDescent="0.25">
      <c r="A15" s="6" t="str">
        <f t="shared" si="0"/>
        <v/>
      </c>
      <c r="B15" s="6"/>
      <c r="C15" s="7" t="str">
        <f>IFERROR(VLOOKUP(B15,'Ürün Veri'!$A:$E,2,FALSE),"")</f>
        <v/>
      </c>
      <c r="D15" s="7" t="str">
        <f>IFERROR(VLOOKUP(B15,'Ürün Veri'!$A:$E,3,FALSE),"")</f>
        <v/>
      </c>
      <c r="E15" s="7" t="str">
        <f>IFERROR(VLOOKUP(B15,'Ürün Veri'!$A:$E,4,FALSE),"")</f>
        <v/>
      </c>
      <c r="F15" s="7" t="str">
        <f>IFERROR(VLOOKUP(B15,'Ürün Veri'!$A:$E,5,FALSE),"")</f>
        <v/>
      </c>
      <c r="G15" s="6"/>
      <c r="H15" s="6"/>
      <c r="I15" s="14">
        <v>10</v>
      </c>
      <c r="J15" s="15">
        <f t="shared" si="1"/>
        <v>45</v>
      </c>
      <c r="K15" s="15">
        <f t="shared" si="2"/>
        <v>15</v>
      </c>
      <c r="L15" s="8">
        <f t="shared" si="3"/>
        <v>9</v>
      </c>
      <c r="M15" s="6" t="s">
        <v>763</v>
      </c>
      <c r="N15" s="9" t="str">
        <f t="shared" si="17"/>
        <v/>
      </c>
      <c r="O15" s="10" t="str">
        <f t="shared" si="18"/>
        <v/>
      </c>
      <c r="P15" s="8" t="str">
        <f t="shared" si="4"/>
        <v/>
      </c>
      <c r="Q15" s="8" t="str">
        <f t="shared" si="5"/>
        <v/>
      </c>
      <c r="R15" s="9" t="str">
        <f>IF(AB15="","",WORKDAY.INTL(W15,AA15,V15,'Resmi Tatiller'!$A$2:$A$17))</f>
        <v/>
      </c>
      <c r="S15" s="10" t="str">
        <f t="shared" si="6"/>
        <v/>
      </c>
      <c r="T15" s="8" t="str">
        <f t="shared" si="7"/>
        <v>Boş</v>
      </c>
      <c r="U15" s="8">
        <f t="shared" si="8"/>
        <v>540</v>
      </c>
      <c r="V15" s="11" t="str">
        <f t="shared" si="9"/>
        <v>0000011</v>
      </c>
      <c r="W15" s="9" t="str">
        <f>IF(OR(N15="",O15=""),"",IF($AD15="24 Saat",N15,IF($AD15="12 Saat",IF(O15&gt;=TIME(20,0,0),WORKDAY.INTL(N15,1,V15,'Resmi Tatiller'!$A$2:$A$17),WORKDAY.INTL(N15-1,1,V15,'Resmi Tatiller'!$A$2:$A$17)),IF($AD15="2 Vardiya",IF(O15&lt;TIME(6,0,0),N15-1,IF(O15&lt;TIME(8,0,0),WORKDAY.INTL(N15-1,1,V15,'Resmi Tatiller'!$A$2:$A$17),N15)),IF(O15&gt;=TIME(18,0,0),WORKDAY.INTL(N15,1,V15,'Resmi Tatiller'!$A$2:$A$17),WORKDAY.INTL(N15-1,1,V15,'Resmi Tatiller'!$A$2:$A$17))))))</f>
        <v/>
      </c>
      <c r="X15" s="8" t="str">
        <f t="shared" si="10"/>
        <v/>
      </c>
      <c r="Y15" s="11" t="str">
        <f t="shared" si="11"/>
        <v/>
      </c>
      <c r="Z15" s="11" t="str">
        <f t="shared" si="12"/>
        <v/>
      </c>
      <c r="AA15" s="11" t="str">
        <f t="shared" si="13"/>
        <v/>
      </c>
      <c r="AB15" s="11" t="str">
        <f t="shared" si="14"/>
        <v/>
      </c>
      <c r="AC15" s="12" t="str">
        <f t="shared" si="15"/>
        <v/>
      </c>
      <c r="AD15" s="6" t="str">
        <f t="shared" si="16"/>
        <v>Gündüz</v>
      </c>
      <c r="AE15" s="18" t="str">
        <f t="shared" si="19"/>
        <v/>
      </c>
      <c r="AF15" s="18" t="str">
        <f t="shared" si="20"/>
        <v/>
      </c>
      <c r="AG15" s="19" t="str">
        <f t="shared" si="21"/>
        <v/>
      </c>
      <c r="AH15" s="18" t="str">
        <f>IF(AF15="","",WORKDAY.INTL(AF15-1,1,V15,'Resmi Tatiller'!$A$2:$A$17))</f>
        <v/>
      </c>
      <c r="AI15" s="18" t="str">
        <f t="shared" si="22"/>
        <v/>
      </c>
      <c r="AJ15" s="18" t="str">
        <f>IF(AE15="","",IF(AH15&lt;&gt;AF15,AH15+TIME(8,0,0),IF(AG15&lt;TIME(8,0,0),AF15+TIME(8,0,0),IF(AG15&lt;TIME(12,0,0),AE15,IF(AG15&lt;TIME(12,45,0),AF15+TIME(12,45,0),IF(AG15&lt;TIME(15,0,0),AE15,IF(AG15&lt;TIME(15,15,0),AF15+TIME(15,15,0),IF(AG15&lt;TIME(18,0,0),AE15,WORKDAY.INTL(AF15,1,V15,'Resmi Tatiller'!$A$2:$A$17)+TIME(8,0,0)))))))))</f>
        <v/>
      </c>
      <c r="AK15" s="18" t="str">
        <f>IF(AE15="","",IF(AH15&lt;&gt;AF15,AH15+TIME(8,0,0),IF(AG15&lt;TIME(8,0,0),AF15+TIME(8,0,0),IF(AG15&lt;TIME(12,0,0),AE15,IF(AG15&lt;TIME(12,45,0),AF15+TIME(12,45,0),IF(AG15&lt;TIME(15,0,0),AE15,IF(AG15&lt;TIME(15,15,0),AF15+TIME(15,15,0),IF(AG15&lt;TIME(20,0,0),AE15,WORKDAY.INTL(AF15,1,V15,'Resmi Tatiller'!$A$2:$A$17)+TIME(8,0,0)))))))))</f>
        <v/>
      </c>
      <c r="AL15" s="18" t="str">
        <f t="shared" si="23"/>
        <v/>
      </c>
    </row>
    <row r="16" spans="1:38" x14ac:dyDescent="0.25">
      <c r="A16" s="6" t="str">
        <f t="shared" si="0"/>
        <v/>
      </c>
      <c r="B16" s="6"/>
      <c r="C16" s="7" t="str">
        <f>IFERROR(VLOOKUP(B16,'Ürün Veri'!$A:$E,2,FALSE),"")</f>
        <v/>
      </c>
      <c r="D16" s="7" t="str">
        <f>IFERROR(VLOOKUP(B16,'Ürün Veri'!$A:$E,3,FALSE),"")</f>
        <v/>
      </c>
      <c r="E16" s="7" t="str">
        <f>IFERROR(VLOOKUP(B16,'Ürün Veri'!$A:$E,4,FALSE),"")</f>
        <v/>
      </c>
      <c r="F16" s="7" t="str">
        <f>IFERROR(VLOOKUP(B16,'Ürün Veri'!$A:$E,5,FALSE),"")</f>
        <v/>
      </c>
      <c r="G16" s="6"/>
      <c r="H16" s="6"/>
      <c r="I16" s="14">
        <v>10</v>
      </c>
      <c r="J16" s="15">
        <f t="shared" si="1"/>
        <v>45</v>
      </c>
      <c r="K16" s="15">
        <f t="shared" si="2"/>
        <v>15</v>
      </c>
      <c r="L16" s="8">
        <f t="shared" si="3"/>
        <v>9</v>
      </c>
      <c r="M16" s="6" t="s">
        <v>763</v>
      </c>
      <c r="N16" s="9" t="str">
        <f t="shared" si="17"/>
        <v/>
      </c>
      <c r="O16" s="10" t="str">
        <f t="shared" si="18"/>
        <v/>
      </c>
      <c r="P16" s="8" t="str">
        <f t="shared" si="4"/>
        <v/>
      </c>
      <c r="Q16" s="8" t="str">
        <f t="shared" si="5"/>
        <v/>
      </c>
      <c r="R16" s="9" t="str">
        <f>IF(AB16="","",WORKDAY.INTL(W16,AA16,V16,'Resmi Tatiller'!$A$2:$A$17))</f>
        <v/>
      </c>
      <c r="S16" s="10" t="str">
        <f t="shared" si="6"/>
        <v/>
      </c>
      <c r="T16" s="8" t="str">
        <f t="shared" si="7"/>
        <v>Boş</v>
      </c>
      <c r="U16" s="8">
        <f t="shared" si="8"/>
        <v>540</v>
      </c>
      <c r="V16" s="11" t="str">
        <f t="shared" si="9"/>
        <v>0000011</v>
      </c>
      <c r="W16" s="9" t="str">
        <f>IF(OR(N16="",O16=""),"",IF($AD16="24 Saat",N16,IF($AD16="12 Saat",IF(O16&gt;=TIME(20,0,0),WORKDAY.INTL(N16,1,V16,'Resmi Tatiller'!$A$2:$A$17),WORKDAY.INTL(N16-1,1,V16,'Resmi Tatiller'!$A$2:$A$17)),IF($AD16="2 Vardiya",IF(O16&lt;TIME(6,0,0),N16-1,IF(O16&lt;TIME(8,0,0),WORKDAY.INTL(N16-1,1,V16,'Resmi Tatiller'!$A$2:$A$17),N16)),IF(O16&gt;=TIME(18,0,0),WORKDAY.INTL(N16,1,V16,'Resmi Tatiller'!$A$2:$A$17),WORKDAY.INTL(N16-1,1,V16,'Resmi Tatiller'!$A$2:$A$17))))))</f>
        <v/>
      </c>
      <c r="X16" s="8" t="str">
        <f t="shared" si="10"/>
        <v/>
      </c>
      <c r="Y16" s="11" t="str">
        <f t="shared" si="11"/>
        <v/>
      </c>
      <c r="Z16" s="11" t="str">
        <f t="shared" si="12"/>
        <v/>
      </c>
      <c r="AA16" s="11" t="str">
        <f t="shared" si="13"/>
        <v/>
      </c>
      <c r="AB16" s="11" t="str">
        <f t="shared" si="14"/>
        <v/>
      </c>
      <c r="AC16" s="12" t="str">
        <f t="shared" si="15"/>
        <v/>
      </c>
      <c r="AD16" s="6" t="str">
        <f t="shared" si="16"/>
        <v>Gündüz</v>
      </c>
      <c r="AE16" s="18" t="str">
        <f t="shared" si="19"/>
        <v/>
      </c>
      <c r="AF16" s="18" t="str">
        <f t="shared" si="20"/>
        <v/>
      </c>
      <c r="AG16" s="19" t="str">
        <f t="shared" si="21"/>
        <v/>
      </c>
      <c r="AH16" s="18" t="str">
        <f>IF(AF16="","",WORKDAY.INTL(AF16-1,1,V16,'Resmi Tatiller'!$A$2:$A$17))</f>
        <v/>
      </c>
      <c r="AI16" s="18" t="str">
        <f t="shared" si="22"/>
        <v/>
      </c>
      <c r="AJ16" s="18" t="str">
        <f>IF(AE16="","",IF(AH16&lt;&gt;AF16,AH16+TIME(8,0,0),IF(AG16&lt;TIME(8,0,0),AF16+TIME(8,0,0),IF(AG16&lt;TIME(12,0,0),AE16,IF(AG16&lt;TIME(12,45,0),AF16+TIME(12,45,0),IF(AG16&lt;TIME(15,0,0),AE16,IF(AG16&lt;TIME(15,15,0),AF16+TIME(15,15,0),IF(AG16&lt;TIME(18,0,0),AE16,WORKDAY.INTL(AF16,1,V16,'Resmi Tatiller'!$A$2:$A$17)+TIME(8,0,0)))))))))</f>
        <v/>
      </c>
      <c r="AK16" s="18" t="str">
        <f>IF(AE16="","",IF(AH16&lt;&gt;AF16,AH16+TIME(8,0,0),IF(AG16&lt;TIME(8,0,0),AF16+TIME(8,0,0),IF(AG16&lt;TIME(12,0,0),AE16,IF(AG16&lt;TIME(12,45,0),AF16+TIME(12,45,0),IF(AG16&lt;TIME(15,0,0),AE16,IF(AG16&lt;TIME(15,15,0),AF16+TIME(15,15,0),IF(AG16&lt;TIME(20,0,0),AE16,WORKDAY.INTL(AF16,1,V16,'Resmi Tatiller'!$A$2:$A$17)+TIME(8,0,0)))))))))</f>
        <v/>
      </c>
      <c r="AL16" s="18" t="str">
        <f t="shared" si="23"/>
        <v/>
      </c>
    </row>
    <row r="17" spans="1:38" x14ac:dyDescent="0.25">
      <c r="A17" s="6" t="str">
        <f t="shared" si="0"/>
        <v/>
      </c>
      <c r="B17" s="6"/>
      <c r="C17" s="7" t="str">
        <f>IFERROR(VLOOKUP(B17,'Ürün Veri'!$A:$E,2,FALSE),"")</f>
        <v/>
      </c>
      <c r="D17" s="7" t="str">
        <f>IFERROR(VLOOKUP(B17,'Ürün Veri'!$A:$E,3,FALSE),"")</f>
        <v/>
      </c>
      <c r="E17" s="7" t="str">
        <f>IFERROR(VLOOKUP(B17,'Ürün Veri'!$A:$E,4,FALSE),"")</f>
        <v/>
      </c>
      <c r="F17" s="7" t="str">
        <f>IFERROR(VLOOKUP(B17,'Ürün Veri'!$A:$E,5,FALSE),"")</f>
        <v/>
      </c>
      <c r="G17" s="6"/>
      <c r="H17" s="6"/>
      <c r="I17" s="14">
        <v>10</v>
      </c>
      <c r="J17" s="15">
        <f t="shared" si="1"/>
        <v>45</v>
      </c>
      <c r="K17" s="15">
        <f t="shared" si="2"/>
        <v>15</v>
      </c>
      <c r="L17" s="8">
        <f t="shared" si="3"/>
        <v>9</v>
      </c>
      <c r="M17" s="6" t="s">
        <v>763</v>
      </c>
      <c r="N17" s="9" t="str">
        <f t="shared" si="17"/>
        <v/>
      </c>
      <c r="O17" s="10" t="str">
        <f t="shared" si="18"/>
        <v/>
      </c>
      <c r="P17" s="8" t="str">
        <f t="shared" si="4"/>
        <v/>
      </c>
      <c r="Q17" s="8" t="str">
        <f t="shared" si="5"/>
        <v/>
      </c>
      <c r="R17" s="9" t="str">
        <f>IF(AB17="","",WORKDAY.INTL(W17,AA17,V17,'Resmi Tatiller'!$A$2:$A$17))</f>
        <v/>
      </c>
      <c r="S17" s="10" t="str">
        <f t="shared" si="6"/>
        <v/>
      </c>
      <c r="T17" s="8" t="str">
        <f t="shared" si="7"/>
        <v>Boş</v>
      </c>
      <c r="U17" s="8">
        <f t="shared" si="8"/>
        <v>540</v>
      </c>
      <c r="V17" s="11" t="str">
        <f t="shared" si="9"/>
        <v>0000011</v>
      </c>
      <c r="W17" s="9" t="str">
        <f>IF(OR(N17="",O17=""),"",IF($AD17="24 Saat",N17,IF($AD17="12 Saat",IF(O17&gt;=TIME(20,0,0),WORKDAY.INTL(N17,1,V17,'Resmi Tatiller'!$A$2:$A$17),WORKDAY.INTL(N17-1,1,V17,'Resmi Tatiller'!$A$2:$A$17)),IF($AD17="2 Vardiya",IF(O17&lt;TIME(6,0,0),N17-1,IF(O17&lt;TIME(8,0,0),WORKDAY.INTL(N17-1,1,V17,'Resmi Tatiller'!$A$2:$A$17),N17)),IF(O17&gt;=TIME(18,0,0),WORKDAY.INTL(N17,1,V17,'Resmi Tatiller'!$A$2:$A$17),WORKDAY.INTL(N17-1,1,V17,'Resmi Tatiller'!$A$2:$A$17))))))</f>
        <v/>
      </c>
      <c r="X17" s="8" t="str">
        <f t="shared" si="10"/>
        <v/>
      </c>
      <c r="Y17" s="11" t="str">
        <f t="shared" si="11"/>
        <v/>
      </c>
      <c r="Z17" s="11" t="str">
        <f t="shared" si="12"/>
        <v/>
      </c>
      <c r="AA17" s="11" t="str">
        <f t="shared" si="13"/>
        <v/>
      </c>
      <c r="AB17" s="11" t="str">
        <f t="shared" si="14"/>
        <v/>
      </c>
      <c r="AC17" s="12" t="str">
        <f t="shared" si="15"/>
        <v/>
      </c>
      <c r="AD17" s="6" t="str">
        <f t="shared" si="16"/>
        <v>Gündüz</v>
      </c>
      <c r="AE17" s="18" t="str">
        <f t="shared" si="19"/>
        <v/>
      </c>
      <c r="AF17" s="18" t="str">
        <f t="shared" si="20"/>
        <v/>
      </c>
      <c r="AG17" s="19" t="str">
        <f t="shared" si="21"/>
        <v/>
      </c>
      <c r="AH17" s="18" t="str">
        <f>IF(AF17="","",WORKDAY.INTL(AF17-1,1,V17,'Resmi Tatiller'!$A$2:$A$17))</f>
        <v/>
      </c>
      <c r="AI17" s="18" t="str">
        <f t="shared" si="22"/>
        <v/>
      </c>
      <c r="AJ17" s="18" t="str">
        <f>IF(AE17="","",IF(AH17&lt;&gt;AF17,AH17+TIME(8,0,0),IF(AG17&lt;TIME(8,0,0),AF17+TIME(8,0,0),IF(AG17&lt;TIME(12,0,0),AE17,IF(AG17&lt;TIME(12,45,0),AF17+TIME(12,45,0),IF(AG17&lt;TIME(15,0,0),AE17,IF(AG17&lt;TIME(15,15,0),AF17+TIME(15,15,0),IF(AG17&lt;TIME(18,0,0),AE17,WORKDAY.INTL(AF17,1,V17,'Resmi Tatiller'!$A$2:$A$17)+TIME(8,0,0)))))))))</f>
        <v/>
      </c>
      <c r="AK17" s="18" t="str">
        <f>IF(AE17="","",IF(AH17&lt;&gt;AF17,AH17+TIME(8,0,0),IF(AG17&lt;TIME(8,0,0),AF17+TIME(8,0,0),IF(AG17&lt;TIME(12,0,0),AE17,IF(AG17&lt;TIME(12,45,0),AF17+TIME(12,45,0),IF(AG17&lt;TIME(15,0,0),AE17,IF(AG17&lt;TIME(15,15,0),AF17+TIME(15,15,0),IF(AG17&lt;TIME(20,0,0),AE17,WORKDAY.INTL(AF17,1,V17,'Resmi Tatiller'!$A$2:$A$17)+TIME(8,0,0)))))))))</f>
        <v/>
      </c>
      <c r="AL17" s="18" t="str">
        <f t="shared" si="23"/>
        <v/>
      </c>
    </row>
    <row r="18" spans="1:38" x14ac:dyDescent="0.25">
      <c r="A18" s="6" t="str">
        <f t="shared" si="0"/>
        <v/>
      </c>
      <c r="B18" s="6"/>
      <c r="C18" s="7" t="str">
        <f>IFERROR(VLOOKUP(B18,'Ürün Veri'!$A:$E,2,FALSE),"")</f>
        <v/>
      </c>
      <c r="D18" s="7" t="str">
        <f>IFERROR(VLOOKUP(B18,'Ürün Veri'!$A:$E,3,FALSE),"")</f>
        <v/>
      </c>
      <c r="E18" s="7" t="str">
        <f>IFERROR(VLOOKUP(B18,'Ürün Veri'!$A:$E,4,FALSE),"")</f>
        <v/>
      </c>
      <c r="F18" s="7" t="str">
        <f>IFERROR(VLOOKUP(B18,'Ürün Veri'!$A:$E,5,FALSE),"")</f>
        <v/>
      </c>
      <c r="G18" s="6"/>
      <c r="H18" s="6"/>
      <c r="I18" s="14">
        <v>10</v>
      </c>
      <c r="J18" s="15">
        <f t="shared" si="1"/>
        <v>45</v>
      </c>
      <c r="K18" s="15">
        <f t="shared" si="2"/>
        <v>15</v>
      </c>
      <c r="L18" s="8">
        <f t="shared" si="3"/>
        <v>9</v>
      </c>
      <c r="M18" s="6" t="s">
        <v>763</v>
      </c>
      <c r="N18" s="9" t="str">
        <f t="shared" si="17"/>
        <v/>
      </c>
      <c r="O18" s="10" t="str">
        <f t="shared" si="18"/>
        <v/>
      </c>
      <c r="P18" s="8" t="str">
        <f t="shared" si="4"/>
        <v/>
      </c>
      <c r="Q18" s="8" t="str">
        <f t="shared" si="5"/>
        <v/>
      </c>
      <c r="R18" s="9" t="str">
        <f>IF(AB18="","",WORKDAY.INTL(W18,AA18,V18,'Resmi Tatiller'!$A$2:$A$17))</f>
        <v/>
      </c>
      <c r="S18" s="10" t="str">
        <f t="shared" si="6"/>
        <v/>
      </c>
      <c r="T18" s="8" t="str">
        <f t="shared" si="7"/>
        <v>Boş</v>
      </c>
      <c r="U18" s="8">
        <f t="shared" si="8"/>
        <v>540</v>
      </c>
      <c r="V18" s="11" t="str">
        <f t="shared" si="9"/>
        <v>0000011</v>
      </c>
      <c r="W18" s="9" t="str">
        <f>IF(OR(N18="",O18=""),"",IF($AD18="24 Saat",N18,IF($AD18="12 Saat",IF(O18&gt;=TIME(20,0,0),WORKDAY.INTL(N18,1,V18,'Resmi Tatiller'!$A$2:$A$17),WORKDAY.INTL(N18-1,1,V18,'Resmi Tatiller'!$A$2:$A$17)),IF($AD18="2 Vardiya",IF(O18&lt;TIME(6,0,0),N18-1,IF(O18&lt;TIME(8,0,0),WORKDAY.INTL(N18-1,1,V18,'Resmi Tatiller'!$A$2:$A$17),N18)),IF(O18&gt;=TIME(18,0,0),WORKDAY.INTL(N18,1,V18,'Resmi Tatiller'!$A$2:$A$17),WORKDAY.INTL(N18-1,1,V18,'Resmi Tatiller'!$A$2:$A$17))))))</f>
        <v/>
      </c>
      <c r="X18" s="8" t="str">
        <f t="shared" si="10"/>
        <v/>
      </c>
      <c r="Y18" s="11" t="str">
        <f t="shared" si="11"/>
        <v/>
      </c>
      <c r="Z18" s="11" t="str">
        <f t="shared" si="12"/>
        <v/>
      </c>
      <c r="AA18" s="11" t="str">
        <f t="shared" si="13"/>
        <v/>
      </c>
      <c r="AB18" s="11" t="str">
        <f t="shared" si="14"/>
        <v/>
      </c>
      <c r="AC18" s="12" t="str">
        <f t="shared" si="15"/>
        <v/>
      </c>
      <c r="AD18" s="6" t="str">
        <f t="shared" si="16"/>
        <v>Gündüz</v>
      </c>
      <c r="AE18" s="18" t="str">
        <f t="shared" si="19"/>
        <v/>
      </c>
      <c r="AF18" s="18" t="str">
        <f t="shared" si="20"/>
        <v/>
      </c>
      <c r="AG18" s="19" t="str">
        <f t="shared" si="21"/>
        <v/>
      </c>
      <c r="AH18" s="18" t="str">
        <f>IF(AF18="","",WORKDAY.INTL(AF18-1,1,V18,'Resmi Tatiller'!$A$2:$A$17))</f>
        <v/>
      </c>
      <c r="AI18" s="18" t="str">
        <f t="shared" si="22"/>
        <v/>
      </c>
      <c r="AJ18" s="18" t="str">
        <f>IF(AE18="","",IF(AH18&lt;&gt;AF18,AH18+TIME(8,0,0),IF(AG18&lt;TIME(8,0,0),AF18+TIME(8,0,0),IF(AG18&lt;TIME(12,0,0),AE18,IF(AG18&lt;TIME(12,45,0),AF18+TIME(12,45,0),IF(AG18&lt;TIME(15,0,0),AE18,IF(AG18&lt;TIME(15,15,0),AF18+TIME(15,15,0),IF(AG18&lt;TIME(18,0,0),AE18,WORKDAY.INTL(AF18,1,V18,'Resmi Tatiller'!$A$2:$A$17)+TIME(8,0,0)))))))))</f>
        <v/>
      </c>
      <c r="AK18" s="18" t="str">
        <f>IF(AE18="","",IF(AH18&lt;&gt;AF18,AH18+TIME(8,0,0),IF(AG18&lt;TIME(8,0,0),AF18+TIME(8,0,0),IF(AG18&lt;TIME(12,0,0),AE18,IF(AG18&lt;TIME(12,45,0),AF18+TIME(12,45,0),IF(AG18&lt;TIME(15,0,0),AE18,IF(AG18&lt;TIME(15,15,0),AF18+TIME(15,15,0),IF(AG18&lt;TIME(20,0,0),AE18,WORKDAY.INTL(AF18,1,V18,'Resmi Tatiller'!$A$2:$A$17)+TIME(8,0,0)))))))))</f>
        <v/>
      </c>
      <c r="AL18" s="18" t="str">
        <f t="shared" si="23"/>
        <v/>
      </c>
    </row>
    <row r="19" spans="1:38" x14ac:dyDescent="0.25">
      <c r="A19" s="6" t="str">
        <f t="shared" si="0"/>
        <v/>
      </c>
      <c r="B19" s="6"/>
      <c r="C19" s="7" t="str">
        <f>IFERROR(VLOOKUP(B19,'Ürün Veri'!$A:$E,2,FALSE),"")</f>
        <v/>
      </c>
      <c r="D19" s="7" t="str">
        <f>IFERROR(VLOOKUP(B19,'Ürün Veri'!$A:$E,3,FALSE),"")</f>
        <v/>
      </c>
      <c r="E19" s="7" t="str">
        <f>IFERROR(VLOOKUP(B19,'Ürün Veri'!$A:$E,4,FALSE),"")</f>
        <v/>
      </c>
      <c r="F19" s="7" t="str">
        <f>IFERROR(VLOOKUP(B19,'Ürün Veri'!$A:$E,5,FALSE),"")</f>
        <v/>
      </c>
      <c r="G19" s="6"/>
      <c r="H19" s="6"/>
      <c r="I19" s="14">
        <v>10</v>
      </c>
      <c r="J19" s="15">
        <f t="shared" si="1"/>
        <v>45</v>
      </c>
      <c r="K19" s="15">
        <f t="shared" si="2"/>
        <v>15</v>
      </c>
      <c r="L19" s="8">
        <f t="shared" si="3"/>
        <v>9</v>
      </c>
      <c r="M19" s="6" t="s">
        <v>763</v>
      </c>
      <c r="N19" s="9" t="str">
        <f t="shared" si="17"/>
        <v/>
      </c>
      <c r="O19" s="10" t="str">
        <f t="shared" si="18"/>
        <v/>
      </c>
      <c r="P19" s="8" t="str">
        <f t="shared" si="4"/>
        <v/>
      </c>
      <c r="Q19" s="8" t="str">
        <f t="shared" si="5"/>
        <v/>
      </c>
      <c r="R19" s="9" t="str">
        <f>IF(AB19="","",WORKDAY.INTL(W19,AA19,V19,'Resmi Tatiller'!$A$2:$A$17))</f>
        <v/>
      </c>
      <c r="S19" s="10" t="str">
        <f t="shared" si="6"/>
        <v/>
      </c>
      <c r="T19" s="8" t="str">
        <f t="shared" si="7"/>
        <v>Boş</v>
      </c>
      <c r="U19" s="8">
        <f t="shared" si="8"/>
        <v>540</v>
      </c>
      <c r="V19" s="11" t="str">
        <f t="shared" si="9"/>
        <v>0000011</v>
      </c>
      <c r="W19" s="9" t="str">
        <f>IF(OR(N19="",O19=""),"",IF($AD19="24 Saat",N19,IF($AD19="12 Saat",IF(O19&gt;=TIME(20,0,0),WORKDAY.INTL(N19,1,V19,'Resmi Tatiller'!$A$2:$A$17),WORKDAY.INTL(N19-1,1,V19,'Resmi Tatiller'!$A$2:$A$17)),IF($AD19="2 Vardiya",IF(O19&lt;TIME(6,0,0),N19-1,IF(O19&lt;TIME(8,0,0),WORKDAY.INTL(N19-1,1,V19,'Resmi Tatiller'!$A$2:$A$17),N19)),IF(O19&gt;=TIME(18,0,0),WORKDAY.INTL(N19,1,V19,'Resmi Tatiller'!$A$2:$A$17),WORKDAY.INTL(N19-1,1,V19,'Resmi Tatiller'!$A$2:$A$17))))))</f>
        <v/>
      </c>
      <c r="X19" s="8" t="str">
        <f t="shared" si="10"/>
        <v/>
      </c>
      <c r="Y19" s="11" t="str">
        <f t="shared" si="11"/>
        <v/>
      </c>
      <c r="Z19" s="11" t="str">
        <f t="shared" si="12"/>
        <v/>
      </c>
      <c r="AA19" s="11" t="str">
        <f t="shared" si="13"/>
        <v/>
      </c>
      <c r="AB19" s="11" t="str">
        <f t="shared" si="14"/>
        <v/>
      </c>
      <c r="AC19" s="12" t="str">
        <f t="shared" si="15"/>
        <v/>
      </c>
      <c r="AD19" s="6" t="str">
        <f t="shared" si="16"/>
        <v>Gündüz</v>
      </c>
      <c r="AE19" s="18" t="str">
        <f t="shared" si="19"/>
        <v/>
      </c>
      <c r="AF19" s="18" t="str">
        <f t="shared" si="20"/>
        <v/>
      </c>
      <c r="AG19" s="19" t="str">
        <f t="shared" si="21"/>
        <v/>
      </c>
      <c r="AH19" s="18" t="str">
        <f>IF(AF19="","",WORKDAY.INTL(AF19-1,1,V19,'Resmi Tatiller'!$A$2:$A$17))</f>
        <v/>
      </c>
      <c r="AI19" s="18" t="str">
        <f t="shared" si="22"/>
        <v/>
      </c>
      <c r="AJ19" s="18" t="str">
        <f>IF(AE19="","",IF(AH19&lt;&gt;AF19,AH19+TIME(8,0,0),IF(AG19&lt;TIME(8,0,0),AF19+TIME(8,0,0),IF(AG19&lt;TIME(12,0,0),AE19,IF(AG19&lt;TIME(12,45,0),AF19+TIME(12,45,0),IF(AG19&lt;TIME(15,0,0),AE19,IF(AG19&lt;TIME(15,15,0),AF19+TIME(15,15,0),IF(AG19&lt;TIME(18,0,0),AE19,WORKDAY.INTL(AF19,1,V19,'Resmi Tatiller'!$A$2:$A$17)+TIME(8,0,0)))))))))</f>
        <v/>
      </c>
      <c r="AK19" s="18" t="str">
        <f>IF(AE19="","",IF(AH19&lt;&gt;AF19,AH19+TIME(8,0,0),IF(AG19&lt;TIME(8,0,0),AF19+TIME(8,0,0),IF(AG19&lt;TIME(12,0,0),AE19,IF(AG19&lt;TIME(12,45,0),AF19+TIME(12,45,0),IF(AG19&lt;TIME(15,0,0),AE19,IF(AG19&lt;TIME(15,15,0),AF19+TIME(15,15,0),IF(AG19&lt;TIME(20,0,0),AE19,WORKDAY.INTL(AF19,1,V19,'Resmi Tatiller'!$A$2:$A$17)+TIME(8,0,0)))))))))</f>
        <v/>
      </c>
      <c r="AL19" s="18" t="str">
        <f t="shared" si="23"/>
        <v/>
      </c>
    </row>
    <row r="20" spans="1:38" x14ac:dyDescent="0.25">
      <c r="A20" s="6" t="str">
        <f t="shared" si="0"/>
        <v/>
      </c>
      <c r="B20" s="6"/>
      <c r="C20" s="7" t="str">
        <f>IFERROR(VLOOKUP(B20,'Ürün Veri'!$A:$E,2,FALSE),"")</f>
        <v/>
      </c>
      <c r="D20" s="7" t="str">
        <f>IFERROR(VLOOKUP(B20,'Ürün Veri'!$A:$E,3,FALSE),"")</f>
        <v/>
      </c>
      <c r="E20" s="7" t="str">
        <f>IFERROR(VLOOKUP(B20,'Ürün Veri'!$A:$E,4,FALSE),"")</f>
        <v/>
      </c>
      <c r="F20" s="7" t="str">
        <f>IFERROR(VLOOKUP(B20,'Ürün Veri'!$A:$E,5,FALSE),"")</f>
        <v/>
      </c>
      <c r="G20" s="6"/>
      <c r="H20" s="6"/>
      <c r="I20" s="14">
        <v>10</v>
      </c>
      <c r="J20" s="15">
        <f t="shared" si="1"/>
        <v>45</v>
      </c>
      <c r="K20" s="15">
        <f t="shared" si="2"/>
        <v>15</v>
      </c>
      <c r="L20" s="8">
        <f t="shared" si="3"/>
        <v>9</v>
      </c>
      <c r="M20" s="6" t="s">
        <v>763</v>
      </c>
      <c r="N20" s="9" t="str">
        <f t="shared" si="17"/>
        <v/>
      </c>
      <c r="O20" s="10" t="str">
        <f t="shared" si="18"/>
        <v/>
      </c>
      <c r="P20" s="8" t="str">
        <f t="shared" si="4"/>
        <v/>
      </c>
      <c r="Q20" s="8" t="str">
        <f t="shared" si="5"/>
        <v/>
      </c>
      <c r="R20" s="9" t="str">
        <f>IF(AB20="","",WORKDAY.INTL(W20,AA20,V20,'Resmi Tatiller'!$A$2:$A$17))</f>
        <v/>
      </c>
      <c r="S20" s="10" t="str">
        <f t="shared" si="6"/>
        <v/>
      </c>
      <c r="T20" s="8" t="str">
        <f t="shared" si="7"/>
        <v>Boş</v>
      </c>
      <c r="U20" s="8">
        <f t="shared" si="8"/>
        <v>540</v>
      </c>
      <c r="V20" s="11" t="str">
        <f t="shared" si="9"/>
        <v>0000011</v>
      </c>
      <c r="W20" s="9" t="str">
        <f>IF(OR(N20="",O20=""),"",IF($AD20="24 Saat",N20,IF($AD20="12 Saat",IF(O20&gt;=TIME(20,0,0),WORKDAY.INTL(N20,1,V20,'Resmi Tatiller'!$A$2:$A$17),WORKDAY.INTL(N20-1,1,V20,'Resmi Tatiller'!$A$2:$A$17)),IF($AD20="2 Vardiya",IF(O20&lt;TIME(6,0,0),N20-1,IF(O20&lt;TIME(8,0,0),WORKDAY.INTL(N20-1,1,V20,'Resmi Tatiller'!$A$2:$A$17),N20)),IF(O20&gt;=TIME(18,0,0),WORKDAY.INTL(N20,1,V20,'Resmi Tatiller'!$A$2:$A$17),WORKDAY.INTL(N20-1,1,V20,'Resmi Tatiller'!$A$2:$A$17))))))</f>
        <v/>
      </c>
      <c r="X20" s="8" t="str">
        <f t="shared" si="10"/>
        <v/>
      </c>
      <c r="Y20" s="11" t="str">
        <f t="shared" si="11"/>
        <v/>
      </c>
      <c r="Z20" s="11" t="str">
        <f t="shared" si="12"/>
        <v/>
      </c>
      <c r="AA20" s="11" t="str">
        <f t="shared" si="13"/>
        <v/>
      </c>
      <c r="AB20" s="11" t="str">
        <f t="shared" si="14"/>
        <v/>
      </c>
      <c r="AC20" s="12" t="str">
        <f t="shared" si="15"/>
        <v/>
      </c>
      <c r="AD20" s="6" t="str">
        <f t="shared" si="16"/>
        <v>Gündüz</v>
      </c>
      <c r="AE20" s="18" t="str">
        <f t="shared" si="19"/>
        <v/>
      </c>
      <c r="AF20" s="18" t="str">
        <f t="shared" si="20"/>
        <v/>
      </c>
      <c r="AG20" s="19" t="str">
        <f t="shared" si="21"/>
        <v/>
      </c>
      <c r="AH20" s="18" t="str">
        <f>IF(AF20="","",WORKDAY.INTL(AF20-1,1,V20,'Resmi Tatiller'!$A$2:$A$17))</f>
        <v/>
      </c>
      <c r="AI20" s="18" t="str">
        <f t="shared" si="22"/>
        <v/>
      </c>
      <c r="AJ20" s="18" t="str">
        <f>IF(AE20="","",IF(AH20&lt;&gt;AF20,AH20+TIME(8,0,0),IF(AG20&lt;TIME(8,0,0),AF20+TIME(8,0,0),IF(AG20&lt;TIME(12,0,0),AE20,IF(AG20&lt;TIME(12,45,0),AF20+TIME(12,45,0),IF(AG20&lt;TIME(15,0,0),AE20,IF(AG20&lt;TIME(15,15,0),AF20+TIME(15,15,0),IF(AG20&lt;TIME(18,0,0),AE20,WORKDAY.INTL(AF20,1,V20,'Resmi Tatiller'!$A$2:$A$17)+TIME(8,0,0)))))))))</f>
        <v/>
      </c>
      <c r="AK20" s="18" t="str">
        <f>IF(AE20="","",IF(AH20&lt;&gt;AF20,AH20+TIME(8,0,0),IF(AG20&lt;TIME(8,0,0),AF20+TIME(8,0,0),IF(AG20&lt;TIME(12,0,0),AE20,IF(AG20&lt;TIME(12,45,0),AF20+TIME(12,45,0),IF(AG20&lt;TIME(15,0,0),AE20,IF(AG20&lt;TIME(15,15,0),AF20+TIME(15,15,0),IF(AG20&lt;TIME(20,0,0),AE20,WORKDAY.INTL(AF20,1,V20,'Resmi Tatiller'!$A$2:$A$17)+TIME(8,0,0)))))))))</f>
        <v/>
      </c>
      <c r="AL20" s="18" t="str">
        <f t="shared" si="23"/>
        <v/>
      </c>
    </row>
    <row r="21" spans="1:38" x14ac:dyDescent="0.25">
      <c r="A21" s="6" t="str">
        <f t="shared" si="0"/>
        <v/>
      </c>
      <c r="B21" s="6"/>
      <c r="C21" s="7" t="str">
        <f>IFERROR(VLOOKUP(B21,'Ürün Veri'!$A:$E,2,FALSE),"")</f>
        <v/>
      </c>
      <c r="D21" s="7" t="str">
        <f>IFERROR(VLOOKUP(B21,'Ürün Veri'!$A:$E,3,FALSE),"")</f>
        <v/>
      </c>
      <c r="E21" s="7" t="str">
        <f>IFERROR(VLOOKUP(B21,'Ürün Veri'!$A:$E,4,FALSE),"")</f>
        <v/>
      </c>
      <c r="F21" s="7" t="str">
        <f>IFERROR(VLOOKUP(B21,'Ürün Veri'!$A:$E,5,FALSE),"")</f>
        <v/>
      </c>
      <c r="G21" s="6"/>
      <c r="H21" s="6"/>
      <c r="I21" s="14">
        <v>10</v>
      </c>
      <c r="J21" s="15">
        <f t="shared" si="1"/>
        <v>45</v>
      </c>
      <c r="K21" s="15">
        <f t="shared" si="2"/>
        <v>15</v>
      </c>
      <c r="L21" s="8">
        <f t="shared" si="3"/>
        <v>9</v>
      </c>
      <c r="M21" s="6" t="s">
        <v>763</v>
      </c>
      <c r="N21" s="9" t="str">
        <f t="shared" si="17"/>
        <v/>
      </c>
      <c r="O21" s="10" t="str">
        <f t="shared" si="18"/>
        <v/>
      </c>
      <c r="P21" s="8" t="str">
        <f t="shared" si="4"/>
        <v/>
      </c>
      <c r="Q21" s="8" t="str">
        <f t="shared" si="5"/>
        <v/>
      </c>
      <c r="R21" s="9" t="str">
        <f>IF(AB21="","",WORKDAY.INTL(W21,AA21,V21,'Resmi Tatiller'!$A$2:$A$17))</f>
        <v/>
      </c>
      <c r="S21" s="10" t="str">
        <f t="shared" si="6"/>
        <v/>
      </c>
      <c r="T21" s="8" t="str">
        <f t="shared" si="7"/>
        <v>Boş</v>
      </c>
      <c r="U21" s="8">
        <f t="shared" si="8"/>
        <v>540</v>
      </c>
      <c r="V21" s="11" t="str">
        <f t="shared" si="9"/>
        <v>0000011</v>
      </c>
      <c r="W21" s="9" t="str">
        <f>IF(OR(N21="",O21=""),"",IF($AD21="24 Saat",N21,IF($AD21="12 Saat",IF(O21&gt;=TIME(20,0,0),WORKDAY.INTL(N21,1,V21,'Resmi Tatiller'!$A$2:$A$17),WORKDAY.INTL(N21-1,1,V21,'Resmi Tatiller'!$A$2:$A$17)),IF($AD21="2 Vardiya",IF(O21&lt;TIME(6,0,0),N21-1,IF(O21&lt;TIME(8,0,0),WORKDAY.INTL(N21-1,1,V21,'Resmi Tatiller'!$A$2:$A$17),N21)),IF(O21&gt;=TIME(18,0,0),WORKDAY.INTL(N21,1,V21,'Resmi Tatiller'!$A$2:$A$17),WORKDAY.INTL(N21-1,1,V21,'Resmi Tatiller'!$A$2:$A$17))))))</f>
        <v/>
      </c>
      <c r="X21" s="8" t="str">
        <f t="shared" si="10"/>
        <v/>
      </c>
      <c r="Y21" s="11" t="str">
        <f t="shared" si="11"/>
        <v/>
      </c>
      <c r="Z21" s="11" t="str">
        <f t="shared" si="12"/>
        <v/>
      </c>
      <c r="AA21" s="11" t="str">
        <f t="shared" si="13"/>
        <v/>
      </c>
      <c r="AB21" s="11" t="str">
        <f t="shared" si="14"/>
        <v/>
      </c>
      <c r="AC21" s="12" t="str">
        <f t="shared" si="15"/>
        <v/>
      </c>
      <c r="AD21" s="6" t="str">
        <f t="shared" si="16"/>
        <v>Gündüz</v>
      </c>
      <c r="AE21" s="18" t="str">
        <f t="shared" si="19"/>
        <v/>
      </c>
      <c r="AF21" s="18" t="str">
        <f t="shared" si="20"/>
        <v/>
      </c>
      <c r="AG21" s="19" t="str">
        <f t="shared" si="21"/>
        <v/>
      </c>
      <c r="AH21" s="18" t="str">
        <f>IF(AF21="","",WORKDAY.INTL(AF21-1,1,V21,'Resmi Tatiller'!$A$2:$A$17))</f>
        <v/>
      </c>
      <c r="AI21" s="18" t="str">
        <f t="shared" si="22"/>
        <v/>
      </c>
      <c r="AJ21" s="18" t="str">
        <f>IF(AE21="","",IF(AH21&lt;&gt;AF21,AH21+TIME(8,0,0),IF(AG21&lt;TIME(8,0,0),AF21+TIME(8,0,0),IF(AG21&lt;TIME(12,0,0),AE21,IF(AG21&lt;TIME(12,45,0),AF21+TIME(12,45,0),IF(AG21&lt;TIME(15,0,0),AE21,IF(AG21&lt;TIME(15,15,0),AF21+TIME(15,15,0),IF(AG21&lt;TIME(18,0,0),AE21,WORKDAY.INTL(AF21,1,V21,'Resmi Tatiller'!$A$2:$A$17)+TIME(8,0,0)))))))))</f>
        <v/>
      </c>
      <c r="AK21" s="18" t="str">
        <f>IF(AE21="","",IF(AH21&lt;&gt;AF21,AH21+TIME(8,0,0),IF(AG21&lt;TIME(8,0,0),AF21+TIME(8,0,0),IF(AG21&lt;TIME(12,0,0),AE21,IF(AG21&lt;TIME(12,45,0),AF21+TIME(12,45,0),IF(AG21&lt;TIME(15,0,0),AE21,IF(AG21&lt;TIME(15,15,0),AF21+TIME(15,15,0),IF(AG21&lt;TIME(20,0,0),AE21,WORKDAY.INTL(AF21,1,V21,'Resmi Tatiller'!$A$2:$A$17)+TIME(8,0,0)))))))))</f>
        <v/>
      </c>
      <c r="AL21" s="18" t="str">
        <f t="shared" si="23"/>
        <v/>
      </c>
    </row>
    <row r="22" spans="1:38" x14ac:dyDescent="0.25">
      <c r="A22" s="6" t="str">
        <f t="shared" si="0"/>
        <v/>
      </c>
      <c r="B22" s="6"/>
      <c r="C22" s="7" t="str">
        <f>IFERROR(VLOOKUP(B22,'Ürün Veri'!$A:$E,2,FALSE),"")</f>
        <v/>
      </c>
      <c r="D22" s="7" t="str">
        <f>IFERROR(VLOOKUP(B22,'Ürün Veri'!$A:$E,3,FALSE),"")</f>
        <v/>
      </c>
      <c r="E22" s="7" t="str">
        <f>IFERROR(VLOOKUP(B22,'Ürün Veri'!$A:$E,4,FALSE),"")</f>
        <v/>
      </c>
      <c r="F22" s="7" t="str">
        <f>IFERROR(VLOOKUP(B22,'Ürün Veri'!$A:$E,5,FALSE),"")</f>
        <v/>
      </c>
      <c r="G22" s="6"/>
      <c r="H22" s="6"/>
      <c r="I22" s="14">
        <v>10</v>
      </c>
      <c r="J22" s="15">
        <f t="shared" si="1"/>
        <v>45</v>
      </c>
      <c r="K22" s="15">
        <f t="shared" si="2"/>
        <v>15</v>
      </c>
      <c r="L22" s="8">
        <f t="shared" si="3"/>
        <v>9</v>
      </c>
      <c r="M22" s="6" t="s">
        <v>763</v>
      </c>
      <c r="N22" s="9" t="str">
        <f t="shared" si="17"/>
        <v/>
      </c>
      <c r="O22" s="10" t="str">
        <f t="shared" si="18"/>
        <v/>
      </c>
      <c r="P22" s="8" t="str">
        <f t="shared" si="4"/>
        <v/>
      </c>
      <c r="Q22" s="8" t="str">
        <f t="shared" si="5"/>
        <v/>
      </c>
      <c r="R22" s="9" t="str">
        <f>IF(AB22="","",WORKDAY.INTL(W22,AA22,V22,'Resmi Tatiller'!$A$2:$A$17))</f>
        <v/>
      </c>
      <c r="S22" s="10" t="str">
        <f t="shared" si="6"/>
        <v/>
      </c>
      <c r="T22" s="8" t="str">
        <f t="shared" si="7"/>
        <v>Boş</v>
      </c>
      <c r="U22" s="8">
        <f t="shared" si="8"/>
        <v>540</v>
      </c>
      <c r="V22" s="11" t="str">
        <f t="shared" si="9"/>
        <v>0000011</v>
      </c>
      <c r="W22" s="9" t="str">
        <f>IF(OR(N22="",O22=""),"",IF($AD22="24 Saat",N22,IF($AD22="12 Saat",IF(O22&gt;=TIME(20,0,0),WORKDAY.INTL(N22,1,V22,'Resmi Tatiller'!$A$2:$A$17),WORKDAY.INTL(N22-1,1,V22,'Resmi Tatiller'!$A$2:$A$17)),IF($AD22="2 Vardiya",IF(O22&lt;TIME(6,0,0),N22-1,IF(O22&lt;TIME(8,0,0),WORKDAY.INTL(N22-1,1,V22,'Resmi Tatiller'!$A$2:$A$17),N22)),IF(O22&gt;=TIME(18,0,0),WORKDAY.INTL(N22,1,V22,'Resmi Tatiller'!$A$2:$A$17),WORKDAY.INTL(N22-1,1,V22,'Resmi Tatiller'!$A$2:$A$17))))))</f>
        <v/>
      </c>
      <c r="X22" s="8" t="str">
        <f t="shared" si="10"/>
        <v/>
      </c>
      <c r="Y22" s="11" t="str">
        <f t="shared" si="11"/>
        <v/>
      </c>
      <c r="Z22" s="11" t="str">
        <f t="shared" si="12"/>
        <v/>
      </c>
      <c r="AA22" s="11" t="str">
        <f t="shared" si="13"/>
        <v/>
      </c>
      <c r="AB22" s="11" t="str">
        <f t="shared" si="14"/>
        <v/>
      </c>
      <c r="AC22" s="12" t="str">
        <f t="shared" si="15"/>
        <v/>
      </c>
      <c r="AD22" s="6" t="str">
        <f t="shared" si="16"/>
        <v>Gündüz</v>
      </c>
      <c r="AE22" s="18" t="str">
        <f t="shared" si="19"/>
        <v/>
      </c>
      <c r="AF22" s="18" t="str">
        <f t="shared" si="20"/>
        <v/>
      </c>
      <c r="AG22" s="19" t="str">
        <f t="shared" si="21"/>
        <v/>
      </c>
      <c r="AH22" s="18" t="str">
        <f>IF(AF22="","",WORKDAY.INTL(AF22-1,1,V22,'Resmi Tatiller'!$A$2:$A$17))</f>
        <v/>
      </c>
      <c r="AI22" s="18" t="str">
        <f t="shared" si="22"/>
        <v/>
      </c>
      <c r="AJ22" s="18" t="str">
        <f>IF(AE22="","",IF(AH22&lt;&gt;AF22,AH22+TIME(8,0,0),IF(AG22&lt;TIME(8,0,0),AF22+TIME(8,0,0),IF(AG22&lt;TIME(12,0,0),AE22,IF(AG22&lt;TIME(12,45,0),AF22+TIME(12,45,0),IF(AG22&lt;TIME(15,0,0),AE22,IF(AG22&lt;TIME(15,15,0),AF22+TIME(15,15,0),IF(AG22&lt;TIME(18,0,0),AE22,WORKDAY.INTL(AF22,1,V22,'Resmi Tatiller'!$A$2:$A$17)+TIME(8,0,0)))))))))</f>
        <v/>
      </c>
      <c r="AK22" s="18" t="str">
        <f>IF(AE22="","",IF(AH22&lt;&gt;AF22,AH22+TIME(8,0,0),IF(AG22&lt;TIME(8,0,0),AF22+TIME(8,0,0),IF(AG22&lt;TIME(12,0,0),AE22,IF(AG22&lt;TIME(12,45,0),AF22+TIME(12,45,0),IF(AG22&lt;TIME(15,0,0),AE22,IF(AG22&lt;TIME(15,15,0),AF22+TIME(15,15,0),IF(AG22&lt;TIME(20,0,0),AE22,WORKDAY.INTL(AF22,1,V22,'Resmi Tatiller'!$A$2:$A$17)+TIME(8,0,0)))))))))</f>
        <v/>
      </c>
      <c r="AL22" s="18" t="str">
        <f t="shared" si="23"/>
        <v/>
      </c>
    </row>
    <row r="23" spans="1:38" x14ac:dyDescent="0.25">
      <c r="A23" s="6" t="str">
        <f t="shared" si="0"/>
        <v/>
      </c>
      <c r="B23" s="6"/>
      <c r="C23" s="7" t="str">
        <f>IFERROR(VLOOKUP(B23,'Ürün Veri'!$A:$E,2,FALSE),"")</f>
        <v/>
      </c>
      <c r="D23" s="7" t="str">
        <f>IFERROR(VLOOKUP(B23,'Ürün Veri'!$A:$E,3,FALSE),"")</f>
        <v/>
      </c>
      <c r="E23" s="7" t="str">
        <f>IFERROR(VLOOKUP(B23,'Ürün Veri'!$A:$E,4,FALSE),"")</f>
        <v/>
      </c>
      <c r="F23" s="7" t="str">
        <f>IFERROR(VLOOKUP(B23,'Ürün Veri'!$A:$E,5,FALSE),"")</f>
        <v/>
      </c>
      <c r="G23" s="6"/>
      <c r="H23" s="6"/>
      <c r="I23" s="14">
        <v>10</v>
      </c>
      <c r="J23" s="15">
        <f t="shared" si="1"/>
        <v>45</v>
      </c>
      <c r="K23" s="15">
        <f t="shared" si="2"/>
        <v>15</v>
      </c>
      <c r="L23" s="8">
        <f t="shared" si="3"/>
        <v>9</v>
      </c>
      <c r="M23" s="6" t="s">
        <v>763</v>
      </c>
      <c r="N23" s="9" t="str">
        <f t="shared" si="17"/>
        <v/>
      </c>
      <c r="O23" s="10" t="str">
        <f t="shared" si="18"/>
        <v/>
      </c>
      <c r="P23" s="8" t="str">
        <f t="shared" si="4"/>
        <v/>
      </c>
      <c r="Q23" s="8" t="str">
        <f t="shared" si="5"/>
        <v/>
      </c>
      <c r="R23" s="9" t="str">
        <f>IF(AB23="","",WORKDAY.INTL(W23,AA23,V23,'Resmi Tatiller'!$A$2:$A$17))</f>
        <v/>
      </c>
      <c r="S23" s="10" t="str">
        <f t="shared" si="6"/>
        <v/>
      </c>
      <c r="T23" s="8" t="str">
        <f t="shared" si="7"/>
        <v>Boş</v>
      </c>
      <c r="U23" s="8">
        <f t="shared" si="8"/>
        <v>540</v>
      </c>
      <c r="V23" s="11" t="str">
        <f t="shared" si="9"/>
        <v>0000011</v>
      </c>
      <c r="W23" s="9" t="str">
        <f>IF(OR(N23="",O23=""),"",IF($AD23="24 Saat",N23,IF($AD23="12 Saat",IF(O23&gt;=TIME(20,0,0),WORKDAY.INTL(N23,1,V23,'Resmi Tatiller'!$A$2:$A$17),WORKDAY.INTL(N23-1,1,V23,'Resmi Tatiller'!$A$2:$A$17)),IF($AD23="2 Vardiya",IF(O23&lt;TIME(6,0,0),N23-1,IF(O23&lt;TIME(8,0,0),WORKDAY.INTL(N23-1,1,V23,'Resmi Tatiller'!$A$2:$A$17),N23)),IF(O23&gt;=TIME(18,0,0),WORKDAY.INTL(N23,1,V23,'Resmi Tatiller'!$A$2:$A$17),WORKDAY.INTL(N23-1,1,V23,'Resmi Tatiller'!$A$2:$A$17))))))</f>
        <v/>
      </c>
      <c r="X23" s="8" t="str">
        <f t="shared" si="10"/>
        <v/>
      </c>
      <c r="Y23" s="11" t="str">
        <f t="shared" si="11"/>
        <v/>
      </c>
      <c r="Z23" s="11" t="str">
        <f t="shared" si="12"/>
        <v/>
      </c>
      <c r="AA23" s="11" t="str">
        <f t="shared" si="13"/>
        <v/>
      </c>
      <c r="AB23" s="11" t="str">
        <f t="shared" si="14"/>
        <v/>
      </c>
      <c r="AC23" s="12" t="str">
        <f t="shared" si="15"/>
        <v/>
      </c>
      <c r="AD23" s="6" t="str">
        <f t="shared" si="16"/>
        <v>Gündüz</v>
      </c>
      <c r="AE23" s="18" t="str">
        <f t="shared" si="19"/>
        <v/>
      </c>
      <c r="AF23" s="18" t="str">
        <f t="shared" si="20"/>
        <v/>
      </c>
      <c r="AG23" s="19" t="str">
        <f t="shared" si="21"/>
        <v/>
      </c>
      <c r="AH23" s="18" t="str">
        <f>IF(AF23="","",WORKDAY.INTL(AF23-1,1,V23,'Resmi Tatiller'!$A$2:$A$17))</f>
        <v/>
      </c>
      <c r="AI23" s="18" t="str">
        <f t="shared" si="22"/>
        <v/>
      </c>
      <c r="AJ23" s="18" t="str">
        <f>IF(AE23="","",IF(AH23&lt;&gt;AF23,AH23+TIME(8,0,0),IF(AG23&lt;TIME(8,0,0),AF23+TIME(8,0,0),IF(AG23&lt;TIME(12,0,0),AE23,IF(AG23&lt;TIME(12,45,0),AF23+TIME(12,45,0),IF(AG23&lt;TIME(15,0,0),AE23,IF(AG23&lt;TIME(15,15,0),AF23+TIME(15,15,0),IF(AG23&lt;TIME(18,0,0),AE23,WORKDAY.INTL(AF23,1,V23,'Resmi Tatiller'!$A$2:$A$17)+TIME(8,0,0)))))))))</f>
        <v/>
      </c>
      <c r="AK23" s="18" t="str">
        <f>IF(AE23="","",IF(AH23&lt;&gt;AF23,AH23+TIME(8,0,0),IF(AG23&lt;TIME(8,0,0),AF23+TIME(8,0,0),IF(AG23&lt;TIME(12,0,0),AE23,IF(AG23&lt;TIME(12,45,0),AF23+TIME(12,45,0),IF(AG23&lt;TIME(15,0,0),AE23,IF(AG23&lt;TIME(15,15,0),AF23+TIME(15,15,0),IF(AG23&lt;TIME(20,0,0),AE23,WORKDAY.INTL(AF23,1,V23,'Resmi Tatiller'!$A$2:$A$17)+TIME(8,0,0)))))))))</f>
        <v/>
      </c>
      <c r="AL23" s="18" t="str">
        <f t="shared" si="23"/>
        <v/>
      </c>
    </row>
    <row r="24" spans="1:38" x14ac:dyDescent="0.25">
      <c r="A24" s="6" t="str">
        <f t="shared" si="0"/>
        <v/>
      </c>
      <c r="B24" s="6"/>
      <c r="C24" s="7" t="str">
        <f>IFERROR(VLOOKUP(B24,'Ürün Veri'!$A:$E,2,FALSE),"")</f>
        <v/>
      </c>
      <c r="D24" s="7" t="str">
        <f>IFERROR(VLOOKUP(B24,'Ürün Veri'!$A:$E,3,FALSE),"")</f>
        <v/>
      </c>
      <c r="E24" s="7" t="str">
        <f>IFERROR(VLOOKUP(B24,'Ürün Veri'!$A:$E,4,FALSE),"")</f>
        <v/>
      </c>
      <c r="F24" s="7" t="str">
        <f>IFERROR(VLOOKUP(B24,'Ürün Veri'!$A:$E,5,FALSE),"")</f>
        <v/>
      </c>
      <c r="G24" s="6"/>
      <c r="H24" s="6"/>
      <c r="I24" s="14">
        <v>10</v>
      </c>
      <c r="J24" s="15">
        <f t="shared" si="1"/>
        <v>45</v>
      </c>
      <c r="K24" s="15">
        <f t="shared" si="2"/>
        <v>15</v>
      </c>
      <c r="L24" s="8">
        <f t="shared" si="3"/>
        <v>9</v>
      </c>
      <c r="M24" s="6" t="s">
        <v>763</v>
      </c>
      <c r="N24" s="9" t="str">
        <f t="shared" si="17"/>
        <v/>
      </c>
      <c r="O24" s="10" t="str">
        <f t="shared" si="18"/>
        <v/>
      </c>
      <c r="P24" s="8" t="str">
        <f t="shared" si="4"/>
        <v/>
      </c>
      <c r="Q24" s="8" t="str">
        <f t="shared" si="5"/>
        <v/>
      </c>
      <c r="R24" s="9" t="str">
        <f>IF(AB24="","",WORKDAY.INTL(W24,AA24,V24,'Resmi Tatiller'!$A$2:$A$17))</f>
        <v/>
      </c>
      <c r="S24" s="10" t="str">
        <f t="shared" si="6"/>
        <v/>
      </c>
      <c r="T24" s="8" t="str">
        <f t="shared" si="7"/>
        <v>Boş</v>
      </c>
      <c r="U24" s="8">
        <f t="shared" si="8"/>
        <v>540</v>
      </c>
      <c r="V24" s="11" t="str">
        <f t="shared" si="9"/>
        <v>0000011</v>
      </c>
      <c r="W24" s="9" t="str">
        <f>IF(OR(N24="",O24=""),"",IF($AD24="24 Saat",N24,IF($AD24="12 Saat",IF(O24&gt;=TIME(20,0,0),WORKDAY.INTL(N24,1,V24,'Resmi Tatiller'!$A$2:$A$17),WORKDAY.INTL(N24-1,1,V24,'Resmi Tatiller'!$A$2:$A$17)),IF($AD24="2 Vardiya",IF(O24&lt;TIME(6,0,0),N24-1,IF(O24&lt;TIME(8,0,0),WORKDAY.INTL(N24-1,1,V24,'Resmi Tatiller'!$A$2:$A$17),N24)),IF(O24&gt;=TIME(18,0,0),WORKDAY.INTL(N24,1,V24,'Resmi Tatiller'!$A$2:$A$17),WORKDAY.INTL(N24-1,1,V24,'Resmi Tatiller'!$A$2:$A$17))))))</f>
        <v/>
      </c>
      <c r="X24" s="8" t="str">
        <f t="shared" si="10"/>
        <v/>
      </c>
      <c r="Y24" s="11" t="str">
        <f t="shared" si="11"/>
        <v/>
      </c>
      <c r="Z24" s="11" t="str">
        <f t="shared" si="12"/>
        <v/>
      </c>
      <c r="AA24" s="11" t="str">
        <f t="shared" si="13"/>
        <v/>
      </c>
      <c r="AB24" s="11" t="str">
        <f t="shared" si="14"/>
        <v/>
      </c>
      <c r="AC24" s="12" t="str">
        <f t="shared" si="15"/>
        <v/>
      </c>
      <c r="AD24" s="6" t="str">
        <f t="shared" si="16"/>
        <v>Gündüz</v>
      </c>
      <c r="AE24" s="18" t="str">
        <f t="shared" si="19"/>
        <v/>
      </c>
      <c r="AF24" s="18" t="str">
        <f t="shared" si="20"/>
        <v/>
      </c>
      <c r="AG24" s="19" t="str">
        <f t="shared" si="21"/>
        <v/>
      </c>
      <c r="AH24" s="18" t="str">
        <f>IF(AF24="","",WORKDAY.INTL(AF24-1,1,V24,'Resmi Tatiller'!$A$2:$A$17))</f>
        <v/>
      </c>
      <c r="AI24" s="18" t="str">
        <f t="shared" si="22"/>
        <v/>
      </c>
      <c r="AJ24" s="18" t="str">
        <f>IF(AE24="","",IF(AH24&lt;&gt;AF24,AH24+TIME(8,0,0),IF(AG24&lt;TIME(8,0,0),AF24+TIME(8,0,0),IF(AG24&lt;TIME(12,0,0),AE24,IF(AG24&lt;TIME(12,45,0),AF24+TIME(12,45,0),IF(AG24&lt;TIME(15,0,0),AE24,IF(AG24&lt;TIME(15,15,0),AF24+TIME(15,15,0),IF(AG24&lt;TIME(18,0,0),AE24,WORKDAY.INTL(AF24,1,V24,'Resmi Tatiller'!$A$2:$A$17)+TIME(8,0,0)))))))))</f>
        <v/>
      </c>
      <c r="AK24" s="18" t="str">
        <f>IF(AE24="","",IF(AH24&lt;&gt;AF24,AH24+TIME(8,0,0),IF(AG24&lt;TIME(8,0,0),AF24+TIME(8,0,0),IF(AG24&lt;TIME(12,0,0),AE24,IF(AG24&lt;TIME(12,45,0),AF24+TIME(12,45,0),IF(AG24&lt;TIME(15,0,0),AE24,IF(AG24&lt;TIME(15,15,0),AF24+TIME(15,15,0),IF(AG24&lt;TIME(20,0,0),AE24,WORKDAY.INTL(AF24,1,V24,'Resmi Tatiller'!$A$2:$A$17)+TIME(8,0,0)))))))))</f>
        <v/>
      </c>
      <c r="AL24" s="18" t="str">
        <f t="shared" si="23"/>
        <v/>
      </c>
    </row>
    <row r="25" spans="1:38" x14ac:dyDescent="0.25">
      <c r="A25" s="6" t="str">
        <f t="shared" si="0"/>
        <v/>
      </c>
      <c r="B25" s="6"/>
      <c r="C25" s="7" t="str">
        <f>IFERROR(VLOOKUP(B25,'Ürün Veri'!$A:$E,2,FALSE),"")</f>
        <v/>
      </c>
      <c r="D25" s="7" t="str">
        <f>IFERROR(VLOOKUP(B25,'Ürün Veri'!$A:$E,3,FALSE),"")</f>
        <v/>
      </c>
      <c r="E25" s="7" t="str">
        <f>IFERROR(VLOOKUP(B25,'Ürün Veri'!$A:$E,4,FALSE),"")</f>
        <v/>
      </c>
      <c r="F25" s="7" t="str">
        <f>IFERROR(VLOOKUP(B25,'Ürün Veri'!$A:$E,5,FALSE),"")</f>
        <v/>
      </c>
      <c r="G25" s="6"/>
      <c r="H25" s="6"/>
      <c r="I25" s="14">
        <v>10</v>
      </c>
      <c r="J25" s="15">
        <f t="shared" si="1"/>
        <v>45</v>
      </c>
      <c r="K25" s="15">
        <f t="shared" si="2"/>
        <v>15</v>
      </c>
      <c r="L25" s="8">
        <f t="shared" si="3"/>
        <v>9</v>
      </c>
      <c r="M25" s="6" t="s">
        <v>763</v>
      </c>
      <c r="N25" s="9" t="str">
        <f t="shared" si="17"/>
        <v/>
      </c>
      <c r="O25" s="10" t="str">
        <f t="shared" si="18"/>
        <v/>
      </c>
      <c r="P25" s="8" t="str">
        <f t="shared" si="4"/>
        <v/>
      </c>
      <c r="Q25" s="8" t="str">
        <f t="shared" si="5"/>
        <v/>
      </c>
      <c r="R25" s="9" t="str">
        <f>IF(AB25="","",WORKDAY.INTL(W25,AA25,V25,'Resmi Tatiller'!$A$2:$A$17))</f>
        <v/>
      </c>
      <c r="S25" s="10" t="str">
        <f t="shared" si="6"/>
        <v/>
      </c>
      <c r="T25" s="8" t="str">
        <f t="shared" si="7"/>
        <v>Boş</v>
      </c>
      <c r="U25" s="8">
        <f t="shared" si="8"/>
        <v>540</v>
      </c>
      <c r="V25" s="11" t="str">
        <f t="shared" si="9"/>
        <v>0000011</v>
      </c>
      <c r="W25" s="9" t="str">
        <f>IF(OR(N25="",O25=""),"",IF($AD25="24 Saat",N25,IF($AD25="12 Saat",IF(O25&gt;=TIME(20,0,0),WORKDAY.INTL(N25,1,V25,'Resmi Tatiller'!$A$2:$A$17),WORKDAY.INTL(N25-1,1,V25,'Resmi Tatiller'!$A$2:$A$17)),IF($AD25="2 Vardiya",IF(O25&lt;TIME(6,0,0),N25-1,IF(O25&lt;TIME(8,0,0),WORKDAY.INTL(N25-1,1,V25,'Resmi Tatiller'!$A$2:$A$17),N25)),IF(O25&gt;=TIME(18,0,0),WORKDAY.INTL(N25,1,V25,'Resmi Tatiller'!$A$2:$A$17),WORKDAY.INTL(N25-1,1,V25,'Resmi Tatiller'!$A$2:$A$17))))))</f>
        <v/>
      </c>
      <c r="X25" s="8" t="str">
        <f t="shared" si="10"/>
        <v/>
      </c>
      <c r="Y25" s="11" t="str">
        <f t="shared" si="11"/>
        <v/>
      </c>
      <c r="Z25" s="11" t="str">
        <f t="shared" si="12"/>
        <v/>
      </c>
      <c r="AA25" s="11" t="str">
        <f t="shared" si="13"/>
        <v/>
      </c>
      <c r="AB25" s="11" t="str">
        <f t="shared" si="14"/>
        <v/>
      </c>
      <c r="AC25" s="12" t="str">
        <f t="shared" si="15"/>
        <v/>
      </c>
      <c r="AD25" s="6" t="str">
        <f t="shared" si="16"/>
        <v>Gündüz</v>
      </c>
      <c r="AE25" s="18" t="str">
        <f t="shared" si="19"/>
        <v/>
      </c>
      <c r="AF25" s="18" t="str">
        <f t="shared" si="20"/>
        <v/>
      </c>
      <c r="AG25" s="19" t="str">
        <f t="shared" si="21"/>
        <v/>
      </c>
      <c r="AH25" s="18" t="str">
        <f>IF(AF25="","",WORKDAY.INTL(AF25-1,1,V25,'Resmi Tatiller'!$A$2:$A$17))</f>
        <v/>
      </c>
      <c r="AI25" s="18" t="str">
        <f t="shared" si="22"/>
        <v/>
      </c>
      <c r="AJ25" s="18" t="str">
        <f>IF(AE25="","",IF(AH25&lt;&gt;AF25,AH25+TIME(8,0,0),IF(AG25&lt;TIME(8,0,0),AF25+TIME(8,0,0),IF(AG25&lt;TIME(12,0,0),AE25,IF(AG25&lt;TIME(12,45,0),AF25+TIME(12,45,0),IF(AG25&lt;TIME(15,0,0),AE25,IF(AG25&lt;TIME(15,15,0),AF25+TIME(15,15,0),IF(AG25&lt;TIME(18,0,0),AE25,WORKDAY.INTL(AF25,1,V25,'Resmi Tatiller'!$A$2:$A$17)+TIME(8,0,0)))))))))</f>
        <v/>
      </c>
      <c r="AK25" s="18" t="str">
        <f>IF(AE25="","",IF(AH25&lt;&gt;AF25,AH25+TIME(8,0,0),IF(AG25&lt;TIME(8,0,0),AF25+TIME(8,0,0),IF(AG25&lt;TIME(12,0,0),AE25,IF(AG25&lt;TIME(12,45,0),AF25+TIME(12,45,0),IF(AG25&lt;TIME(15,0,0),AE25,IF(AG25&lt;TIME(15,15,0),AF25+TIME(15,15,0),IF(AG25&lt;TIME(20,0,0),AE25,WORKDAY.INTL(AF25,1,V25,'Resmi Tatiller'!$A$2:$A$17)+TIME(8,0,0)))))))))</f>
        <v/>
      </c>
      <c r="AL25" s="18" t="str">
        <f t="shared" si="23"/>
        <v/>
      </c>
    </row>
    <row r="26" spans="1:38" x14ac:dyDescent="0.25">
      <c r="A26" s="6" t="str">
        <f t="shared" si="0"/>
        <v/>
      </c>
      <c r="B26" s="6"/>
      <c r="C26" s="7" t="str">
        <f>IFERROR(VLOOKUP(B26,'Ürün Veri'!$A:$E,2,FALSE),"")</f>
        <v/>
      </c>
      <c r="D26" s="7" t="str">
        <f>IFERROR(VLOOKUP(B26,'Ürün Veri'!$A:$E,3,FALSE),"")</f>
        <v/>
      </c>
      <c r="E26" s="7" t="str">
        <f>IFERROR(VLOOKUP(B26,'Ürün Veri'!$A:$E,4,FALSE),"")</f>
        <v/>
      </c>
      <c r="F26" s="7" t="str">
        <f>IFERROR(VLOOKUP(B26,'Ürün Veri'!$A:$E,5,FALSE),"")</f>
        <v/>
      </c>
      <c r="G26" s="6"/>
      <c r="H26" s="6"/>
      <c r="I26" s="14">
        <v>10</v>
      </c>
      <c r="J26" s="15">
        <f t="shared" si="1"/>
        <v>45</v>
      </c>
      <c r="K26" s="15">
        <f t="shared" si="2"/>
        <v>15</v>
      </c>
      <c r="L26" s="8">
        <f t="shared" si="3"/>
        <v>9</v>
      </c>
      <c r="M26" s="6" t="s">
        <v>763</v>
      </c>
      <c r="N26" s="9" t="str">
        <f t="shared" si="17"/>
        <v/>
      </c>
      <c r="O26" s="10" t="str">
        <f t="shared" si="18"/>
        <v/>
      </c>
      <c r="P26" s="8" t="str">
        <f t="shared" si="4"/>
        <v/>
      </c>
      <c r="Q26" s="8" t="str">
        <f t="shared" si="5"/>
        <v/>
      </c>
      <c r="R26" s="9" t="str">
        <f>IF(AB26="","",WORKDAY.INTL(W26,AA26,V26,'Resmi Tatiller'!$A$2:$A$17))</f>
        <v/>
      </c>
      <c r="S26" s="10" t="str">
        <f t="shared" si="6"/>
        <v/>
      </c>
      <c r="T26" s="8" t="str">
        <f t="shared" si="7"/>
        <v>Boş</v>
      </c>
      <c r="U26" s="8">
        <f t="shared" si="8"/>
        <v>540</v>
      </c>
      <c r="V26" s="11" t="str">
        <f t="shared" si="9"/>
        <v>0000011</v>
      </c>
      <c r="W26" s="9" t="str">
        <f>IF(OR(N26="",O26=""),"",IF($AD26="24 Saat",N26,IF($AD26="12 Saat",IF(O26&gt;=TIME(20,0,0),WORKDAY.INTL(N26,1,V26,'Resmi Tatiller'!$A$2:$A$17),WORKDAY.INTL(N26-1,1,V26,'Resmi Tatiller'!$A$2:$A$17)),IF($AD26="2 Vardiya",IF(O26&lt;TIME(6,0,0),N26-1,IF(O26&lt;TIME(8,0,0),WORKDAY.INTL(N26-1,1,V26,'Resmi Tatiller'!$A$2:$A$17),N26)),IF(O26&gt;=TIME(18,0,0),WORKDAY.INTL(N26,1,V26,'Resmi Tatiller'!$A$2:$A$17),WORKDAY.INTL(N26-1,1,V26,'Resmi Tatiller'!$A$2:$A$17))))))</f>
        <v/>
      </c>
      <c r="X26" s="8" t="str">
        <f t="shared" si="10"/>
        <v/>
      </c>
      <c r="Y26" s="11" t="str">
        <f t="shared" si="11"/>
        <v/>
      </c>
      <c r="Z26" s="11" t="str">
        <f t="shared" si="12"/>
        <v/>
      </c>
      <c r="AA26" s="11" t="str">
        <f t="shared" si="13"/>
        <v/>
      </c>
      <c r="AB26" s="11" t="str">
        <f t="shared" si="14"/>
        <v/>
      </c>
      <c r="AC26" s="12" t="str">
        <f t="shared" si="15"/>
        <v/>
      </c>
      <c r="AD26" s="6" t="str">
        <f t="shared" si="16"/>
        <v>Gündüz</v>
      </c>
      <c r="AE26" s="18" t="str">
        <f t="shared" si="19"/>
        <v/>
      </c>
      <c r="AF26" s="18" t="str">
        <f t="shared" si="20"/>
        <v/>
      </c>
      <c r="AG26" s="19" t="str">
        <f t="shared" si="21"/>
        <v/>
      </c>
      <c r="AH26" s="18" t="str">
        <f>IF(AF26="","",WORKDAY.INTL(AF26-1,1,V26,'Resmi Tatiller'!$A$2:$A$17))</f>
        <v/>
      </c>
      <c r="AI26" s="18" t="str">
        <f t="shared" si="22"/>
        <v/>
      </c>
      <c r="AJ26" s="18" t="str">
        <f>IF(AE26="","",IF(AH26&lt;&gt;AF26,AH26+TIME(8,0,0),IF(AG26&lt;TIME(8,0,0),AF26+TIME(8,0,0),IF(AG26&lt;TIME(12,0,0),AE26,IF(AG26&lt;TIME(12,45,0),AF26+TIME(12,45,0),IF(AG26&lt;TIME(15,0,0),AE26,IF(AG26&lt;TIME(15,15,0),AF26+TIME(15,15,0),IF(AG26&lt;TIME(18,0,0),AE26,WORKDAY.INTL(AF26,1,V26,'Resmi Tatiller'!$A$2:$A$17)+TIME(8,0,0)))))))))</f>
        <v/>
      </c>
      <c r="AK26" s="18" t="str">
        <f>IF(AE26="","",IF(AH26&lt;&gt;AF26,AH26+TIME(8,0,0),IF(AG26&lt;TIME(8,0,0),AF26+TIME(8,0,0),IF(AG26&lt;TIME(12,0,0),AE26,IF(AG26&lt;TIME(12,45,0),AF26+TIME(12,45,0),IF(AG26&lt;TIME(15,0,0),AE26,IF(AG26&lt;TIME(15,15,0),AF26+TIME(15,15,0),IF(AG26&lt;TIME(20,0,0),AE26,WORKDAY.INTL(AF26,1,V26,'Resmi Tatiller'!$A$2:$A$17)+TIME(8,0,0)))))))))</f>
        <v/>
      </c>
      <c r="AL26" s="18" t="str">
        <f t="shared" si="23"/>
        <v/>
      </c>
    </row>
    <row r="27" spans="1:38" x14ac:dyDescent="0.25">
      <c r="A27" s="6" t="str">
        <f t="shared" si="0"/>
        <v/>
      </c>
      <c r="B27" s="6"/>
      <c r="C27" s="7" t="str">
        <f>IFERROR(VLOOKUP(B27,'Ürün Veri'!$A:$E,2,FALSE),"")</f>
        <v/>
      </c>
      <c r="D27" s="7" t="str">
        <f>IFERROR(VLOOKUP(B27,'Ürün Veri'!$A:$E,3,FALSE),"")</f>
        <v/>
      </c>
      <c r="E27" s="7" t="str">
        <f>IFERROR(VLOOKUP(B27,'Ürün Veri'!$A:$E,4,FALSE),"")</f>
        <v/>
      </c>
      <c r="F27" s="7" t="str">
        <f>IFERROR(VLOOKUP(B27,'Ürün Veri'!$A:$E,5,FALSE),"")</f>
        <v/>
      </c>
      <c r="G27" s="6"/>
      <c r="H27" s="6"/>
      <c r="I27" s="14">
        <v>10</v>
      </c>
      <c r="J27" s="15">
        <f t="shared" si="1"/>
        <v>45</v>
      </c>
      <c r="K27" s="15">
        <f t="shared" si="2"/>
        <v>15</v>
      </c>
      <c r="L27" s="8">
        <f t="shared" si="3"/>
        <v>9</v>
      </c>
      <c r="M27" s="6" t="s">
        <v>763</v>
      </c>
      <c r="N27" s="9" t="str">
        <f t="shared" si="17"/>
        <v/>
      </c>
      <c r="O27" s="10" t="str">
        <f t="shared" si="18"/>
        <v/>
      </c>
      <c r="P27" s="8" t="str">
        <f t="shared" si="4"/>
        <v/>
      </c>
      <c r="Q27" s="8" t="str">
        <f t="shared" si="5"/>
        <v/>
      </c>
      <c r="R27" s="9" t="str">
        <f>IF(AB27="","",WORKDAY.INTL(W27,AA27,V27,'Resmi Tatiller'!$A$2:$A$17))</f>
        <v/>
      </c>
      <c r="S27" s="10" t="str">
        <f t="shared" si="6"/>
        <v/>
      </c>
      <c r="T27" s="8" t="str">
        <f t="shared" si="7"/>
        <v>Boş</v>
      </c>
      <c r="U27" s="8">
        <f t="shared" si="8"/>
        <v>540</v>
      </c>
      <c r="V27" s="11" t="str">
        <f t="shared" si="9"/>
        <v>0000011</v>
      </c>
      <c r="W27" s="9" t="str">
        <f>IF(OR(N27="",O27=""),"",IF($AD27="24 Saat",N27,IF($AD27="12 Saat",IF(O27&gt;=TIME(20,0,0),WORKDAY.INTL(N27,1,V27,'Resmi Tatiller'!$A$2:$A$17),WORKDAY.INTL(N27-1,1,V27,'Resmi Tatiller'!$A$2:$A$17)),IF($AD27="2 Vardiya",IF(O27&lt;TIME(6,0,0),N27-1,IF(O27&lt;TIME(8,0,0),WORKDAY.INTL(N27-1,1,V27,'Resmi Tatiller'!$A$2:$A$17),N27)),IF(O27&gt;=TIME(18,0,0),WORKDAY.INTL(N27,1,V27,'Resmi Tatiller'!$A$2:$A$17),WORKDAY.INTL(N27-1,1,V27,'Resmi Tatiller'!$A$2:$A$17))))))</f>
        <v/>
      </c>
      <c r="X27" s="8" t="str">
        <f t="shared" si="10"/>
        <v/>
      </c>
      <c r="Y27" s="11" t="str">
        <f t="shared" si="11"/>
        <v/>
      </c>
      <c r="Z27" s="11" t="str">
        <f t="shared" si="12"/>
        <v/>
      </c>
      <c r="AA27" s="11" t="str">
        <f t="shared" si="13"/>
        <v/>
      </c>
      <c r="AB27" s="11" t="str">
        <f t="shared" si="14"/>
        <v/>
      </c>
      <c r="AC27" s="12" t="str">
        <f t="shared" si="15"/>
        <v/>
      </c>
      <c r="AD27" s="6" t="str">
        <f t="shared" si="16"/>
        <v>Gündüz</v>
      </c>
      <c r="AE27" s="18" t="str">
        <f t="shared" si="19"/>
        <v/>
      </c>
      <c r="AF27" s="18" t="str">
        <f t="shared" si="20"/>
        <v/>
      </c>
      <c r="AG27" s="19" t="str">
        <f t="shared" si="21"/>
        <v/>
      </c>
      <c r="AH27" s="18" t="str">
        <f>IF(AF27="","",WORKDAY.INTL(AF27-1,1,V27,'Resmi Tatiller'!$A$2:$A$17))</f>
        <v/>
      </c>
      <c r="AI27" s="18" t="str">
        <f t="shared" si="22"/>
        <v/>
      </c>
      <c r="AJ27" s="18" t="str">
        <f>IF(AE27="","",IF(AH27&lt;&gt;AF27,AH27+TIME(8,0,0),IF(AG27&lt;TIME(8,0,0),AF27+TIME(8,0,0),IF(AG27&lt;TIME(12,0,0),AE27,IF(AG27&lt;TIME(12,45,0),AF27+TIME(12,45,0),IF(AG27&lt;TIME(15,0,0),AE27,IF(AG27&lt;TIME(15,15,0),AF27+TIME(15,15,0),IF(AG27&lt;TIME(18,0,0),AE27,WORKDAY.INTL(AF27,1,V27,'Resmi Tatiller'!$A$2:$A$17)+TIME(8,0,0)))))))))</f>
        <v/>
      </c>
      <c r="AK27" s="18" t="str">
        <f>IF(AE27="","",IF(AH27&lt;&gt;AF27,AH27+TIME(8,0,0),IF(AG27&lt;TIME(8,0,0),AF27+TIME(8,0,0),IF(AG27&lt;TIME(12,0,0),AE27,IF(AG27&lt;TIME(12,45,0),AF27+TIME(12,45,0),IF(AG27&lt;TIME(15,0,0),AE27,IF(AG27&lt;TIME(15,15,0),AF27+TIME(15,15,0),IF(AG27&lt;TIME(20,0,0),AE27,WORKDAY.INTL(AF27,1,V27,'Resmi Tatiller'!$A$2:$A$17)+TIME(8,0,0)))))))))</f>
        <v/>
      </c>
      <c r="AL27" s="18" t="str">
        <f t="shared" si="23"/>
        <v/>
      </c>
    </row>
    <row r="28" spans="1:38" x14ac:dyDescent="0.25">
      <c r="A28" s="6" t="str">
        <f t="shared" si="0"/>
        <v/>
      </c>
      <c r="B28" s="6"/>
      <c r="C28" s="7" t="str">
        <f>IFERROR(VLOOKUP(B28,'Ürün Veri'!$A:$E,2,FALSE),"")</f>
        <v/>
      </c>
      <c r="D28" s="7" t="str">
        <f>IFERROR(VLOOKUP(B28,'Ürün Veri'!$A:$E,3,FALSE),"")</f>
        <v/>
      </c>
      <c r="E28" s="7" t="str">
        <f>IFERROR(VLOOKUP(B28,'Ürün Veri'!$A:$E,4,FALSE),"")</f>
        <v/>
      </c>
      <c r="F28" s="7" t="str">
        <f>IFERROR(VLOOKUP(B28,'Ürün Veri'!$A:$E,5,FALSE),"")</f>
        <v/>
      </c>
      <c r="G28" s="6"/>
      <c r="H28" s="6"/>
      <c r="I28" s="14">
        <v>10</v>
      </c>
      <c r="J28" s="15">
        <f t="shared" si="1"/>
        <v>45</v>
      </c>
      <c r="K28" s="15">
        <f t="shared" si="2"/>
        <v>15</v>
      </c>
      <c r="L28" s="8">
        <f t="shared" si="3"/>
        <v>9</v>
      </c>
      <c r="M28" s="6" t="s">
        <v>763</v>
      </c>
      <c r="N28" s="9" t="str">
        <f t="shared" si="17"/>
        <v/>
      </c>
      <c r="O28" s="10" t="str">
        <f t="shared" si="18"/>
        <v/>
      </c>
      <c r="P28" s="8" t="str">
        <f t="shared" si="4"/>
        <v/>
      </c>
      <c r="Q28" s="8" t="str">
        <f t="shared" si="5"/>
        <v/>
      </c>
      <c r="R28" s="9" t="str">
        <f>IF(AB28="","",WORKDAY.INTL(W28,AA28,V28,'Resmi Tatiller'!$A$2:$A$17))</f>
        <v/>
      </c>
      <c r="S28" s="10" t="str">
        <f t="shared" si="6"/>
        <v/>
      </c>
      <c r="T28" s="8" t="str">
        <f t="shared" si="7"/>
        <v>Boş</v>
      </c>
      <c r="U28" s="8">
        <f t="shared" si="8"/>
        <v>540</v>
      </c>
      <c r="V28" s="11" t="str">
        <f t="shared" si="9"/>
        <v>0000011</v>
      </c>
      <c r="W28" s="9" t="str">
        <f>IF(OR(N28="",O28=""),"",IF($AD28="24 Saat",N28,IF($AD28="12 Saat",IF(O28&gt;=TIME(20,0,0),WORKDAY.INTL(N28,1,V28,'Resmi Tatiller'!$A$2:$A$17),WORKDAY.INTL(N28-1,1,V28,'Resmi Tatiller'!$A$2:$A$17)),IF($AD28="2 Vardiya",IF(O28&lt;TIME(6,0,0),N28-1,IF(O28&lt;TIME(8,0,0),WORKDAY.INTL(N28-1,1,V28,'Resmi Tatiller'!$A$2:$A$17),N28)),IF(O28&gt;=TIME(18,0,0),WORKDAY.INTL(N28,1,V28,'Resmi Tatiller'!$A$2:$A$17),WORKDAY.INTL(N28-1,1,V28,'Resmi Tatiller'!$A$2:$A$17))))))</f>
        <v/>
      </c>
      <c r="X28" s="8" t="str">
        <f t="shared" si="10"/>
        <v/>
      </c>
      <c r="Y28" s="11" t="str">
        <f t="shared" si="11"/>
        <v/>
      </c>
      <c r="Z28" s="11" t="str">
        <f t="shared" si="12"/>
        <v/>
      </c>
      <c r="AA28" s="11" t="str">
        <f t="shared" si="13"/>
        <v/>
      </c>
      <c r="AB28" s="11" t="str">
        <f t="shared" si="14"/>
        <v/>
      </c>
      <c r="AC28" s="12" t="str">
        <f t="shared" si="15"/>
        <v/>
      </c>
      <c r="AD28" s="6" t="str">
        <f t="shared" si="16"/>
        <v>Gündüz</v>
      </c>
      <c r="AE28" s="18" t="str">
        <f t="shared" si="19"/>
        <v/>
      </c>
      <c r="AF28" s="18" t="str">
        <f t="shared" si="20"/>
        <v/>
      </c>
      <c r="AG28" s="19" t="str">
        <f t="shared" si="21"/>
        <v/>
      </c>
      <c r="AH28" s="18" t="str">
        <f>IF(AF28="","",WORKDAY.INTL(AF28-1,1,V28,'Resmi Tatiller'!$A$2:$A$17))</f>
        <v/>
      </c>
      <c r="AI28" s="18" t="str">
        <f t="shared" si="22"/>
        <v/>
      </c>
      <c r="AJ28" s="18" t="str">
        <f>IF(AE28="","",IF(AH28&lt;&gt;AF28,AH28+TIME(8,0,0),IF(AG28&lt;TIME(8,0,0),AF28+TIME(8,0,0),IF(AG28&lt;TIME(12,0,0),AE28,IF(AG28&lt;TIME(12,45,0),AF28+TIME(12,45,0),IF(AG28&lt;TIME(15,0,0),AE28,IF(AG28&lt;TIME(15,15,0),AF28+TIME(15,15,0),IF(AG28&lt;TIME(18,0,0),AE28,WORKDAY.INTL(AF28,1,V28,'Resmi Tatiller'!$A$2:$A$17)+TIME(8,0,0)))))))))</f>
        <v/>
      </c>
      <c r="AK28" s="18" t="str">
        <f>IF(AE28="","",IF(AH28&lt;&gt;AF28,AH28+TIME(8,0,0),IF(AG28&lt;TIME(8,0,0),AF28+TIME(8,0,0),IF(AG28&lt;TIME(12,0,0),AE28,IF(AG28&lt;TIME(12,45,0),AF28+TIME(12,45,0),IF(AG28&lt;TIME(15,0,0),AE28,IF(AG28&lt;TIME(15,15,0),AF28+TIME(15,15,0),IF(AG28&lt;TIME(20,0,0),AE28,WORKDAY.INTL(AF28,1,V28,'Resmi Tatiller'!$A$2:$A$17)+TIME(8,0,0)))))))))</f>
        <v/>
      </c>
      <c r="AL28" s="18" t="str">
        <f t="shared" si="23"/>
        <v/>
      </c>
    </row>
    <row r="29" spans="1:38" x14ac:dyDescent="0.25">
      <c r="A29" s="6" t="str">
        <f t="shared" si="0"/>
        <v/>
      </c>
      <c r="B29" s="6"/>
      <c r="C29" s="7" t="str">
        <f>IFERROR(VLOOKUP(B29,'Ürün Veri'!$A:$E,2,FALSE),"")</f>
        <v/>
      </c>
      <c r="D29" s="7" t="str">
        <f>IFERROR(VLOOKUP(B29,'Ürün Veri'!$A:$E,3,FALSE),"")</f>
        <v/>
      </c>
      <c r="E29" s="7" t="str">
        <f>IFERROR(VLOOKUP(B29,'Ürün Veri'!$A:$E,4,FALSE),"")</f>
        <v/>
      </c>
      <c r="F29" s="7" t="str">
        <f>IFERROR(VLOOKUP(B29,'Ürün Veri'!$A:$E,5,FALSE),"")</f>
        <v/>
      </c>
      <c r="G29" s="6"/>
      <c r="H29" s="6"/>
      <c r="I29" s="14">
        <v>10</v>
      </c>
      <c r="J29" s="15">
        <f t="shared" si="1"/>
        <v>45</v>
      </c>
      <c r="K29" s="15">
        <f t="shared" si="2"/>
        <v>15</v>
      </c>
      <c r="L29" s="8">
        <f t="shared" si="3"/>
        <v>9</v>
      </c>
      <c r="M29" s="6" t="s">
        <v>763</v>
      </c>
      <c r="N29" s="9" t="str">
        <f t="shared" si="17"/>
        <v/>
      </c>
      <c r="O29" s="10" t="str">
        <f t="shared" si="18"/>
        <v/>
      </c>
      <c r="P29" s="8" t="str">
        <f t="shared" si="4"/>
        <v/>
      </c>
      <c r="Q29" s="8" t="str">
        <f t="shared" si="5"/>
        <v/>
      </c>
      <c r="R29" s="9" t="str">
        <f>IF(AB29="","",WORKDAY.INTL(W29,AA29,V29,'Resmi Tatiller'!$A$2:$A$17))</f>
        <v/>
      </c>
      <c r="S29" s="10" t="str">
        <f t="shared" si="6"/>
        <v/>
      </c>
      <c r="T29" s="8" t="str">
        <f t="shared" si="7"/>
        <v>Boş</v>
      </c>
      <c r="U29" s="8">
        <f t="shared" si="8"/>
        <v>540</v>
      </c>
      <c r="V29" s="11" t="str">
        <f t="shared" si="9"/>
        <v>0000011</v>
      </c>
      <c r="W29" s="9" t="str">
        <f>IF(OR(N29="",O29=""),"",IF($AD29="24 Saat",N29,IF($AD29="12 Saat",IF(O29&gt;=TIME(20,0,0),WORKDAY.INTL(N29,1,V29,'Resmi Tatiller'!$A$2:$A$17),WORKDAY.INTL(N29-1,1,V29,'Resmi Tatiller'!$A$2:$A$17)),IF($AD29="2 Vardiya",IF(O29&lt;TIME(6,0,0),N29-1,IF(O29&lt;TIME(8,0,0),WORKDAY.INTL(N29-1,1,V29,'Resmi Tatiller'!$A$2:$A$17),N29)),IF(O29&gt;=TIME(18,0,0),WORKDAY.INTL(N29,1,V29,'Resmi Tatiller'!$A$2:$A$17),WORKDAY.INTL(N29-1,1,V29,'Resmi Tatiller'!$A$2:$A$17))))))</f>
        <v/>
      </c>
      <c r="X29" s="8" t="str">
        <f t="shared" si="10"/>
        <v/>
      </c>
      <c r="Y29" s="11" t="str">
        <f t="shared" si="11"/>
        <v/>
      </c>
      <c r="Z29" s="11" t="str">
        <f t="shared" si="12"/>
        <v/>
      </c>
      <c r="AA29" s="11" t="str">
        <f t="shared" si="13"/>
        <v/>
      </c>
      <c r="AB29" s="11" t="str">
        <f t="shared" si="14"/>
        <v/>
      </c>
      <c r="AC29" s="12" t="str">
        <f t="shared" si="15"/>
        <v/>
      </c>
      <c r="AD29" s="6" t="str">
        <f t="shared" si="16"/>
        <v>Gündüz</v>
      </c>
      <c r="AE29" s="18" t="str">
        <f t="shared" si="19"/>
        <v/>
      </c>
      <c r="AF29" s="18" t="str">
        <f t="shared" si="20"/>
        <v/>
      </c>
      <c r="AG29" s="19" t="str">
        <f t="shared" si="21"/>
        <v/>
      </c>
      <c r="AH29" s="18" t="str">
        <f>IF(AF29="","",WORKDAY.INTL(AF29-1,1,V29,'Resmi Tatiller'!$A$2:$A$17))</f>
        <v/>
      </c>
      <c r="AI29" s="18" t="str">
        <f t="shared" si="22"/>
        <v/>
      </c>
      <c r="AJ29" s="18" t="str">
        <f>IF(AE29="","",IF(AH29&lt;&gt;AF29,AH29+TIME(8,0,0),IF(AG29&lt;TIME(8,0,0),AF29+TIME(8,0,0),IF(AG29&lt;TIME(12,0,0),AE29,IF(AG29&lt;TIME(12,45,0),AF29+TIME(12,45,0),IF(AG29&lt;TIME(15,0,0),AE29,IF(AG29&lt;TIME(15,15,0),AF29+TIME(15,15,0),IF(AG29&lt;TIME(18,0,0),AE29,WORKDAY.INTL(AF29,1,V29,'Resmi Tatiller'!$A$2:$A$17)+TIME(8,0,0)))))))))</f>
        <v/>
      </c>
      <c r="AK29" s="18" t="str">
        <f>IF(AE29="","",IF(AH29&lt;&gt;AF29,AH29+TIME(8,0,0),IF(AG29&lt;TIME(8,0,0),AF29+TIME(8,0,0),IF(AG29&lt;TIME(12,0,0),AE29,IF(AG29&lt;TIME(12,45,0),AF29+TIME(12,45,0),IF(AG29&lt;TIME(15,0,0),AE29,IF(AG29&lt;TIME(15,15,0),AF29+TIME(15,15,0),IF(AG29&lt;TIME(20,0,0),AE29,WORKDAY.INTL(AF29,1,V29,'Resmi Tatiller'!$A$2:$A$17)+TIME(8,0,0)))))))))</f>
        <v/>
      </c>
      <c r="AL29" s="18" t="str">
        <f t="shared" si="23"/>
        <v/>
      </c>
    </row>
    <row r="30" spans="1:38" x14ac:dyDescent="0.25">
      <c r="A30" s="6" t="str">
        <f t="shared" si="0"/>
        <v/>
      </c>
      <c r="B30" s="6"/>
      <c r="C30" s="7" t="str">
        <f>IFERROR(VLOOKUP(B30,'Ürün Veri'!$A:$E,2,FALSE),"")</f>
        <v/>
      </c>
      <c r="D30" s="7" t="str">
        <f>IFERROR(VLOOKUP(B30,'Ürün Veri'!$A:$E,3,FALSE),"")</f>
        <v/>
      </c>
      <c r="E30" s="7" t="str">
        <f>IFERROR(VLOOKUP(B30,'Ürün Veri'!$A:$E,4,FALSE),"")</f>
        <v/>
      </c>
      <c r="F30" s="7" t="str">
        <f>IFERROR(VLOOKUP(B30,'Ürün Veri'!$A:$E,5,FALSE),"")</f>
        <v/>
      </c>
      <c r="G30" s="6"/>
      <c r="H30" s="6"/>
      <c r="I30" s="14">
        <v>10</v>
      </c>
      <c r="J30" s="15">
        <f t="shared" si="1"/>
        <v>45</v>
      </c>
      <c r="K30" s="15">
        <f t="shared" si="2"/>
        <v>15</v>
      </c>
      <c r="L30" s="8">
        <f t="shared" si="3"/>
        <v>9</v>
      </c>
      <c r="M30" s="6" t="s">
        <v>763</v>
      </c>
      <c r="N30" s="9" t="str">
        <f t="shared" si="17"/>
        <v/>
      </c>
      <c r="O30" s="10" t="str">
        <f t="shared" si="18"/>
        <v/>
      </c>
      <c r="P30" s="8" t="str">
        <f t="shared" si="4"/>
        <v/>
      </c>
      <c r="Q30" s="8" t="str">
        <f t="shared" si="5"/>
        <v/>
      </c>
      <c r="R30" s="9" t="str">
        <f>IF(AB30="","",WORKDAY.INTL(W30,AA30,V30,'Resmi Tatiller'!$A$2:$A$17))</f>
        <v/>
      </c>
      <c r="S30" s="10" t="str">
        <f t="shared" si="6"/>
        <v/>
      </c>
      <c r="T30" s="8" t="str">
        <f t="shared" si="7"/>
        <v>Boş</v>
      </c>
      <c r="U30" s="8">
        <f t="shared" si="8"/>
        <v>540</v>
      </c>
      <c r="V30" s="11" t="str">
        <f t="shared" si="9"/>
        <v>0000011</v>
      </c>
      <c r="W30" s="9" t="str">
        <f>IF(OR(N30="",O30=""),"",IF($AD30="24 Saat",N30,IF($AD30="12 Saat",IF(O30&gt;=TIME(20,0,0),WORKDAY.INTL(N30,1,V30,'Resmi Tatiller'!$A$2:$A$17),WORKDAY.INTL(N30-1,1,V30,'Resmi Tatiller'!$A$2:$A$17)),IF($AD30="2 Vardiya",IF(O30&lt;TIME(6,0,0),N30-1,IF(O30&lt;TIME(8,0,0),WORKDAY.INTL(N30-1,1,V30,'Resmi Tatiller'!$A$2:$A$17),N30)),IF(O30&gt;=TIME(18,0,0),WORKDAY.INTL(N30,1,V30,'Resmi Tatiller'!$A$2:$A$17),WORKDAY.INTL(N30-1,1,V30,'Resmi Tatiller'!$A$2:$A$17))))))</f>
        <v/>
      </c>
      <c r="X30" s="8" t="str">
        <f t="shared" si="10"/>
        <v/>
      </c>
      <c r="Y30" s="11" t="str">
        <f t="shared" si="11"/>
        <v/>
      </c>
      <c r="Z30" s="11" t="str">
        <f t="shared" si="12"/>
        <v/>
      </c>
      <c r="AA30" s="11" t="str">
        <f t="shared" si="13"/>
        <v/>
      </c>
      <c r="AB30" s="11" t="str">
        <f t="shared" si="14"/>
        <v/>
      </c>
      <c r="AC30" s="12" t="str">
        <f t="shared" si="15"/>
        <v/>
      </c>
      <c r="AD30" s="6" t="str">
        <f t="shared" si="16"/>
        <v>Gündüz</v>
      </c>
      <c r="AE30" s="18" t="str">
        <f t="shared" si="19"/>
        <v/>
      </c>
      <c r="AF30" s="18" t="str">
        <f t="shared" si="20"/>
        <v/>
      </c>
      <c r="AG30" s="19" t="str">
        <f t="shared" si="21"/>
        <v/>
      </c>
      <c r="AH30" s="18" t="str">
        <f>IF(AF30="","",WORKDAY.INTL(AF30-1,1,V30,'Resmi Tatiller'!$A$2:$A$17))</f>
        <v/>
      </c>
      <c r="AI30" s="18" t="str">
        <f t="shared" si="22"/>
        <v/>
      </c>
      <c r="AJ30" s="18" t="str">
        <f>IF(AE30="","",IF(AH30&lt;&gt;AF30,AH30+TIME(8,0,0),IF(AG30&lt;TIME(8,0,0),AF30+TIME(8,0,0),IF(AG30&lt;TIME(12,0,0),AE30,IF(AG30&lt;TIME(12,45,0),AF30+TIME(12,45,0),IF(AG30&lt;TIME(15,0,0),AE30,IF(AG30&lt;TIME(15,15,0),AF30+TIME(15,15,0),IF(AG30&lt;TIME(18,0,0),AE30,WORKDAY.INTL(AF30,1,V30,'Resmi Tatiller'!$A$2:$A$17)+TIME(8,0,0)))))))))</f>
        <v/>
      </c>
      <c r="AK30" s="18" t="str">
        <f>IF(AE30="","",IF(AH30&lt;&gt;AF30,AH30+TIME(8,0,0),IF(AG30&lt;TIME(8,0,0),AF30+TIME(8,0,0),IF(AG30&lt;TIME(12,0,0),AE30,IF(AG30&lt;TIME(12,45,0),AF30+TIME(12,45,0),IF(AG30&lt;TIME(15,0,0),AE30,IF(AG30&lt;TIME(15,15,0),AF30+TIME(15,15,0),IF(AG30&lt;TIME(20,0,0),AE30,WORKDAY.INTL(AF30,1,V30,'Resmi Tatiller'!$A$2:$A$17)+TIME(8,0,0)))))))))</f>
        <v/>
      </c>
      <c r="AL30" s="18" t="str">
        <f t="shared" si="23"/>
        <v/>
      </c>
    </row>
    <row r="31" spans="1:38" x14ac:dyDescent="0.25">
      <c r="A31" s="6" t="str">
        <f t="shared" si="0"/>
        <v/>
      </c>
      <c r="B31" s="6"/>
      <c r="C31" s="7" t="str">
        <f>IFERROR(VLOOKUP(B31,'Ürün Veri'!$A:$E,2,FALSE),"")</f>
        <v/>
      </c>
      <c r="D31" s="7" t="str">
        <f>IFERROR(VLOOKUP(B31,'Ürün Veri'!$A:$E,3,FALSE),"")</f>
        <v/>
      </c>
      <c r="E31" s="7" t="str">
        <f>IFERROR(VLOOKUP(B31,'Ürün Veri'!$A:$E,4,FALSE),"")</f>
        <v/>
      </c>
      <c r="F31" s="7" t="str">
        <f>IFERROR(VLOOKUP(B31,'Ürün Veri'!$A:$E,5,FALSE),"")</f>
        <v/>
      </c>
      <c r="G31" s="6"/>
      <c r="H31" s="6"/>
      <c r="I31" s="14">
        <v>10</v>
      </c>
      <c r="J31" s="15">
        <f t="shared" si="1"/>
        <v>45</v>
      </c>
      <c r="K31" s="15">
        <f t="shared" si="2"/>
        <v>15</v>
      </c>
      <c r="L31" s="8">
        <f t="shared" si="3"/>
        <v>9</v>
      </c>
      <c r="M31" s="6" t="s">
        <v>763</v>
      </c>
      <c r="N31" s="9" t="str">
        <f t="shared" si="17"/>
        <v/>
      </c>
      <c r="O31" s="10" t="str">
        <f t="shared" si="18"/>
        <v/>
      </c>
      <c r="P31" s="8" t="str">
        <f t="shared" si="4"/>
        <v/>
      </c>
      <c r="Q31" s="8" t="str">
        <f t="shared" si="5"/>
        <v/>
      </c>
      <c r="R31" s="9" t="str">
        <f>IF(AB31="","",WORKDAY.INTL(W31,AA31,V31,'Resmi Tatiller'!$A$2:$A$17))</f>
        <v/>
      </c>
      <c r="S31" s="10" t="str">
        <f t="shared" si="6"/>
        <v/>
      </c>
      <c r="T31" s="8" t="str">
        <f t="shared" si="7"/>
        <v>Boş</v>
      </c>
      <c r="U31" s="8">
        <f t="shared" si="8"/>
        <v>540</v>
      </c>
      <c r="V31" s="11" t="str">
        <f t="shared" si="9"/>
        <v>0000011</v>
      </c>
      <c r="W31" s="9" t="str">
        <f>IF(OR(N31="",O31=""),"",IF($AD31="24 Saat",N31,IF($AD31="12 Saat",IF(O31&gt;=TIME(20,0,0),WORKDAY.INTL(N31,1,V31,'Resmi Tatiller'!$A$2:$A$17),WORKDAY.INTL(N31-1,1,V31,'Resmi Tatiller'!$A$2:$A$17)),IF($AD31="2 Vardiya",IF(O31&lt;TIME(6,0,0),N31-1,IF(O31&lt;TIME(8,0,0),WORKDAY.INTL(N31-1,1,V31,'Resmi Tatiller'!$A$2:$A$17),N31)),IF(O31&gt;=TIME(18,0,0),WORKDAY.INTL(N31,1,V31,'Resmi Tatiller'!$A$2:$A$17),WORKDAY.INTL(N31-1,1,V31,'Resmi Tatiller'!$A$2:$A$17))))))</f>
        <v/>
      </c>
      <c r="X31" s="8" t="str">
        <f t="shared" si="10"/>
        <v/>
      </c>
      <c r="Y31" s="11" t="str">
        <f t="shared" si="11"/>
        <v/>
      </c>
      <c r="Z31" s="11" t="str">
        <f t="shared" si="12"/>
        <v/>
      </c>
      <c r="AA31" s="11" t="str">
        <f t="shared" si="13"/>
        <v/>
      </c>
      <c r="AB31" s="11" t="str">
        <f t="shared" si="14"/>
        <v/>
      </c>
      <c r="AC31" s="12" t="str">
        <f t="shared" si="15"/>
        <v/>
      </c>
      <c r="AD31" s="6" t="str">
        <f t="shared" si="16"/>
        <v>Gündüz</v>
      </c>
      <c r="AE31" s="18" t="str">
        <f t="shared" si="19"/>
        <v/>
      </c>
      <c r="AF31" s="18" t="str">
        <f t="shared" si="20"/>
        <v/>
      </c>
      <c r="AG31" s="19" t="str">
        <f t="shared" si="21"/>
        <v/>
      </c>
      <c r="AH31" s="18" t="str">
        <f>IF(AF31="","",WORKDAY.INTL(AF31-1,1,V31,'Resmi Tatiller'!$A$2:$A$17))</f>
        <v/>
      </c>
      <c r="AI31" s="18" t="str">
        <f t="shared" si="22"/>
        <v/>
      </c>
      <c r="AJ31" s="18" t="str">
        <f>IF(AE31="","",IF(AH31&lt;&gt;AF31,AH31+TIME(8,0,0),IF(AG31&lt;TIME(8,0,0),AF31+TIME(8,0,0),IF(AG31&lt;TIME(12,0,0),AE31,IF(AG31&lt;TIME(12,45,0),AF31+TIME(12,45,0),IF(AG31&lt;TIME(15,0,0),AE31,IF(AG31&lt;TIME(15,15,0),AF31+TIME(15,15,0),IF(AG31&lt;TIME(18,0,0),AE31,WORKDAY.INTL(AF31,1,V31,'Resmi Tatiller'!$A$2:$A$17)+TIME(8,0,0)))))))))</f>
        <v/>
      </c>
      <c r="AK31" s="18" t="str">
        <f>IF(AE31="","",IF(AH31&lt;&gt;AF31,AH31+TIME(8,0,0),IF(AG31&lt;TIME(8,0,0),AF31+TIME(8,0,0),IF(AG31&lt;TIME(12,0,0),AE31,IF(AG31&lt;TIME(12,45,0),AF31+TIME(12,45,0),IF(AG31&lt;TIME(15,0,0),AE31,IF(AG31&lt;TIME(15,15,0),AF31+TIME(15,15,0),IF(AG31&lt;TIME(20,0,0),AE31,WORKDAY.INTL(AF31,1,V31,'Resmi Tatiller'!$A$2:$A$17)+TIME(8,0,0)))))))))</f>
        <v/>
      </c>
      <c r="AL31" s="18" t="str">
        <f t="shared" si="23"/>
        <v/>
      </c>
    </row>
    <row r="32" spans="1:38" x14ac:dyDescent="0.25">
      <c r="A32" s="6" t="str">
        <f t="shared" si="0"/>
        <v/>
      </c>
      <c r="B32" s="6"/>
      <c r="C32" s="7" t="str">
        <f>IFERROR(VLOOKUP(B32,'Ürün Veri'!$A:$E,2,FALSE),"")</f>
        <v/>
      </c>
      <c r="D32" s="7" t="str">
        <f>IFERROR(VLOOKUP(B32,'Ürün Veri'!$A:$E,3,FALSE),"")</f>
        <v/>
      </c>
      <c r="E32" s="7" t="str">
        <f>IFERROR(VLOOKUP(B32,'Ürün Veri'!$A:$E,4,FALSE),"")</f>
        <v/>
      </c>
      <c r="F32" s="7" t="str">
        <f>IFERROR(VLOOKUP(B32,'Ürün Veri'!$A:$E,5,FALSE),"")</f>
        <v/>
      </c>
      <c r="G32" s="6"/>
      <c r="H32" s="6"/>
      <c r="I32" s="14">
        <v>10</v>
      </c>
      <c r="J32" s="15">
        <f t="shared" si="1"/>
        <v>45</v>
      </c>
      <c r="K32" s="15">
        <f t="shared" si="2"/>
        <v>15</v>
      </c>
      <c r="L32" s="8">
        <f t="shared" si="3"/>
        <v>9</v>
      </c>
      <c r="M32" s="6" t="s">
        <v>763</v>
      </c>
      <c r="N32" s="9" t="str">
        <f t="shared" si="17"/>
        <v/>
      </c>
      <c r="O32" s="10" t="str">
        <f t="shared" si="18"/>
        <v/>
      </c>
      <c r="P32" s="8" t="str">
        <f t="shared" si="4"/>
        <v/>
      </c>
      <c r="Q32" s="8" t="str">
        <f t="shared" si="5"/>
        <v/>
      </c>
      <c r="R32" s="9" t="str">
        <f>IF(AB32="","",WORKDAY.INTL(W32,AA32,V32,'Resmi Tatiller'!$A$2:$A$17))</f>
        <v/>
      </c>
      <c r="S32" s="10" t="str">
        <f t="shared" si="6"/>
        <v/>
      </c>
      <c r="T32" s="8" t="str">
        <f t="shared" si="7"/>
        <v>Boş</v>
      </c>
      <c r="U32" s="8">
        <f t="shared" si="8"/>
        <v>540</v>
      </c>
      <c r="V32" s="11" t="str">
        <f t="shared" si="9"/>
        <v>0000011</v>
      </c>
      <c r="W32" s="9" t="str">
        <f>IF(OR(N32="",O32=""),"",IF($AD32="24 Saat",N32,IF($AD32="12 Saat",IF(O32&gt;=TIME(20,0,0),WORKDAY.INTL(N32,1,V32,'Resmi Tatiller'!$A$2:$A$17),WORKDAY.INTL(N32-1,1,V32,'Resmi Tatiller'!$A$2:$A$17)),IF($AD32="2 Vardiya",IF(O32&lt;TIME(6,0,0),N32-1,IF(O32&lt;TIME(8,0,0),WORKDAY.INTL(N32-1,1,V32,'Resmi Tatiller'!$A$2:$A$17),N32)),IF(O32&gt;=TIME(18,0,0),WORKDAY.INTL(N32,1,V32,'Resmi Tatiller'!$A$2:$A$17),WORKDAY.INTL(N32-1,1,V32,'Resmi Tatiller'!$A$2:$A$17))))))</f>
        <v/>
      </c>
      <c r="X32" s="8" t="str">
        <f t="shared" si="10"/>
        <v/>
      </c>
      <c r="Y32" s="11" t="str">
        <f t="shared" si="11"/>
        <v/>
      </c>
      <c r="Z32" s="11" t="str">
        <f t="shared" si="12"/>
        <v/>
      </c>
      <c r="AA32" s="11" t="str">
        <f t="shared" si="13"/>
        <v/>
      </c>
      <c r="AB32" s="11" t="str">
        <f t="shared" si="14"/>
        <v/>
      </c>
      <c r="AC32" s="12" t="str">
        <f t="shared" si="15"/>
        <v/>
      </c>
      <c r="AD32" s="6" t="str">
        <f t="shared" si="16"/>
        <v>Gündüz</v>
      </c>
      <c r="AE32" s="18" t="str">
        <f t="shared" si="19"/>
        <v/>
      </c>
      <c r="AF32" s="18" t="str">
        <f t="shared" si="20"/>
        <v/>
      </c>
      <c r="AG32" s="19" t="str">
        <f t="shared" si="21"/>
        <v/>
      </c>
      <c r="AH32" s="18" t="str">
        <f>IF(AF32="","",WORKDAY.INTL(AF32-1,1,V32,'Resmi Tatiller'!$A$2:$A$17))</f>
        <v/>
      </c>
      <c r="AI32" s="18" t="str">
        <f t="shared" si="22"/>
        <v/>
      </c>
      <c r="AJ32" s="18" t="str">
        <f>IF(AE32="","",IF(AH32&lt;&gt;AF32,AH32+TIME(8,0,0),IF(AG32&lt;TIME(8,0,0),AF32+TIME(8,0,0),IF(AG32&lt;TIME(12,0,0),AE32,IF(AG32&lt;TIME(12,45,0),AF32+TIME(12,45,0),IF(AG32&lt;TIME(15,0,0),AE32,IF(AG32&lt;TIME(15,15,0),AF32+TIME(15,15,0),IF(AG32&lt;TIME(18,0,0),AE32,WORKDAY.INTL(AF32,1,V32,'Resmi Tatiller'!$A$2:$A$17)+TIME(8,0,0)))))))))</f>
        <v/>
      </c>
      <c r="AK32" s="18" t="str">
        <f>IF(AE32="","",IF(AH32&lt;&gt;AF32,AH32+TIME(8,0,0),IF(AG32&lt;TIME(8,0,0),AF32+TIME(8,0,0),IF(AG32&lt;TIME(12,0,0),AE32,IF(AG32&lt;TIME(12,45,0),AF32+TIME(12,45,0),IF(AG32&lt;TIME(15,0,0),AE32,IF(AG32&lt;TIME(15,15,0),AF32+TIME(15,15,0),IF(AG32&lt;TIME(20,0,0),AE32,WORKDAY.INTL(AF32,1,V32,'Resmi Tatiller'!$A$2:$A$17)+TIME(8,0,0)))))))))</f>
        <v/>
      </c>
      <c r="AL32" s="18" t="str">
        <f t="shared" si="23"/>
        <v/>
      </c>
    </row>
    <row r="33" spans="1:38" x14ac:dyDescent="0.25">
      <c r="A33" s="6" t="str">
        <f t="shared" si="0"/>
        <v/>
      </c>
      <c r="B33" s="6"/>
      <c r="C33" s="7" t="str">
        <f>IFERROR(VLOOKUP(B33,'Ürün Veri'!$A:$E,2,FALSE),"")</f>
        <v/>
      </c>
      <c r="D33" s="7" t="str">
        <f>IFERROR(VLOOKUP(B33,'Ürün Veri'!$A:$E,3,FALSE),"")</f>
        <v/>
      </c>
      <c r="E33" s="7" t="str">
        <f>IFERROR(VLOOKUP(B33,'Ürün Veri'!$A:$E,4,FALSE),"")</f>
        <v/>
      </c>
      <c r="F33" s="7" t="str">
        <f>IFERROR(VLOOKUP(B33,'Ürün Veri'!$A:$E,5,FALSE),"")</f>
        <v/>
      </c>
      <c r="G33" s="6"/>
      <c r="H33" s="6"/>
      <c r="I33" s="14">
        <v>10</v>
      </c>
      <c r="J33" s="15">
        <f t="shared" si="1"/>
        <v>45</v>
      </c>
      <c r="K33" s="15">
        <f t="shared" si="2"/>
        <v>15</v>
      </c>
      <c r="L33" s="8">
        <f t="shared" si="3"/>
        <v>9</v>
      </c>
      <c r="M33" s="6" t="s">
        <v>763</v>
      </c>
      <c r="N33" s="9" t="str">
        <f t="shared" si="17"/>
        <v/>
      </c>
      <c r="O33" s="10" t="str">
        <f t="shared" si="18"/>
        <v/>
      </c>
      <c r="P33" s="8" t="str">
        <f t="shared" si="4"/>
        <v/>
      </c>
      <c r="Q33" s="8" t="str">
        <f t="shared" si="5"/>
        <v/>
      </c>
      <c r="R33" s="9" t="str">
        <f>IF(AB33="","",WORKDAY.INTL(W33,AA33,V33,'Resmi Tatiller'!$A$2:$A$17))</f>
        <v/>
      </c>
      <c r="S33" s="10" t="str">
        <f t="shared" si="6"/>
        <v/>
      </c>
      <c r="T33" s="8" t="str">
        <f t="shared" si="7"/>
        <v>Boş</v>
      </c>
      <c r="U33" s="8">
        <f t="shared" si="8"/>
        <v>540</v>
      </c>
      <c r="V33" s="11" t="str">
        <f t="shared" si="9"/>
        <v>0000011</v>
      </c>
      <c r="W33" s="9" t="str">
        <f>IF(OR(N33="",O33=""),"",IF($AD33="24 Saat",N33,IF($AD33="12 Saat",IF(O33&gt;=TIME(20,0,0),WORKDAY.INTL(N33,1,V33,'Resmi Tatiller'!$A$2:$A$17),WORKDAY.INTL(N33-1,1,V33,'Resmi Tatiller'!$A$2:$A$17)),IF($AD33="2 Vardiya",IF(O33&lt;TIME(6,0,0),N33-1,IF(O33&lt;TIME(8,0,0),WORKDAY.INTL(N33-1,1,V33,'Resmi Tatiller'!$A$2:$A$17),N33)),IF(O33&gt;=TIME(18,0,0),WORKDAY.INTL(N33,1,V33,'Resmi Tatiller'!$A$2:$A$17),WORKDAY.INTL(N33-1,1,V33,'Resmi Tatiller'!$A$2:$A$17))))))</f>
        <v/>
      </c>
      <c r="X33" s="8" t="str">
        <f t="shared" si="10"/>
        <v/>
      </c>
      <c r="Y33" s="11" t="str">
        <f t="shared" si="11"/>
        <v/>
      </c>
      <c r="Z33" s="11" t="str">
        <f t="shared" si="12"/>
        <v/>
      </c>
      <c r="AA33" s="11" t="str">
        <f t="shared" si="13"/>
        <v/>
      </c>
      <c r="AB33" s="11" t="str">
        <f t="shared" si="14"/>
        <v/>
      </c>
      <c r="AC33" s="12" t="str">
        <f t="shared" si="15"/>
        <v/>
      </c>
      <c r="AD33" s="6" t="str">
        <f t="shared" si="16"/>
        <v>Gündüz</v>
      </c>
      <c r="AE33" s="18" t="str">
        <f t="shared" si="19"/>
        <v/>
      </c>
      <c r="AF33" s="18" t="str">
        <f t="shared" si="20"/>
        <v/>
      </c>
      <c r="AG33" s="19" t="str">
        <f t="shared" si="21"/>
        <v/>
      </c>
      <c r="AH33" s="18" t="str">
        <f>IF(AF33="","",WORKDAY.INTL(AF33-1,1,V33,'Resmi Tatiller'!$A$2:$A$17))</f>
        <v/>
      </c>
      <c r="AI33" s="18" t="str">
        <f t="shared" si="22"/>
        <v/>
      </c>
      <c r="AJ33" s="18" t="str">
        <f>IF(AE33="","",IF(AH33&lt;&gt;AF33,AH33+TIME(8,0,0),IF(AG33&lt;TIME(8,0,0),AF33+TIME(8,0,0),IF(AG33&lt;TIME(12,0,0),AE33,IF(AG33&lt;TIME(12,45,0),AF33+TIME(12,45,0),IF(AG33&lt;TIME(15,0,0),AE33,IF(AG33&lt;TIME(15,15,0),AF33+TIME(15,15,0),IF(AG33&lt;TIME(18,0,0),AE33,WORKDAY.INTL(AF33,1,V33,'Resmi Tatiller'!$A$2:$A$17)+TIME(8,0,0)))))))))</f>
        <v/>
      </c>
      <c r="AK33" s="18" t="str">
        <f>IF(AE33="","",IF(AH33&lt;&gt;AF33,AH33+TIME(8,0,0),IF(AG33&lt;TIME(8,0,0),AF33+TIME(8,0,0),IF(AG33&lt;TIME(12,0,0),AE33,IF(AG33&lt;TIME(12,45,0),AF33+TIME(12,45,0),IF(AG33&lt;TIME(15,0,0),AE33,IF(AG33&lt;TIME(15,15,0),AF33+TIME(15,15,0),IF(AG33&lt;TIME(20,0,0),AE33,WORKDAY.INTL(AF33,1,V33,'Resmi Tatiller'!$A$2:$A$17)+TIME(8,0,0)))))))))</f>
        <v/>
      </c>
      <c r="AL33" s="18" t="str">
        <f t="shared" si="23"/>
        <v/>
      </c>
    </row>
    <row r="34" spans="1:38" x14ac:dyDescent="0.25">
      <c r="A34" s="6" t="str">
        <f t="shared" si="0"/>
        <v/>
      </c>
      <c r="B34" s="6"/>
      <c r="C34" s="7" t="str">
        <f>IFERROR(VLOOKUP(B34,'Ürün Veri'!$A:$E,2,FALSE),"")</f>
        <v/>
      </c>
      <c r="D34" s="7" t="str">
        <f>IFERROR(VLOOKUP(B34,'Ürün Veri'!$A:$E,3,FALSE),"")</f>
        <v/>
      </c>
      <c r="E34" s="7" t="str">
        <f>IFERROR(VLOOKUP(B34,'Ürün Veri'!$A:$E,4,FALSE),"")</f>
        <v/>
      </c>
      <c r="F34" s="7" t="str">
        <f>IFERROR(VLOOKUP(B34,'Ürün Veri'!$A:$E,5,FALSE),"")</f>
        <v/>
      </c>
      <c r="G34" s="6"/>
      <c r="H34" s="6"/>
      <c r="I34" s="14">
        <v>10</v>
      </c>
      <c r="J34" s="15">
        <f t="shared" si="1"/>
        <v>45</v>
      </c>
      <c r="K34" s="15">
        <f t="shared" si="2"/>
        <v>15</v>
      </c>
      <c r="L34" s="8">
        <f t="shared" si="3"/>
        <v>9</v>
      </c>
      <c r="M34" s="6" t="s">
        <v>763</v>
      </c>
      <c r="N34" s="9" t="str">
        <f t="shared" si="17"/>
        <v/>
      </c>
      <c r="O34" s="10" t="str">
        <f t="shared" si="18"/>
        <v/>
      </c>
      <c r="P34" s="8" t="str">
        <f t="shared" si="4"/>
        <v/>
      </c>
      <c r="Q34" s="8" t="str">
        <f t="shared" si="5"/>
        <v/>
      </c>
      <c r="R34" s="9" t="str">
        <f>IF(AB34="","",WORKDAY.INTL(W34,AA34,V34,'Resmi Tatiller'!$A$2:$A$17))</f>
        <v/>
      </c>
      <c r="S34" s="10" t="str">
        <f t="shared" si="6"/>
        <v/>
      </c>
      <c r="T34" s="8" t="str">
        <f t="shared" si="7"/>
        <v>Boş</v>
      </c>
      <c r="U34" s="8">
        <f t="shared" si="8"/>
        <v>540</v>
      </c>
      <c r="V34" s="11" t="str">
        <f t="shared" si="9"/>
        <v>0000011</v>
      </c>
      <c r="W34" s="9" t="str">
        <f>IF(OR(N34="",O34=""),"",IF($AD34="24 Saat",N34,IF($AD34="12 Saat",IF(O34&gt;=TIME(20,0,0),WORKDAY.INTL(N34,1,V34,'Resmi Tatiller'!$A$2:$A$17),WORKDAY.INTL(N34-1,1,V34,'Resmi Tatiller'!$A$2:$A$17)),IF($AD34="2 Vardiya",IF(O34&lt;TIME(6,0,0),N34-1,IF(O34&lt;TIME(8,0,0),WORKDAY.INTL(N34-1,1,V34,'Resmi Tatiller'!$A$2:$A$17),N34)),IF(O34&gt;=TIME(18,0,0),WORKDAY.INTL(N34,1,V34,'Resmi Tatiller'!$A$2:$A$17),WORKDAY.INTL(N34-1,1,V34,'Resmi Tatiller'!$A$2:$A$17))))))</f>
        <v/>
      </c>
      <c r="X34" s="8" t="str">
        <f t="shared" si="10"/>
        <v/>
      </c>
      <c r="Y34" s="11" t="str">
        <f t="shared" si="11"/>
        <v/>
      </c>
      <c r="Z34" s="11" t="str">
        <f t="shared" si="12"/>
        <v/>
      </c>
      <c r="AA34" s="11" t="str">
        <f t="shared" si="13"/>
        <v/>
      </c>
      <c r="AB34" s="11" t="str">
        <f t="shared" si="14"/>
        <v/>
      </c>
      <c r="AC34" s="12" t="str">
        <f t="shared" si="15"/>
        <v/>
      </c>
      <c r="AD34" s="6" t="str">
        <f t="shared" si="16"/>
        <v>Gündüz</v>
      </c>
      <c r="AE34" s="18" t="str">
        <f t="shared" si="19"/>
        <v/>
      </c>
      <c r="AF34" s="18" t="str">
        <f t="shared" si="20"/>
        <v/>
      </c>
      <c r="AG34" s="19" t="str">
        <f t="shared" si="21"/>
        <v/>
      </c>
      <c r="AH34" s="18" t="str">
        <f>IF(AF34="","",WORKDAY.INTL(AF34-1,1,V34,'Resmi Tatiller'!$A$2:$A$17))</f>
        <v/>
      </c>
      <c r="AI34" s="18" t="str">
        <f t="shared" si="22"/>
        <v/>
      </c>
      <c r="AJ34" s="18" t="str">
        <f>IF(AE34="","",IF(AH34&lt;&gt;AF34,AH34+TIME(8,0,0),IF(AG34&lt;TIME(8,0,0),AF34+TIME(8,0,0),IF(AG34&lt;TIME(12,0,0),AE34,IF(AG34&lt;TIME(12,45,0),AF34+TIME(12,45,0),IF(AG34&lt;TIME(15,0,0),AE34,IF(AG34&lt;TIME(15,15,0),AF34+TIME(15,15,0),IF(AG34&lt;TIME(18,0,0),AE34,WORKDAY.INTL(AF34,1,V34,'Resmi Tatiller'!$A$2:$A$17)+TIME(8,0,0)))))))))</f>
        <v/>
      </c>
      <c r="AK34" s="18" t="str">
        <f>IF(AE34="","",IF(AH34&lt;&gt;AF34,AH34+TIME(8,0,0),IF(AG34&lt;TIME(8,0,0),AF34+TIME(8,0,0),IF(AG34&lt;TIME(12,0,0),AE34,IF(AG34&lt;TIME(12,45,0),AF34+TIME(12,45,0),IF(AG34&lt;TIME(15,0,0),AE34,IF(AG34&lt;TIME(15,15,0),AF34+TIME(15,15,0),IF(AG34&lt;TIME(20,0,0),AE34,WORKDAY.INTL(AF34,1,V34,'Resmi Tatiller'!$A$2:$A$17)+TIME(8,0,0)))))))))</f>
        <v/>
      </c>
      <c r="AL34" s="18" t="str">
        <f t="shared" si="23"/>
        <v/>
      </c>
    </row>
    <row r="35" spans="1:38" x14ac:dyDescent="0.25">
      <c r="A35" s="6" t="str">
        <f t="shared" ref="A35:A66" si="24">IF($B35="","",ROW()-2)</f>
        <v/>
      </c>
      <c r="B35" s="6"/>
      <c r="C35" s="7" t="str">
        <f>IFERROR(VLOOKUP(B35,'Ürün Veri'!$A:$E,2,FALSE),"")</f>
        <v/>
      </c>
      <c r="D35" s="7" t="str">
        <f>IFERROR(VLOOKUP(B35,'Ürün Veri'!$A:$E,3,FALSE),"")</f>
        <v/>
      </c>
      <c r="E35" s="7" t="str">
        <f>IFERROR(VLOOKUP(B35,'Ürün Veri'!$A:$E,4,FALSE),"")</f>
        <v/>
      </c>
      <c r="F35" s="7" t="str">
        <f>IFERROR(VLOOKUP(B35,'Ürün Veri'!$A:$E,5,FALSE),"")</f>
        <v/>
      </c>
      <c r="G35" s="6"/>
      <c r="H35" s="6"/>
      <c r="I35" s="14">
        <v>10</v>
      </c>
      <c r="J35" s="15">
        <f t="shared" ref="J35:J66" si="25">IF($I35="","",IF(VALUE($I35)=24,90,45))</f>
        <v>45</v>
      </c>
      <c r="K35" s="15">
        <f t="shared" ref="K35:K66" si="26">IF($I35="","",IF(VALUE($I35)=24,30,15))</f>
        <v>15</v>
      </c>
      <c r="L35" s="8">
        <f t="shared" ref="L35:L66" si="27">IF($I35="","",VALUE($I35)-($J35+$K35)/60)</f>
        <v>9</v>
      </c>
      <c r="M35" s="6" t="s">
        <v>763</v>
      </c>
      <c r="N35" s="9" t="str">
        <f t="shared" si="17"/>
        <v/>
      </c>
      <c r="O35" s="10" t="str">
        <f t="shared" si="18"/>
        <v/>
      </c>
      <c r="P35" s="8" t="str">
        <f t="shared" ref="P35:P66" si="28">IF(OR(E35="",F35="",G35="",E35=0),"",G35/E35*F35/3600)</f>
        <v/>
      </c>
      <c r="Q35" s="8" t="str">
        <f t="shared" ref="Q35:Q66" si="29">IF(OR(P35="",L35="",L35=0),"",P35/L35)</f>
        <v/>
      </c>
      <c r="R35" s="9" t="str">
        <f>IF(AB35="","",WORKDAY.INTL(W35,AA35,V35,'Resmi Tatiller'!$A$2:$A$17))</f>
        <v/>
      </c>
      <c r="S35" s="10" t="str">
        <f t="shared" ref="S35:S66" si="30">IF(AB35="","",IF($AD35="24 Saat",AB35/1440,IF($AD35="12 Saat",IF(AB35&lt;=240,TIME(8,0,0)+AB35/1440,IF(AB35&lt;=375,TIME(12,45,0)+(AB35-240)/1440,TIME(15,15,0)+(AB35-375)/1440)),IF($AD35="2 Vardiya",IF(AB35&lt;=240,TIME(8,0,0)+AB35/1440,IF(AB35&lt;=375,TIME(12,45,0)+(AB35-240)/1440,IF(AB35&lt;=540,TIME(15,15,0)+(AB35-375)/1440,IF(AB35&lt;=780,TIME(20,0,0)+(AB35-540)/1440,IF(AB35&lt;=915,1+TIME(0,45,0)+(AB35-780)/1440,1+TIME(3,15,0)+(AB35-915)/1440))))),IF(AB35&lt;=240,TIME(8,0,0)+AB35/1440,IF(AB35&lt;=375,TIME(12,45,0)+(AB35-240)/1440,TIME(15,15,0)+(AB35-375)/1440))))))</f>
        <v/>
      </c>
      <c r="T35" s="8" t="str">
        <f t="shared" ref="T35:T66" si="31">IF(B35="","Boş",IF(OR(G35="",N35="",O35=""),"Eksik",IF(OR(R35="",S35=""),"Kontrol","Planlandı")))</f>
        <v>Boş</v>
      </c>
      <c r="U35" s="8">
        <f t="shared" ref="U35:U66" si="32">IF($AD35="24 Saat",1440,IF($AD35="2 Vardiya",1080,IF($AD35="12 Saat",660,IF($AD35="Gündüz",540,IF(L35="","",L35*60)))))</f>
        <v>540</v>
      </c>
      <c r="V35" s="11" t="str">
        <f t="shared" ref="V35:V66" si="33">IF(M35="Çalışmaz","0000011","0000000")</f>
        <v>0000011</v>
      </c>
      <c r="W35" s="9" t="str">
        <f>IF(OR(N35="",O35=""),"",IF($AD35="24 Saat",N35,IF($AD35="12 Saat",IF(O35&gt;=TIME(20,0,0),WORKDAY.INTL(N35,1,V35,'Resmi Tatiller'!$A$2:$A$17),WORKDAY.INTL(N35-1,1,V35,'Resmi Tatiller'!$A$2:$A$17)),IF($AD35="2 Vardiya",IF(O35&lt;TIME(6,0,0),N35-1,IF(O35&lt;TIME(8,0,0),WORKDAY.INTL(N35-1,1,V35,'Resmi Tatiller'!$A$2:$A$17),N35)),IF(O35&gt;=TIME(18,0,0),WORKDAY.INTL(N35,1,V35,'Resmi Tatiller'!$A$2:$A$17),WORKDAY.INTL(N35-1,1,V35,'Resmi Tatiller'!$A$2:$A$17))))))</f>
        <v/>
      </c>
      <c r="X35" s="8" t="str">
        <f t="shared" ref="X35:X66" si="34">IF(W35="","",IF($AD35="24 Saat",MOD(O35,1)*1440,IF($AD35="12 Saat",IF(W35&lt;&gt;N35,0,IF(O35&lt;TIME(8,0,0),0,IF(O35&lt;TIME(12,0,0),(O35-TIME(8,0,0))*1440,IF(O35&lt;TIME(12,45,0),240,IF(O35&lt;TIME(15,0,0),240+(O35-TIME(12,45,0))*1440,IF(O35&lt;TIME(15,15,0),375,IF(O35&lt;TIME(20,0,0),375+(O35-TIME(15,15,0))*1440,0))))))),IF($AD35="2 Vardiya",IF(O35&lt;TIME(6,0,0),IF(O35&lt;TIME(0,45,0),780,IF(O35&lt;TIME(3,0,0),780+(O35-TIME(0,45,0))*1440,IF(O35&lt;TIME(3,15,0),915,915+(O35-TIME(3,15,0))*1440))),IF(O35&lt;TIME(8,0,0),0,IF(O35&lt;TIME(12,0,0),(O35-TIME(8,0,0))*1440,IF(O35&lt;TIME(12,45,0),240,IF(O35&lt;TIME(15,0,0),240+(O35-TIME(12,45,0))*1440,IF(O35&lt;TIME(15,15,0),375,IF(O35&lt;TIME(18,0,0),375+(O35-TIME(15,15,0))*1440,IF(O35&lt;TIME(20,0,0),540,540+(O35-TIME(20,0,0))*1440)))))))),IF(W35&lt;&gt;N35,0,IF(O35&lt;TIME(8,0,0),0,IF(O35&lt;TIME(12,0,0),(O35-TIME(8,0,0))*1440,IF(O35&lt;TIME(12,45,0),240,IF(O35&lt;TIME(15,0,0),240+(O35-TIME(12,45,0))*1440,IF(O35&lt;TIME(15,15,0),375,IF(O35&lt;TIME(18,0,0),375+(O35-TIME(15,15,0))*1440,0)))))))))))</f>
        <v/>
      </c>
      <c r="Y35" s="11" t="str">
        <f t="shared" ref="Y35:Y66" si="35">IF(P35="","",ROUNDUP(P35*60,0))</f>
        <v/>
      </c>
      <c r="Z35" s="11" t="str">
        <f t="shared" ref="Z35:Z66" si="36">IF(Y35="","",N(X35)+Y35)</f>
        <v/>
      </c>
      <c r="AA35" s="11" t="str">
        <f t="shared" ref="AA35:AA66" si="37">IF(OR(Z35="",U35="",U35=0),"",INT((Z35-1)/U35))</f>
        <v/>
      </c>
      <c r="AB35" s="11" t="str">
        <f t="shared" ref="AB35:AB66" si="38">IF(OR(Z35="",U35="",U35=0),"",MOD(Z35-1,U35)+1)</f>
        <v/>
      </c>
      <c r="AC35" s="12" t="str">
        <f t="shared" ref="AC35:AC66" si="39">IF(AB35="","",R35+S35)</f>
        <v/>
      </c>
      <c r="AD35" s="6" t="str">
        <f t="shared" ref="AD35:AD66" si="40">IF($I35="","",IF(VALUE($I35)=10,"Gündüz",IF(VALUE($I35)=12,"12 Saat",IF(VALUE($I35)=24,"2 Vardiya",""))))</f>
        <v>Gündüz</v>
      </c>
      <c r="AE35" s="18" t="str">
        <f t="shared" si="19"/>
        <v/>
      </c>
      <c r="AF35" s="18" t="str">
        <f t="shared" si="20"/>
        <v/>
      </c>
      <c r="AG35" s="19" t="str">
        <f t="shared" si="21"/>
        <v/>
      </c>
      <c r="AH35" s="18" t="str">
        <f>IF(AF35="","",WORKDAY.INTL(AF35-1,1,V35,'Resmi Tatiller'!$A$2:$A$17))</f>
        <v/>
      </c>
      <c r="AI35" s="18" t="str">
        <f t="shared" si="22"/>
        <v/>
      </c>
      <c r="AJ35" s="18" t="str">
        <f>IF(AE35="","",IF(AH35&lt;&gt;AF35,AH35+TIME(8,0,0),IF(AG35&lt;TIME(8,0,0),AF35+TIME(8,0,0),IF(AG35&lt;TIME(12,0,0),AE35,IF(AG35&lt;TIME(12,45,0),AF35+TIME(12,45,0),IF(AG35&lt;TIME(15,0,0),AE35,IF(AG35&lt;TIME(15,15,0),AF35+TIME(15,15,0),IF(AG35&lt;TIME(18,0,0),AE35,WORKDAY.INTL(AF35,1,V35,'Resmi Tatiller'!$A$2:$A$17)+TIME(8,0,0)))))))))</f>
        <v/>
      </c>
      <c r="AK35" s="18" t="str">
        <f>IF(AE35="","",IF(AH35&lt;&gt;AF35,AH35+TIME(8,0,0),IF(AG35&lt;TIME(8,0,0),AF35+TIME(8,0,0),IF(AG35&lt;TIME(12,0,0),AE35,IF(AG35&lt;TIME(12,45,0),AF35+TIME(12,45,0),IF(AG35&lt;TIME(15,0,0),AE35,IF(AG35&lt;TIME(15,15,0),AF35+TIME(15,15,0),IF(AG35&lt;TIME(20,0,0),AE35,WORKDAY.INTL(AF35,1,V35,'Resmi Tatiller'!$A$2:$A$17)+TIME(8,0,0)))))))))</f>
        <v/>
      </c>
      <c r="AL35" s="18" t="str">
        <f t="shared" si="23"/>
        <v/>
      </c>
    </row>
    <row r="36" spans="1:38" x14ac:dyDescent="0.25">
      <c r="A36" s="6" t="str">
        <f t="shared" si="24"/>
        <v/>
      </c>
      <c r="B36" s="6"/>
      <c r="C36" s="7" t="str">
        <f>IFERROR(VLOOKUP(B36,'Ürün Veri'!$A:$E,2,FALSE),"")</f>
        <v/>
      </c>
      <c r="D36" s="7" t="str">
        <f>IFERROR(VLOOKUP(B36,'Ürün Veri'!$A:$E,3,FALSE),"")</f>
        <v/>
      </c>
      <c r="E36" s="7" t="str">
        <f>IFERROR(VLOOKUP(B36,'Ürün Veri'!$A:$E,4,FALSE),"")</f>
        <v/>
      </c>
      <c r="F36" s="7" t="str">
        <f>IFERROR(VLOOKUP(B36,'Ürün Veri'!$A:$E,5,FALSE),"")</f>
        <v/>
      </c>
      <c r="G36" s="6"/>
      <c r="H36" s="6"/>
      <c r="I36" s="14">
        <v>10</v>
      </c>
      <c r="J36" s="15">
        <f t="shared" si="25"/>
        <v>45</v>
      </c>
      <c r="K36" s="15">
        <f t="shared" si="26"/>
        <v>15</v>
      </c>
      <c r="L36" s="8">
        <f t="shared" si="27"/>
        <v>9</v>
      </c>
      <c r="M36" s="6" t="s">
        <v>763</v>
      </c>
      <c r="N36" s="9" t="str">
        <f t="shared" ref="N36:N67" si="41">IF(AI36="","",INT(AI36))</f>
        <v/>
      </c>
      <c r="O36" s="10" t="str">
        <f t="shared" ref="O36:O67" si="42">IF(AI36="","",MOD(AI36,1))</f>
        <v/>
      </c>
      <c r="P36" s="8" t="str">
        <f t="shared" si="28"/>
        <v/>
      </c>
      <c r="Q36" s="8" t="str">
        <f t="shared" si="29"/>
        <v/>
      </c>
      <c r="R36" s="9" t="str">
        <f>IF(AB36="","",WORKDAY.INTL(W36,AA36,V36,'Resmi Tatiller'!$A$2:$A$17))</f>
        <v/>
      </c>
      <c r="S36" s="10" t="str">
        <f t="shared" si="30"/>
        <v/>
      </c>
      <c r="T36" s="8" t="str">
        <f t="shared" si="31"/>
        <v>Boş</v>
      </c>
      <c r="U36" s="8">
        <f t="shared" si="32"/>
        <v>540</v>
      </c>
      <c r="V36" s="11" t="str">
        <f t="shared" si="33"/>
        <v>0000011</v>
      </c>
      <c r="W36" s="9" t="str">
        <f>IF(OR(N36="",O36=""),"",IF($AD36="24 Saat",N36,IF($AD36="12 Saat",IF(O36&gt;=TIME(20,0,0),WORKDAY.INTL(N36,1,V36,'Resmi Tatiller'!$A$2:$A$17),WORKDAY.INTL(N36-1,1,V36,'Resmi Tatiller'!$A$2:$A$17)),IF($AD36="2 Vardiya",IF(O36&lt;TIME(6,0,0),N36-1,IF(O36&lt;TIME(8,0,0),WORKDAY.INTL(N36-1,1,V36,'Resmi Tatiller'!$A$2:$A$17),N36)),IF(O36&gt;=TIME(18,0,0),WORKDAY.INTL(N36,1,V36,'Resmi Tatiller'!$A$2:$A$17),WORKDAY.INTL(N36-1,1,V36,'Resmi Tatiller'!$A$2:$A$17))))))</f>
        <v/>
      </c>
      <c r="X36" s="8" t="str">
        <f t="shared" si="34"/>
        <v/>
      </c>
      <c r="Y36" s="11" t="str">
        <f t="shared" si="35"/>
        <v/>
      </c>
      <c r="Z36" s="11" t="str">
        <f t="shared" si="36"/>
        <v/>
      </c>
      <c r="AA36" s="11" t="str">
        <f t="shared" si="37"/>
        <v/>
      </c>
      <c r="AB36" s="11" t="str">
        <f t="shared" si="38"/>
        <v/>
      </c>
      <c r="AC36" s="12" t="str">
        <f t="shared" si="39"/>
        <v/>
      </c>
      <c r="AD36" s="6" t="str">
        <f t="shared" si="40"/>
        <v>Gündüz</v>
      </c>
      <c r="AE36" s="18" t="str">
        <f t="shared" ref="AE36:AE67" si="43">IF(B36="","",IF(AC35="","",AC35+1/24))</f>
        <v/>
      </c>
      <c r="AF36" s="18" t="str">
        <f t="shared" ref="AF36:AF67" si="44">IF(AE36="","",INT(AE36))</f>
        <v/>
      </c>
      <c r="AG36" s="19" t="str">
        <f t="shared" ref="AG36:AG67" si="45">IF(AE36="","",MOD(AE36,1))</f>
        <v/>
      </c>
      <c r="AH36" s="18" t="str">
        <f>IF(AF36="","",WORKDAY.INTL(AF36-1,1,V36,'Resmi Tatiller'!$A$2:$A$17))</f>
        <v/>
      </c>
      <c r="AI36" s="18" t="str">
        <f t="shared" ref="AI36:AI67" si="46">IF(AE36="","",IF($AD36="24 Saat",AE36,IF($AD36="Gündüz",AJ36,IF($AD36="12 Saat",AK36,IF($AD36="2 Vardiya",AL36,AE36)))))</f>
        <v/>
      </c>
      <c r="AJ36" s="18" t="str">
        <f>IF(AE36="","",IF(AH36&lt;&gt;AF36,AH36+TIME(8,0,0),IF(AG36&lt;TIME(8,0,0),AF36+TIME(8,0,0),IF(AG36&lt;TIME(12,0,0),AE36,IF(AG36&lt;TIME(12,45,0),AF36+TIME(12,45,0),IF(AG36&lt;TIME(15,0,0),AE36,IF(AG36&lt;TIME(15,15,0),AF36+TIME(15,15,0),IF(AG36&lt;TIME(18,0,0),AE36,WORKDAY.INTL(AF36,1,V36,'Resmi Tatiller'!$A$2:$A$17)+TIME(8,0,0)))))))))</f>
        <v/>
      </c>
      <c r="AK36" s="18" t="str">
        <f>IF(AE36="","",IF(AH36&lt;&gt;AF36,AH36+TIME(8,0,0),IF(AG36&lt;TIME(8,0,0),AF36+TIME(8,0,0),IF(AG36&lt;TIME(12,0,0),AE36,IF(AG36&lt;TIME(12,45,0),AF36+TIME(12,45,0),IF(AG36&lt;TIME(15,0,0),AE36,IF(AG36&lt;TIME(15,15,0),AF36+TIME(15,15,0),IF(AG36&lt;TIME(20,0,0),AE36,WORKDAY.INTL(AF36,1,V36,'Resmi Tatiller'!$A$2:$A$17)+TIME(8,0,0)))))))))</f>
        <v/>
      </c>
      <c r="AL36" s="18" t="str">
        <f t="shared" ref="AL36:AL67" si="47">IF(AE36="","",IF(AG36&lt;TIME(6,0,0),IF(AG36&lt;TIME(0,45,0),AF36+TIME(0,45,0),IF(AG36&lt;TIME(3,0,0),AE36,IF(AG36&lt;TIME(3,15,0),AF36+TIME(3,15,0),AE36))),IF(AG36&lt;TIME(8,0,0),AF36+TIME(8,0,0),IF(AG36&lt;TIME(12,0,0),AE36,IF(AG36&lt;TIME(12,45,0),AF36+TIME(12,45,0),IF(AG36&lt;TIME(15,0,0),AE36,IF(AG36&lt;TIME(15,15,0),AF36+TIME(15,15,0),IF(AG36&lt;TIME(18,0,0),AE36,IF(AG36&lt;TIME(20,0,0),AF36+TIME(20,0,0),IF(AH36&lt;&gt;AF36,AH36+TIME(8,0,0),AE36))))))))))</f>
        <v/>
      </c>
    </row>
    <row r="37" spans="1:38" x14ac:dyDescent="0.25">
      <c r="A37" s="6" t="str">
        <f t="shared" si="24"/>
        <v/>
      </c>
      <c r="B37" s="6"/>
      <c r="C37" s="7" t="str">
        <f>IFERROR(VLOOKUP(B37,'Ürün Veri'!$A:$E,2,FALSE),"")</f>
        <v/>
      </c>
      <c r="D37" s="7" t="str">
        <f>IFERROR(VLOOKUP(B37,'Ürün Veri'!$A:$E,3,FALSE),"")</f>
        <v/>
      </c>
      <c r="E37" s="7" t="str">
        <f>IFERROR(VLOOKUP(B37,'Ürün Veri'!$A:$E,4,FALSE),"")</f>
        <v/>
      </c>
      <c r="F37" s="7" t="str">
        <f>IFERROR(VLOOKUP(B37,'Ürün Veri'!$A:$E,5,FALSE),"")</f>
        <v/>
      </c>
      <c r="G37" s="6"/>
      <c r="H37" s="6"/>
      <c r="I37" s="14">
        <v>10</v>
      </c>
      <c r="J37" s="15">
        <f t="shared" si="25"/>
        <v>45</v>
      </c>
      <c r="K37" s="15">
        <f t="shared" si="26"/>
        <v>15</v>
      </c>
      <c r="L37" s="8">
        <f t="shared" si="27"/>
        <v>9</v>
      </c>
      <c r="M37" s="6" t="s">
        <v>763</v>
      </c>
      <c r="N37" s="9" t="str">
        <f t="shared" si="41"/>
        <v/>
      </c>
      <c r="O37" s="10" t="str">
        <f t="shared" si="42"/>
        <v/>
      </c>
      <c r="P37" s="8" t="str">
        <f t="shared" si="28"/>
        <v/>
      </c>
      <c r="Q37" s="8" t="str">
        <f t="shared" si="29"/>
        <v/>
      </c>
      <c r="R37" s="9" t="str">
        <f>IF(AB37="","",WORKDAY.INTL(W37,AA37,V37,'Resmi Tatiller'!$A$2:$A$17))</f>
        <v/>
      </c>
      <c r="S37" s="10" t="str">
        <f t="shared" si="30"/>
        <v/>
      </c>
      <c r="T37" s="8" t="str">
        <f t="shared" si="31"/>
        <v>Boş</v>
      </c>
      <c r="U37" s="8">
        <f t="shared" si="32"/>
        <v>540</v>
      </c>
      <c r="V37" s="11" t="str">
        <f t="shared" si="33"/>
        <v>0000011</v>
      </c>
      <c r="W37" s="9" t="str">
        <f>IF(OR(N37="",O37=""),"",IF($AD37="24 Saat",N37,IF($AD37="12 Saat",IF(O37&gt;=TIME(20,0,0),WORKDAY.INTL(N37,1,V37,'Resmi Tatiller'!$A$2:$A$17),WORKDAY.INTL(N37-1,1,V37,'Resmi Tatiller'!$A$2:$A$17)),IF($AD37="2 Vardiya",IF(O37&lt;TIME(6,0,0),N37-1,IF(O37&lt;TIME(8,0,0),WORKDAY.INTL(N37-1,1,V37,'Resmi Tatiller'!$A$2:$A$17),N37)),IF(O37&gt;=TIME(18,0,0),WORKDAY.INTL(N37,1,V37,'Resmi Tatiller'!$A$2:$A$17),WORKDAY.INTL(N37-1,1,V37,'Resmi Tatiller'!$A$2:$A$17))))))</f>
        <v/>
      </c>
      <c r="X37" s="8" t="str">
        <f t="shared" si="34"/>
        <v/>
      </c>
      <c r="Y37" s="11" t="str">
        <f t="shared" si="35"/>
        <v/>
      </c>
      <c r="Z37" s="11" t="str">
        <f t="shared" si="36"/>
        <v/>
      </c>
      <c r="AA37" s="11" t="str">
        <f t="shared" si="37"/>
        <v/>
      </c>
      <c r="AB37" s="11" t="str">
        <f t="shared" si="38"/>
        <v/>
      </c>
      <c r="AC37" s="12" t="str">
        <f t="shared" si="39"/>
        <v/>
      </c>
      <c r="AD37" s="6" t="str">
        <f t="shared" si="40"/>
        <v>Gündüz</v>
      </c>
      <c r="AE37" s="18" t="str">
        <f t="shared" si="43"/>
        <v/>
      </c>
      <c r="AF37" s="18" t="str">
        <f t="shared" si="44"/>
        <v/>
      </c>
      <c r="AG37" s="19" t="str">
        <f t="shared" si="45"/>
        <v/>
      </c>
      <c r="AH37" s="18" t="str">
        <f>IF(AF37="","",WORKDAY.INTL(AF37-1,1,V37,'Resmi Tatiller'!$A$2:$A$17))</f>
        <v/>
      </c>
      <c r="AI37" s="18" t="str">
        <f t="shared" si="46"/>
        <v/>
      </c>
      <c r="AJ37" s="18" t="str">
        <f>IF(AE37="","",IF(AH37&lt;&gt;AF37,AH37+TIME(8,0,0),IF(AG37&lt;TIME(8,0,0),AF37+TIME(8,0,0),IF(AG37&lt;TIME(12,0,0),AE37,IF(AG37&lt;TIME(12,45,0),AF37+TIME(12,45,0),IF(AG37&lt;TIME(15,0,0),AE37,IF(AG37&lt;TIME(15,15,0),AF37+TIME(15,15,0),IF(AG37&lt;TIME(18,0,0),AE37,WORKDAY.INTL(AF37,1,V37,'Resmi Tatiller'!$A$2:$A$17)+TIME(8,0,0)))))))))</f>
        <v/>
      </c>
      <c r="AK37" s="18" t="str">
        <f>IF(AE37="","",IF(AH37&lt;&gt;AF37,AH37+TIME(8,0,0),IF(AG37&lt;TIME(8,0,0),AF37+TIME(8,0,0),IF(AG37&lt;TIME(12,0,0),AE37,IF(AG37&lt;TIME(12,45,0),AF37+TIME(12,45,0),IF(AG37&lt;TIME(15,0,0),AE37,IF(AG37&lt;TIME(15,15,0),AF37+TIME(15,15,0),IF(AG37&lt;TIME(20,0,0),AE37,WORKDAY.INTL(AF37,1,V37,'Resmi Tatiller'!$A$2:$A$17)+TIME(8,0,0)))))))))</f>
        <v/>
      </c>
      <c r="AL37" s="18" t="str">
        <f t="shared" si="47"/>
        <v/>
      </c>
    </row>
    <row r="38" spans="1:38" x14ac:dyDescent="0.25">
      <c r="A38" s="6" t="str">
        <f t="shared" si="24"/>
        <v/>
      </c>
      <c r="B38" s="6"/>
      <c r="C38" s="7" t="str">
        <f>IFERROR(VLOOKUP(B38,'Ürün Veri'!$A:$E,2,FALSE),"")</f>
        <v/>
      </c>
      <c r="D38" s="7" t="str">
        <f>IFERROR(VLOOKUP(B38,'Ürün Veri'!$A:$E,3,FALSE),"")</f>
        <v/>
      </c>
      <c r="E38" s="7" t="str">
        <f>IFERROR(VLOOKUP(B38,'Ürün Veri'!$A:$E,4,FALSE),"")</f>
        <v/>
      </c>
      <c r="F38" s="7" t="str">
        <f>IFERROR(VLOOKUP(B38,'Ürün Veri'!$A:$E,5,FALSE),"")</f>
        <v/>
      </c>
      <c r="G38" s="6"/>
      <c r="H38" s="6"/>
      <c r="I38" s="14">
        <v>10</v>
      </c>
      <c r="J38" s="15">
        <f t="shared" si="25"/>
        <v>45</v>
      </c>
      <c r="K38" s="15">
        <f t="shared" si="26"/>
        <v>15</v>
      </c>
      <c r="L38" s="8">
        <f t="shared" si="27"/>
        <v>9</v>
      </c>
      <c r="M38" s="6" t="s">
        <v>763</v>
      </c>
      <c r="N38" s="9" t="str">
        <f t="shared" si="41"/>
        <v/>
      </c>
      <c r="O38" s="10" t="str">
        <f t="shared" si="42"/>
        <v/>
      </c>
      <c r="P38" s="8" t="str">
        <f t="shared" si="28"/>
        <v/>
      </c>
      <c r="Q38" s="8" t="str">
        <f t="shared" si="29"/>
        <v/>
      </c>
      <c r="R38" s="9" t="str">
        <f>IF(AB38="","",WORKDAY.INTL(W38,AA38,V38,'Resmi Tatiller'!$A$2:$A$17))</f>
        <v/>
      </c>
      <c r="S38" s="10" t="str">
        <f t="shared" si="30"/>
        <v/>
      </c>
      <c r="T38" s="8" t="str">
        <f t="shared" si="31"/>
        <v>Boş</v>
      </c>
      <c r="U38" s="8">
        <f t="shared" si="32"/>
        <v>540</v>
      </c>
      <c r="V38" s="11" t="str">
        <f t="shared" si="33"/>
        <v>0000011</v>
      </c>
      <c r="W38" s="9" t="str">
        <f>IF(OR(N38="",O38=""),"",IF($AD38="24 Saat",N38,IF($AD38="12 Saat",IF(O38&gt;=TIME(20,0,0),WORKDAY.INTL(N38,1,V38,'Resmi Tatiller'!$A$2:$A$17),WORKDAY.INTL(N38-1,1,V38,'Resmi Tatiller'!$A$2:$A$17)),IF($AD38="2 Vardiya",IF(O38&lt;TIME(6,0,0),N38-1,IF(O38&lt;TIME(8,0,0),WORKDAY.INTL(N38-1,1,V38,'Resmi Tatiller'!$A$2:$A$17),N38)),IF(O38&gt;=TIME(18,0,0),WORKDAY.INTL(N38,1,V38,'Resmi Tatiller'!$A$2:$A$17),WORKDAY.INTL(N38-1,1,V38,'Resmi Tatiller'!$A$2:$A$17))))))</f>
        <v/>
      </c>
      <c r="X38" s="8" t="str">
        <f t="shared" si="34"/>
        <v/>
      </c>
      <c r="Y38" s="11" t="str">
        <f t="shared" si="35"/>
        <v/>
      </c>
      <c r="Z38" s="11" t="str">
        <f t="shared" si="36"/>
        <v/>
      </c>
      <c r="AA38" s="11" t="str">
        <f t="shared" si="37"/>
        <v/>
      </c>
      <c r="AB38" s="11" t="str">
        <f t="shared" si="38"/>
        <v/>
      </c>
      <c r="AC38" s="12" t="str">
        <f t="shared" si="39"/>
        <v/>
      </c>
      <c r="AD38" s="6" t="str">
        <f t="shared" si="40"/>
        <v>Gündüz</v>
      </c>
      <c r="AE38" s="18" t="str">
        <f t="shared" si="43"/>
        <v/>
      </c>
      <c r="AF38" s="18" t="str">
        <f t="shared" si="44"/>
        <v/>
      </c>
      <c r="AG38" s="19" t="str">
        <f t="shared" si="45"/>
        <v/>
      </c>
      <c r="AH38" s="18" t="str">
        <f>IF(AF38="","",WORKDAY.INTL(AF38-1,1,V38,'Resmi Tatiller'!$A$2:$A$17))</f>
        <v/>
      </c>
      <c r="AI38" s="18" t="str">
        <f t="shared" si="46"/>
        <v/>
      </c>
      <c r="AJ38" s="18" t="str">
        <f>IF(AE38="","",IF(AH38&lt;&gt;AF38,AH38+TIME(8,0,0),IF(AG38&lt;TIME(8,0,0),AF38+TIME(8,0,0),IF(AG38&lt;TIME(12,0,0),AE38,IF(AG38&lt;TIME(12,45,0),AF38+TIME(12,45,0),IF(AG38&lt;TIME(15,0,0),AE38,IF(AG38&lt;TIME(15,15,0),AF38+TIME(15,15,0),IF(AG38&lt;TIME(18,0,0),AE38,WORKDAY.INTL(AF38,1,V38,'Resmi Tatiller'!$A$2:$A$17)+TIME(8,0,0)))))))))</f>
        <v/>
      </c>
      <c r="AK38" s="18" t="str">
        <f>IF(AE38="","",IF(AH38&lt;&gt;AF38,AH38+TIME(8,0,0),IF(AG38&lt;TIME(8,0,0),AF38+TIME(8,0,0),IF(AG38&lt;TIME(12,0,0),AE38,IF(AG38&lt;TIME(12,45,0),AF38+TIME(12,45,0),IF(AG38&lt;TIME(15,0,0),AE38,IF(AG38&lt;TIME(15,15,0),AF38+TIME(15,15,0),IF(AG38&lt;TIME(20,0,0),AE38,WORKDAY.INTL(AF38,1,V38,'Resmi Tatiller'!$A$2:$A$17)+TIME(8,0,0)))))))))</f>
        <v/>
      </c>
      <c r="AL38" s="18" t="str">
        <f t="shared" si="47"/>
        <v/>
      </c>
    </row>
    <row r="39" spans="1:38" x14ac:dyDescent="0.25">
      <c r="A39" s="6" t="str">
        <f t="shared" si="24"/>
        <v/>
      </c>
      <c r="B39" s="6"/>
      <c r="C39" s="7" t="str">
        <f>IFERROR(VLOOKUP(B39,'Ürün Veri'!$A:$E,2,FALSE),"")</f>
        <v/>
      </c>
      <c r="D39" s="7" t="str">
        <f>IFERROR(VLOOKUP(B39,'Ürün Veri'!$A:$E,3,FALSE),"")</f>
        <v/>
      </c>
      <c r="E39" s="7" t="str">
        <f>IFERROR(VLOOKUP(B39,'Ürün Veri'!$A:$E,4,FALSE),"")</f>
        <v/>
      </c>
      <c r="F39" s="7" t="str">
        <f>IFERROR(VLOOKUP(B39,'Ürün Veri'!$A:$E,5,FALSE),"")</f>
        <v/>
      </c>
      <c r="G39" s="6"/>
      <c r="H39" s="6"/>
      <c r="I39" s="14">
        <v>10</v>
      </c>
      <c r="J39" s="15">
        <f t="shared" si="25"/>
        <v>45</v>
      </c>
      <c r="K39" s="15">
        <f t="shared" si="26"/>
        <v>15</v>
      </c>
      <c r="L39" s="8">
        <f t="shared" si="27"/>
        <v>9</v>
      </c>
      <c r="M39" s="6" t="s">
        <v>763</v>
      </c>
      <c r="N39" s="9" t="str">
        <f t="shared" si="41"/>
        <v/>
      </c>
      <c r="O39" s="10" t="str">
        <f t="shared" si="42"/>
        <v/>
      </c>
      <c r="P39" s="8" t="str">
        <f t="shared" si="28"/>
        <v/>
      </c>
      <c r="Q39" s="8" t="str">
        <f t="shared" si="29"/>
        <v/>
      </c>
      <c r="R39" s="9" t="str">
        <f>IF(AB39="","",WORKDAY.INTL(W39,AA39,V39,'Resmi Tatiller'!$A$2:$A$17))</f>
        <v/>
      </c>
      <c r="S39" s="10" t="str">
        <f t="shared" si="30"/>
        <v/>
      </c>
      <c r="T39" s="8" t="str">
        <f t="shared" si="31"/>
        <v>Boş</v>
      </c>
      <c r="U39" s="8">
        <f t="shared" si="32"/>
        <v>540</v>
      </c>
      <c r="V39" s="11" t="str">
        <f t="shared" si="33"/>
        <v>0000011</v>
      </c>
      <c r="W39" s="9" t="str">
        <f>IF(OR(N39="",O39=""),"",IF($AD39="24 Saat",N39,IF($AD39="12 Saat",IF(O39&gt;=TIME(20,0,0),WORKDAY.INTL(N39,1,V39,'Resmi Tatiller'!$A$2:$A$17),WORKDAY.INTL(N39-1,1,V39,'Resmi Tatiller'!$A$2:$A$17)),IF($AD39="2 Vardiya",IF(O39&lt;TIME(6,0,0),N39-1,IF(O39&lt;TIME(8,0,0),WORKDAY.INTL(N39-1,1,V39,'Resmi Tatiller'!$A$2:$A$17),N39)),IF(O39&gt;=TIME(18,0,0),WORKDAY.INTL(N39,1,V39,'Resmi Tatiller'!$A$2:$A$17),WORKDAY.INTL(N39-1,1,V39,'Resmi Tatiller'!$A$2:$A$17))))))</f>
        <v/>
      </c>
      <c r="X39" s="8" t="str">
        <f t="shared" si="34"/>
        <v/>
      </c>
      <c r="Y39" s="11" t="str">
        <f t="shared" si="35"/>
        <v/>
      </c>
      <c r="Z39" s="11" t="str">
        <f t="shared" si="36"/>
        <v/>
      </c>
      <c r="AA39" s="11" t="str">
        <f t="shared" si="37"/>
        <v/>
      </c>
      <c r="AB39" s="11" t="str">
        <f t="shared" si="38"/>
        <v/>
      </c>
      <c r="AC39" s="12" t="str">
        <f t="shared" si="39"/>
        <v/>
      </c>
      <c r="AD39" s="6" t="str">
        <f t="shared" si="40"/>
        <v>Gündüz</v>
      </c>
      <c r="AE39" s="18" t="str">
        <f t="shared" si="43"/>
        <v/>
      </c>
      <c r="AF39" s="18" t="str">
        <f t="shared" si="44"/>
        <v/>
      </c>
      <c r="AG39" s="19" t="str">
        <f t="shared" si="45"/>
        <v/>
      </c>
      <c r="AH39" s="18" t="str">
        <f>IF(AF39="","",WORKDAY.INTL(AF39-1,1,V39,'Resmi Tatiller'!$A$2:$A$17))</f>
        <v/>
      </c>
      <c r="AI39" s="18" t="str">
        <f t="shared" si="46"/>
        <v/>
      </c>
      <c r="AJ39" s="18" t="str">
        <f>IF(AE39="","",IF(AH39&lt;&gt;AF39,AH39+TIME(8,0,0),IF(AG39&lt;TIME(8,0,0),AF39+TIME(8,0,0),IF(AG39&lt;TIME(12,0,0),AE39,IF(AG39&lt;TIME(12,45,0),AF39+TIME(12,45,0),IF(AG39&lt;TIME(15,0,0),AE39,IF(AG39&lt;TIME(15,15,0),AF39+TIME(15,15,0),IF(AG39&lt;TIME(18,0,0),AE39,WORKDAY.INTL(AF39,1,V39,'Resmi Tatiller'!$A$2:$A$17)+TIME(8,0,0)))))))))</f>
        <v/>
      </c>
      <c r="AK39" s="18" t="str">
        <f>IF(AE39="","",IF(AH39&lt;&gt;AF39,AH39+TIME(8,0,0),IF(AG39&lt;TIME(8,0,0),AF39+TIME(8,0,0),IF(AG39&lt;TIME(12,0,0),AE39,IF(AG39&lt;TIME(12,45,0),AF39+TIME(12,45,0),IF(AG39&lt;TIME(15,0,0),AE39,IF(AG39&lt;TIME(15,15,0),AF39+TIME(15,15,0),IF(AG39&lt;TIME(20,0,0),AE39,WORKDAY.INTL(AF39,1,V39,'Resmi Tatiller'!$A$2:$A$17)+TIME(8,0,0)))))))))</f>
        <v/>
      </c>
      <c r="AL39" s="18" t="str">
        <f t="shared" si="47"/>
        <v/>
      </c>
    </row>
    <row r="40" spans="1:38" x14ac:dyDescent="0.25">
      <c r="A40" s="6" t="str">
        <f t="shared" si="24"/>
        <v/>
      </c>
      <c r="B40" s="6"/>
      <c r="C40" s="7" t="str">
        <f>IFERROR(VLOOKUP(B40,'Ürün Veri'!$A:$E,2,FALSE),"")</f>
        <v/>
      </c>
      <c r="D40" s="7" t="str">
        <f>IFERROR(VLOOKUP(B40,'Ürün Veri'!$A:$E,3,FALSE),"")</f>
        <v/>
      </c>
      <c r="E40" s="7" t="str">
        <f>IFERROR(VLOOKUP(B40,'Ürün Veri'!$A:$E,4,FALSE),"")</f>
        <v/>
      </c>
      <c r="F40" s="7" t="str">
        <f>IFERROR(VLOOKUP(B40,'Ürün Veri'!$A:$E,5,FALSE),"")</f>
        <v/>
      </c>
      <c r="G40" s="6"/>
      <c r="H40" s="6"/>
      <c r="I40" s="14">
        <v>10</v>
      </c>
      <c r="J40" s="15">
        <f t="shared" si="25"/>
        <v>45</v>
      </c>
      <c r="K40" s="15">
        <f t="shared" si="26"/>
        <v>15</v>
      </c>
      <c r="L40" s="8">
        <f t="shared" si="27"/>
        <v>9</v>
      </c>
      <c r="M40" s="6" t="s">
        <v>763</v>
      </c>
      <c r="N40" s="9" t="str">
        <f t="shared" si="41"/>
        <v/>
      </c>
      <c r="O40" s="10" t="str">
        <f t="shared" si="42"/>
        <v/>
      </c>
      <c r="P40" s="8" t="str">
        <f t="shared" si="28"/>
        <v/>
      </c>
      <c r="Q40" s="8" t="str">
        <f t="shared" si="29"/>
        <v/>
      </c>
      <c r="R40" s="9" t="str">
        <f>IF(AB40="","",WORKDAY.INTL(W40,AA40,V40,'Resmi Tatiller'!$A$2:$A$17))</f>
        <v/>
      </c>
      <c r="S40" s="10" t="str">
        <f t="shared" si="30"/>
        <v/>
      </c>
      <c r="T40" s="8" t="str">
        <f t="shared" si="31"/>
        <v>Boş</v>
      </c>
      <c r="U40" s="8">
        <f t="shared" si="32"/>
        <v>540</v>
      </c>
      <c r="V40" s="11" t="str">
        <f t="shared" si="33"/>
        <v>0000011</v>
      </c>
      <c r="W40" s="9" t="str">
        <f>IF(OR(N40="",O40=""),"",IF($AD40="24 Saat",N40,IF($AD40="12 Saat",IF(O40&gt;=TIME(20,0,0),WORKDAY.INTL(N40,1,V40,'Resmi Tatiller'!$A$2:$A$17),WORKDAY.INTL(N40-1,1,V40,'Resmi Tatiller'!$A$2:$A$17)),IF($AD40="2 Vardiya",IF(O40&lt;TIME(6,0,0),N40-1,IF(O40&lt;TIME(8,0,0),WORKDAY.INTL(N40-1,1,V40,'Resmi Tatiller'!$A$2:$A$17),N40)),IF(O40&gt;=TIME(18,0,0),WORKDAY.INTL(N40,1,V40,'Resmi Tatiller'!$A$2:$A$17),WORKDAY.INTL(N40-1,1,V40,'Resmi Tatiller'!$A$2:$A$17))))))</f>
        <v/>
      </c>
      <c r="X40" s="8" t="str">
        <f t="shared" si="34"/>
        <v/>
      </c>
      <c r="Y40" s="11" t="str">
        <f t="shared" si="35"/>
        <v/>
      </c>
      <c r="Z40" s="11" t="str">
        <f t="shared" si="36"/>
        <v/>
      </c>
      <c r="AA40" s="11" t="str">
        <f t="shared" si="37"/>
        <v/>
      </c>
      <c r="AB40" s="11" t="str">
        <f t="shared" si="38"/>
        <v/>
      </c>
      <c r="AC40" s="12" t="str">
        <f t="shared" si="39"/>
        <v/>
      </c>
      <c r="AD40" s="6" t="str">
        <f t="shared" si="40"/>
        <v>Gündüz</v>
      </c>
      <c r="AE40" s="18" t="str">
        <f t="shared" si="43"/>
        <v/>
      </c>
      <c r="AF40" s="18" t="str">
        <f t="shared" si="44"/>
        <v/>
      </c>
      <c r="AG40" s="19" t="str">
        <f t="shared" si="45"/>
        <v/>
      </c>
      <c r="AH40" s="18" t="str">
        <f>IF(AF40="","",WORKDAY.INTL(AF40-1,1,V40,'Resmi Tatiller'!$A$2:$A$17))</f>
        <v/>
      </c>
      <c r="AI40" s="18" t="str">
        <f t="shared" si="46"/>
        <v/>
      </c>
      <c r="AJ40" s="18" t="str">
        <f>IF(AE40="","",IF(AH40&lt;&gt;AF40,AH40+TIME(8,0,0),IF(AG40&lt;TIME(8,0,0),AF40+TIME(8,0,0),IF(AG40&lt;TIME(12,0,0),AE40,IF(AG40&lt;TIME(12,45,0),AF40+TIME(12,45,0),IF(AG40&lt;TIME(15,0,0),AE40,IF(AG40&lt;TIME(15,15,0),AF40+TIME(15,15,0),IF(AG40&lt;TIME(18,0,0),AE40,WORKDAY.INTL(AF40,1,V40,'Resmi Tatiller'!$A$2:$A$17)+TIME(8,0,0)))))))))</f>
        <v/>
      </c>
      <c r="AK40" s="18" t="str">
        <f>IF(AE40="","",IF(AH40&lt;&gt;AF40,AH40+TIME(8,0,0),IF(AG40&lt;TIME(8,0,0),AF40+TIME(8,0,0),IF(AG40&lt;TIME(12,0,0),AE40,IF(AG40&lt;TIME(12,45,0),AF40+TIME(12,45,0),IF(AG40&lt;TIME(15,0,0),AE40,IF(AG40&lt;TIME(15,15,0),AF40+TIME(15,15,0),IF(AG40&lt;TIME(20,0,0),AE40,WORKDAY.INTL(AF40,1,V40,'Resmi Tatiller'!$A$2:$A$17)+TIME(8,0,0)))))))))</f>
        <v/>
      </c>
      <c r="AL40" s="18" t="str">
        <f t="shared" si="47"/>
        <v/>
      </c>
    </row>
    <row r="41" spans="1:38" x14ac:dyDescent="0.25">
      <c r="A41" s="6" t="str">
        <f t="shared" si="24"/>
        <v/>
      </c>
      <c r="B41" s="6"/>
      <c r="C41" s="7" t="str">
        <f>IFERROR(VLOOKUP(B41,'Ürün Veri'!$A:$E,2,FALSE),"")</f>
        <v/>
      </c>
      <c r="D41" s="7" t="str">
        <f>IFERROR(VLOOKUP(B41,'Ürün Veri'!$A:$E,3,FALSE),"")</f>
        <v/>
      </c>
      <c r="E41" s="7" t="str">
        <f>IFERROR(VLOOKUP(B41,'Ürün Veri'!$A:$E,4,FALSE),"")</f>
        <v/>
      </c>
      <c r="F41" s="7" t="str">
        <f>IFERROR(VLOOKUP(B41,'Ürün Veri'!$A:$E,5,FALSE),"")</f>
        <v/>
      </c>
      <c r="G41" s="6"/>
      <c r="H41" s="6"/>
      <c r="I41" s="14">
        <v>10</v>
      </c>
      <c r="J41" s="15">
        <f t="shared" si="25"/>
        <v>45</v>
      </c>
      <c r="K41" s="15">
        <f t="shared" si="26"/>
        <v>15</v>
      </c>
      <c r="L41" s="8">
        <f t="shared" si="27"/>
        <v>9</v>
      </c>
      <c r="M41" s="6" t="s">
        <v>763</v>
      </c>
      <c r="N41" s="9" t="str">
        <f t="shared" si="41"/>
        <v/>
      </c>
      <c r="O41" s="10" t="str">
        <f t="shared" si="42"/>
        <v/>
      </c>
      <c r="P41" s="8" t="str">
        <f t="shared" si="28"/>
        <v/>
      </c>
      <c r="Q41" s="8" t="str">
        <f t="shared" si="29"/>
        <v/>
      </c>
      <c r="R41" s="9" t="str">
        <f>IF(AB41="","",WORKDAY.INTL(W41,AA41,V41,'Resmi Tatiller'!$A$2:$A$17))</f>
        <v/>
      </c>
      <c r="S41" s="10" t="str">
        <f t="shared" si="30"/>
        <v/>
      </c>
      <c r="T41" s="8" t="str">
        <f t="shared" si="31"/>
        <v>Boş</v>
      </c>
      <c r="U41" s="8">
        <f t="shared" si="32"/>
        <v>540</v>
      </c>
      <c r="V41" s="11" t="str">
        <f t="shared" si="33"/>
        <v>0000011</v>
      </c>
      <c r="W41" s="9" t="str">
        <f>IF(OR(N41="",O41=""),"",IF($AD41="24 Saat",N41,IF($AD41="12 Saat",IF(O41&gt;=TIME(20,0,0),WORKDAY.INTL(N41,1,V41,'Resmi Tatiller'!$A$2:$A$17),WORKDAY.INTL(N41-1,1,V41,'Resmi Tatiller'!$A$2:$A$17)),IF($AD41="2 Vardiya",IF(O41&lt;TIME(6,0,0),N41-1,IF(O41&lt;TIME(8,0,0),WORKDAY.INTL(N41-1,1,V41,'Resmi Tatiller'!$A$2:$A$17),N41)),IF(O41&gt;=TIME(18,0,0),WORKDAY.INTL(N41,1,V41,'Resmi Tatiller'!$A$2:$A$17),WORKDAY.INTL(N41-1,1,V41,'Resmi Tatiller'!$A$2:$A$17))))))</f>
        <v/>
      </c>
      <c r="X41" s="8" t="str">
        <f t="shared" si="34"/>
        <v/>
      </c>
      <c r="Y41" s="11" t="str">
        <f t="shared" si="35"/>
        <v/>
      </c>
      <c r="Z41" s="11" t="str">
        <f t="shared" si="36"/>
        <v/>
      </c>
      <c r="AA41" s="11" t="str">
        <f t="shared" si="37"/>
        <v/>
      </c>
      <c r="AB41" s="11" t="str">
        <f t="shared" si="38"/>
        <v/>
      </c>
      <c r="AC41" s="12" t="str">
        <f t="shared" si="39"/>
        <v/>
      </c>
      <c r="AD41" s="6" t="str">
        <f t="shared" si="40"/>
        <v>Gündüz</v>
      </c>
      <c r="AE41" s="18" t="str">
        <f t="shared" si="43"/>
        <v/>
      </c>
      <c r="AF41" s="18" t="str">
        <f t="shared" si="44"/>
        <v/>
      </c>
      <c r="AG41" s="19" t="str">
        <f t="shared" si="45"/>
        <v/>
      </c>
      <c r="AH41" s="18" t="str">
        <f>IF(AF41="","",WORKDAY.INTL(AF41-1,1,V41,'Resmi Tatiller'!$A$2:$A$17))</f>
        <v/>
      </c>
      <c r="AI41" s="18" t="str">
        <f t="shared" si="46"/>
        <v/>
      </c>
      <c r="AJ41" s="18" t="str">
        <f>IF(AE41="","",IF(AH41&lt;&gt;AF41,AH41+TIME(8,0,0),IF(AG41&lt;TIME(8,0,0),AF41+TIME(8,0,0),IF(AG41&lt;TIME(12,0,0),AE41,IF(AG41&lt;TIME(12,45,0),AF41+TIME(12,45,0),IF(AG41&lt;TIME(15,0,0),AE41,IF(AG41&lt;TIME(15,15,0),AF41+TIME(15,15,0),IF(AG41&lt;TIME(18,0,0),AE41,WORKDAY.INTL(AF41,1,V41,'Resmi Tatiller'!$A$2:$A$17)+TIME(8,0,0)))))))))</f>
        <v/>
      </c>
      <c r="AK41" s="18" t="str">
        <f>IF(AE41="","",IF(AH41&lt;&gt;AF41,AH41+TIME(8,0,0),IF(AG41&lt;TIME(8,0,0),AF41+TIME(8,0,0),IF(AG41&lt;TIME(12,0,0),AE41,IF(AG41&lt;TIME(12,45,0),AF41+TIME(12,45,0),IF(AG41&lt;TIME(15,0,0),AE41,IF(AG41&lt;TIME(15,15,0),AF41+TIME(15,15,0),IF(AG41&lt;TIME(20,0,0),AE41,WORKDAY.INTL(AF41,1,V41,'Resmi Tatiller'!$A$2:$A$17)+TIME(8,0,0)))))))))</f>
        <v/>
      </c>
      <c r="AL41" s="18" t="str">
        <f t="shared" si="47"/>
        <v/>
      </c>
    </row>
    <row r="42" spans="1:38" x14ac:dyDescent="0.25">
      <c r="A42" s="6" t="str">
        <f t="shared" si="24"/>
        <v/>
      </c>
      <c r="B42" s="6"/>
      <c r="C42" s="7" t="str">
        <f>IFERROR(VLOOKUP(B42,'Ürün Veri'!$A:$E,2,FALSE),"")</f>
        <v/>
      </c>
      <c r="D42" s="7" t="str">
        <f>IFERROR(VLOOKUP(B42,'Ürün Veri'!$A:$E,3,FALSE),"")</f>
        <v/>
      </c>
      <c r="E42" s="7" t="str">
        <f>IFERROR(VLOOKUP(B42,'Ürün Veri'!$A:$E,4,FALSE),"")</f>
        <v/>
      </c>
      <c r="F42" s="7" t="str">
        <f>IFERROR(VLOOKUP(B42,'Ürün Veri'!$A:$E,5,FALSE),"")</f>
        <v/>
      </c>
      <c r="G42" s="6"/>
      <c r="H42" s="6"/>
      <c r="I42" s="14">
        <v>10</v>
      </c>
      <c r="J42" s="15">
        <f t="shared" si="25"/>
        <v>45</v>
      </c>
      <c r="K42" s="15">
        <f t="shared" si="26"/>
        <v>15</v>
      </c>
      <c r="L42" s="8">
        <f t="shared" si="27"/>
        <v>9</v>
      </c>
      <c r="M42" s="6" t="s">
        <v>763</v>
      </c>
      <c r="N42" s="9" t="str">
        <f t="shared" si="41"/>
        <v/>
      </c>
      <c r="O42" s="10" t="str">
        <f t="shared" si="42"/>
        <v/>
      </c>
      <c r="P42" s="8" t="str">
        <f t="shared" si="28"/>
        <v/>
      </c>
      <c r="Q42" s="8" t="str">
        <f t="shared" si="29"/>
        <v/>
      </c>
      <c r="R42" s="9" t="str">
        <f>IF(AB42="","",WORKDAY.INTL(W42,AA42,V42,'Resmi Tatiller'!$A$2:$A$17))</f>
        <v/>
      </c>
      <c r="S42" s="10" t="str">
        <f t="shared" si="30"/>
        <v/>
      </c>
      <c r="T42" s="8" t="str">
        <f t="shared" si="31"/>
        <v>Boş</v>
      </c>
      <c r="U42" s="8">
        <f t="shared" si="32"/>
        <v>540</v>
      </c>
      <c r="V42" s="11" t="str">
        <f t="shared" si="33"/>
        <v>0000011</v>
      </c>
      <c r="W42" s="9" t="str">
        <f>IF(OR(N42="",O42=""),"",IF($AD42="24 Saat",N42,IF($AD42="12 Saat",IF(O42&gt;=TIME(20,0,0),WORKDAY.INTL(N42,1,V42,'Resmi Tatiller'!$A$2:$A$17),WORKDAY.INTL(N42-1,1,V42,'Resmi Tatiller'!$A$2:$A$17)),IF($AD42="2 Vardiya",IF(O42&lt;TIME(6,0,0),N42-1,IF(O42&lt;TIME(8,0,0),WORKDAY.INTL(N42-1,1,V42,'Resmi Tatiller'!$A$2:$A$17),N42)),IF(O42&gt;=TIME(18,0,0),WORKDAY.INTL(N42,1,V42,'Resmi Tatiller'!$A$2:$A$17),WORKDAY.INTL(N42-1,1,V42,'Resmi Tatiller'!$A$2:$A$17))))))</f>
        <v/>
      </c>
      <c r="X42" s="8" t="str">
        <f t="shared" si="34"/>
        <v/>
      </c>
      <c r="Y42" s="11" t="str">
        <f t="shared" si="35"/>
        <v/>
      </c>
      <c r="Z42" s="11" t="str">
        <f t="shared" si="36"/>
        <v/>
      </c>
      <c r="AA42" s="11" t="str">
        <f t="shared" si="37"/>
        <v/>
      </c>
      <c r="AB42" s="11" t="str">
        <f t="shared" si="38"/>
        <v/>
      </c>
      <c r="AC42" s="12" t="str">
        <f t="shared" si="39"/>
        <v/>
      </c>
      <c r="AD42" s="6" t="str">
        <f t="shared" si="40"/>
        <v>Gündüz</v>
      </c>
      <c r="AE42" s="18" t="str">
        <f t="shared" si="43"/>
        <v/>
      </c>
      <c r="AF42" s="18" t="str">
        <f t="shared" si="44"/>
        <v/>
      </c>
      <c r="AG42" s="19" t="str">
        <f t="shared" si="45"/>
        <v/>
      </c>
      <c r="AH42" s="18" t="str">
        <f>IF(AF42="","",WORKDAY.INTL(AF42-1,1,V42,'Resmi Tatiller'!$A$2:$A$17))</f>
        <v/>
      </c>
      <c r="AI42" s="18" t="str">
        <f t="shared" si="46"/>
        <v/>
      </c>
      <c r="AJ42" s="18" t="str">
        <f>IF(AE42="","",IF(AH42&lt;&gt;AF42,AH42+TIME(8,0,0),IF(AG42&lt;TIME(8,0,0),AF42+TIME(8,0,0),IF(AG42&lt;TIME(12,0,0),AE42,IF(AG42&lt;TIME(12,45,0),AF42+TIME(12,45,0),IF(AG42&lt;TIME(15,0,0),AE42,IF(AG42&lt;TIME(15,15,0),AF42+TIME(15,15,0),IF(AG42&lt;TIME(18,0,0),AE42,WORKDAY.INTL(AF42,1,V42,'Resmi Tatiller'!$A$2:$A$17)+TIME(8,0,0)))))))))</f>
        <v/>
      </c>
      <c r="AK42" s="18" t="str">
        <f>IF(AE42="","",IF(AH42&lt;&gt;AF42,AH42+TIME(8,0,0),IF(AG42&lt;TIME(8,0,0),AF42+TIME(8,0,0),IF(AG42&lt;TIME(12,0,0),AE42,IF(AG42&lt;TIME(12,45,0),AF42+TIME(12,45,0),IF(AG42&lt;TIME(15,0,0),AE42,IF(AG42&lt;TIME(15,15,0),AF42+TIME(15,15,0),IF(AG42&lt;TIME(20,0,0),AE42,WORKDAY.INTL(AF42,1,V42,'Resmi Tatiller'!$A$2:$A$17)+TIME(8,0,0)))))))))</f>
        <v/>
      </c>
      <c r="AL42" s="18" t="str">
        <f t="shared" si="47"/>
        <v/>
      </c>
    </row>
    <row r="43" spans="1:38" x14ac:dyDescent="0.25">
      <c r="A43" s="6" t="str">
        <f t="shared" si="24"/>
        <v/>
      </c>
      <c r="B43" s="6"/>
      <c r="C43" s="7" t="str">
        <f>IFERROR(VLOOKUP(B43,'Ürün Veri'!$A:$E,2,FALSE),"")</f>
        <v/>
      </c>
      <c r="D43" s="7" t="str">
        <f>IFERROR(VLOOKUP(B43,'Ürün Veri'!$A:$E,3,FALSE),"")</f>
        <v/>
      </c>
      <c r="E43" s="7" t="str">
        <f>IFERROR(VLOOKUP(B43,'Ürün Veri'!$A:$E,4,FALSE),"")</f>
        <v/>
      </c>
      <c r="F43" s="7" t="str">
        <f>IFERROR(VLOOKUP(B43,'Ürün Veri'!$A:$E,5,FALSE),"")</f>
        <v/>
      </c>
      <c r="G43" s="6"/>
      <c r="H43" s="6"/>
      <c r="I43" s="14">
        <v>10</v>
      </c>
      <c r="J43" s="15">
        <f t="shared" si="25"/>
        <v>45</v>
      </c>
      <c r="K43" s="15">
        <f t="shared" si="26"/>
        <v>15</v>
      </c>
      <c r="L43" s="8">
        <f t="shared" si="27"/>
        <v>9</v>
      </c>
      <c r="M43" s="6" t="s">
        <v>763</v>
      </c>
      <c r="N43" s="9" t="str">
        <f t="shared" si="41"/>
        <v/>
      </c>
      <c r="O43" s="10" t="str">
        <f t="shared" si="42"/>
        <v/>
      </c>
      <c r="P43" s="8" t="str">
        <f t="shared" si="28"/>
        <v/>
      </c>
      <c r="Q43" s="8" t="str">
        <f t="shared" si="29"/>
        <v/>
      </c>
      <c r="R43" s="9" t="str">
        <f>IF(AB43="","",WORKDAY.INTL(W43,AA43,V43,'Resmi Tatiller'!$A$2:$A$17))</f>
        <v/>
      </c>
      <c r="S43" s="10" t="str">
        <f t="shared" si="30"/>
        <v/>
      </c>
      <c r="T43" s="8" t="str">
        <f t="shared" si="31"/>
        <v>Boş</v>
      </c>
      <c r="U43" s="8">
        <f t="shared" si="32"/>
        <v>540</v>
      </c>
      <c r="V43" s="11" t="str">
        <f t="shared" si="33"/>
        <v>0000011</v>
      </c>
      <c r="W43" s="9" t="str">
        <f>IF(OR(N43="",O43=""),"",IF($AD43="24 Saat",N43,IF($AD43="12 Saat",IF(O43&gt;=TIME(20,0,0),WORKDAY.INTL(N43,1,V43,'Resmi Tatiller'!$A$2:$A$17),WORKDAY.INTL(N43-1,1,V43,'Resmi Tatiller'!$A$2:$A$17)),IF($AD43="2 Vardiya",IF(O43&lt;TIME(6,0,0),N43-1,IF(O43&lt;TIME(8,0,0),WORKDAY.INTL(N43-1,1,V43,'Resmi Tatiller'!$A$2:$A$17),N43)),IF(O43&gt;=TIME(18,0,0),WORKDAY.INTL(N43,1,V43,'Resmi Tatiller'!$A$2:$A$17),WORKDAY.INTL(N43-1,1,V43,'Resmi Tatiller'!$A$2:$A$17))))))</f>
        <v/>
      </c>
      <c r="X43" s="8" t="str">
        <f t="shared" si="34"/>
        <v/>
      </c>
      <c r="Y43" s="11" t="str">
        <f t="shared" si="35"/>
        <v/>
      </c>
      <c r="Z43" s="11" t="str">
        <f t="shared" si="36"/>
        <v/>
      </c>
      <c r="AA43" s="11" t="str">
        <f t="shared" si="37"/>
        <v/>
      </c>
      <c r="AB43" s="11" t="str">
        <f t="shared" si="38"/>
        <v/>
      </c>
      <c r="AC43" s="12" t="str">
        <f t="shared" si="39"/>
        <v/>
      </c>
      <c r="AD43" s="6" t="str">
        <f t="shared" si="40"/>
        <v>Gündüz</v>
      </c>
      <c r="AE43" s="18" t="str">
        <f t="shared" si="43"/>
        <v/>
      </c>
      <c r="AF43" s="18" t="str">
        <f t="shared" si="44"/>
        <v/>
      </c>
      <c r="AG43" s="19" t="str">
        <f t="shared" si="45"/>
        <v/>
      </c>
      <c r="AH43" s="18" t="str">
        <f>IF(AF43="","",WORKDAY.INTL(AF43-1,1,V43,'Resmi Tatiller'!$A$2:$A$17))</f>
        <v/>
      </c>
      <c r="AI43" s="18" t="str">
        <f t="shared" si="46"/>
        <v/>
      </c>
      <c r="AJ43" s="18" t="str">
        <f>IF(AE43="","",IF(AH43&lt;&gt;AF43,AH43+TIME(8,0,0),IF(AG43&lt;TIME(8,0,0),AF43+TIME(8,0,0),IF(AG43&lt;TIME(12,0,0),AE43,IF(AG43&lt;TIME(12,45,0),AF43+TIME(12,45,0),IF(AG43&lt;TIME(15,0,0),AE43,IF(AG43&lt;TIME(15,15,0),AF43+TIME(15,15,0),IF(AG43&lt;TIME(18,0,0),AE43,WORKDAY.INTL(AF43,1,V43,'Resmi Tatiller'!$A$2:$A$17)+TIME(8,0,0)))))))))</f>
        <v/>
      </c>
      <c r="AK43" s="18" t="str">
        <f>IF(AE43="","",IF(AH43&lt;&gt;AF43,AH43+TIME(8,0,0),IF(AG43&lt;TIME(8,0,0),AF43+TIME(8,0,0),IF(AG43&lt;TIME(12,0,0),AE43,IF(AG43&lt;TIME(12,45,0),AF43+TIME(12,45,0),IF(AG43&lt;TIME(15,0,0),AE43,IF(AG43&lt;TIME(15,15,0),AF43+TIME(15,15,0),IF(AG43&lt;TIME(20,0,0),AE43,WORKDAY.INTL(AF43,1,V43,'Resmi Tatiller'!$A$2:$A$17)+TIME(8,0,0)))))))))</f>
        <v/>
      </c>
      <c r="AL43" s="18" t="str">
        <f t="shared" si="47"/>
        <v/>
      </c>
    </row>
    <row r="44" spans="1:38" x14ac:dyDescent="0.25">
      <c r="A44" s="6" t="str">
        <f t="shared" si="24"/>
        <v/>
      </c>
      <c r="B44" s="6"/>
      <c r="C44" s="7" t="str">
        <f>IFERROR(VLOOKUP(B44,'Ürün Veri'!$A:$E,2,FALSE),"")</f>
        <v/>
      </c>
      <c r="D44" s="7" t="str">
        <f>IFERROR(VLOOKUP(B44,'Ürün Veri'!$A:$E,3,FALSE),"")</f>
        <v/>
      </c>
      <c r="E44" s="7" t="str">
        <f>IFERROR(VLOOKUP(B44,'Ürün Veri'!$A:$E,4,FALSE),"")</f>
        <v/>
      </c>
      <c r="F44" s="7" t="str">
        <f>IFERROR(VLOOKUP(B44,'Ürün Veri'!$A:$E,5,FALSE),"")</f>
        <v/>
      </c>
      <c r="G44" s="6"/>
      <c r="H44" s="6"/>
      <c r="I44" s="14">
        <v>10</v>
      </c>
      <c r="J44" s="15">
        <f t="shared" si="25"/>
        <v>45</v>
      </c>
      <c r="K44" s="15">
        <f t="shared" si="26"/>
        <v>15</v>
      </c>
      <c r="L44" s="8">
        <f t="shared" si="27"/>
        <v>9</v>
      </c>
      <c r="M44" s="6" t="s">
        <v>763</v>
      </c>
      <c r="N44" s="9" t="str">
        <f t="shared" si="41"/>
        <v/>
      </c>
      <c r="O44" s="10" t="str">
        <f t="shared" si="42"/>
        <v/>
      </c>
      <c r="P44" s="8" t="str">
        <f t="shared" si="28"/>
        <v/>
      </c>
      <c r="Q44" s="8" t="str">
        <f t="shared" si="29"/>
        <v/>
      </c>
      <c r="R44" s="9" t="str">
        <f>IF(AB44="","",WORKDAY.INTL(W44,AA44,V44,'Resmi Tatiller'!$A$2:$A$17))</f>
        <v/>
      </c>
      <c r="S44" s="10" t="str">
        <f t="shared" si="30"/>
        <v/>
      </c>
      <c r="T44" s="8" t="str">
        <f t="shared" si="31"/>
        <v>Boş</v>
      </c>
      <c r="U44" s="8">
        <f t="shared" si="32"/>
        <v>540</v>
      </c>
      <c r="V44" s="11" t="str">
        <f t="shared" si="33"/>
        <v>0000011</v>
      </c>
      <c r="W44" s="9" t="str">
        <f>IF(OR(N44="",O44=""),"",IF($AD44="24 Saat",N44,IF($AD44="12 Saat",IF(O44&gt;=TIME(20,0,0),WORKDAY.INTL(N44,1,V44,'Resmi Tatiller'!$A$2:$A$17),WORKDAY.INTL(N44-1,1,V44,'Resmi Tatiller'!$A$2:$A$17)),IF($AD44="2 Vardiya",IF(O44&lt;TIME(6,0,0),N44-1,IF(O44&lt;TIME(8,0,0),WORKDAY.INTL(N44-1,1,V44,'Resmi Tatiller'!$A$2:$A$17),N44)),IF(O44&gt;=TIME(18,0,0),WORKDAY.INTL(N44,1,V44,'Resmi Tatiller'!$A$2:$A$17),WORKDAY.INTL(N44-1,1,V44,'Resmi Tatiller'!$A$2:$A$17))))))</f>
        <v/>
      </c>
      <c r="X44" s="8" t="str">
        <f t="shared" si="34"/>
        <v/>
      </c>
      <c r="Y44" s="11" t="str">
        <f t="shared" si="35"/>
        <v/>
      </c>
      <c r="Z44" s="11" t="str">
        <f t="shared" si="36"/>
        <v/>
      </c>
      <c r="AA44" s="11" t="str">
        <f t="shared" si="37"/>
        <v/>
      </c>
      <c r="AB44" s="11" t="str">
        <f t="shared" si="38"/>
        <v/>
      </c>
      <c r="AC44" s="12" t="str">
        <f t="shared" si="39"/>
        <v/>
      </c>
      <c r="AD44" s="6" t="str">
        <f t="shared" si="40"/>
        <v>Gündüz</v>
      </c>
      <c r="AE44" s="18" t="str">
        <f t="shared" si="43"/>
        <v/>
      </c>
      <c r="AF44" s="18" t="str">
        <f t="shared" si="44"/>
        <v/>
      </c>
      <c r="AG44" s="19" t="str">
        <f t="shared" si="45"/>
        <v/>
      </c>
      <c r="AH44" s="18" t="str">
        <f>IF(AF44="","",WORKDAY.INTL(AF44-1,1,V44,'Resmi Tatiller'!$A$2:$A$17))</f>
        <v/>
      </c>
      <c r="AI44" s="18" t="str">
        <f t="shared" si="46"/>
        <v/>
      </c>
      <c r="AJ44" s="18" t="str">
        <f>IF(AE44="","",IF(AH44&lt;&gt;AF44,AH44+TIME(8,0,0),IF(AG44&lt;TIME(8,0,0),AF44+TIME(8,0,0),IF(AG44&lt;TIME(12,0,0),AE44,IF(AG44&lt;TIME(12,45,0),AF44+TIME(12,45,0),IF(AG44&lt;TIME(15,0,0),AE44,IF(AG44&lt;TIME(15,15,0),AF44+TIME(15,15,0),IF(AG44&lt;TIME(18,0,0),AE44,WORKDAY.INTL(AF44,1,V44,'Resmi Tatiller'!$A$2:$A$17)+TIME(8,0,0)))))))))</f>
        <v/>
      </c>
      <c r="AK44" s="18" t="str">
        <f>IF(AE44="","",IF(AH44&lt;&gt;AF44,AH44+TIME(8,0,0),IF(AG44&lt;TIME(8,0,0),AF44+TIME(8,0,0),IF(AG44&lt;TIME(12,0,0),AE44,IF(AG44&lt;TIME(12,45,0),AF44+TIME(12,45,0),IF(AG44&lt;TIME(15,0,0),AE44,IF(AG44&lt;TIME(15,15,0),AF44+TIME(15,15,0),IF(AG44&lt;TIME(20,0,0),AE44,WORKDAY.INTL(AF44,1,V44,'Resmi Tatiller'!$A$2:$A$17)+TIME(8,0,0)))))))))</f>
        <v/>
      </c>
      <c r="AL44" s="18" t="str">
        <f t="shared" si="47"/>
        <v/>
      </c>
    </row>
    <row r="45" spans="1:38" x14ac:dyDescent="0.25">
      <c r="A45" s="6" t="str">
        <f t="shared" si="24"/>
        <v/>
      </c>
      <c r="B45" s="6"/>
      <c r="C45" s="7" t="str">
        <f>IFERROR(VLOOKUP(B45,'Ürün Veri'!$A:$E,2,FALSE),"")</f>
        <v/>
      </c>
      <c r="D45" s="7" t="str">
        <f>IFERROR(VLOOKUP(B45,'Ürün Veri'!$A:$E,3,FALSE),"")</f>
        <v/>
      </c>
      <c r="E45" s="7" t="str">
        <f>IFERROR(VLOOKUP(B45,'Ürün Veri'!$A:$E,4,FALSE),"")</f>
        <v/>
      </c>
      <c r="F45" s="7" t="str">
        <f>IFERROR(VLOOKUP(B45,'Ürün Veri'!$A:$E,5,FALSE),"")</f>
        <v/>
      </c>
      <c r="G45" s="6"/>
      <c r="H45" s="6"/>
      <c r="I45" s="14">
        <v>10</v>
      </c>
      <c r="J45" s="15">
        <f t="shared" si="25"/>
        <v>45</v>
      </c>
      <c r="K45" s="15">
        <f t="shared" si="26"/>
        <v>15</v>
      </c>
      <c r="L45" s="8">
        <f t="shared" si="27"/>
        <v>9</v>
      </c>
      <c r="M45" s="6" t="s">
        <v>763</v>
      </c>
      <c r="N45" s="9" t="str">
        <f t="shared" si="41"/>
        <v/>
      </c>
      <c r="O45" s="10" t="str">
        <f t="shared" si="42"/>
        <v/>
      </c>
      <c r="P45" s="8" t="str">
        <f t="shared" si="28"/>
        <v/>
      </c>
      <c r="Q45" s="8" t="str">
        <f t="shared" si="29"/>
        <v/>
      </c>
      <c r="R45" s="9" t="str">
        <f>IF(AB45="","",WORKDAY.INTL(W45,AA45,V45,'Resmi Tatiller'!$A$2:$A$17))</f>
        <v/>
      </c>
      <c r="S45" s="10" t="str">
        <f t="shared" si="30"/>
        <v/>
      </c>
      <c r="T45" s="8" t="str">
        <f t="shared" si="31"/>
        <v>Boş</v>
      </c>
      <c r="U45" s="8">
        <f t="shared" si="32"/>
        <v>540</v>
      </c>
      <c r="V45" s="11" t="str">
        <f t="shared" si="33"/>
        <v>0000011</v>
      </c>
      <c r="W45" s="9" t="str">
        <f>IF(OR(N45="",O45=""),"",IF($AD45="24 Saat",N45,IF($AD45="12 Saat",IF(O45&gt;=TIME(20,0,0),WORKDAY.INTL(N45,1,V45,'Resmi Tatiller'!$A$2:$A$17),WORKDAY.INTL(N45-1,1,V45,'Resmi Tatiller'!$A$2:$A$17)),IF($AD45="2 Vardiya",IF(O45&lt;TIME(6,0,0),N45-1,IF(O45&lt;TIME(8,0,0),WORKDAY.INTL(N45-1,1,V45,'Resmi Tatiller'!$A$2:$A$17),N45)),IF(O45&gt;=TIME(18,0,0),WORKDAY.INTL(N45,1,V45,'Resmi Tatiller'!$A$2:$A$17),WORKDAY.INTL(N45-1,1,V45,'Resmi Tatiller'!$A$2:$A$17))))))</f>
        <v/>
      </c>
      <c r="X45" s="8" t="str">
        <f t="shared" si="34"/>
        <v/>
      </c>
      <c r="Y45" s="11" t="str">
        <f t="shared" si="35"/>
        <v/>
      </c>
      <c r="Z45" s="11" t="str">
        <f t="shared" si="36"/>
        <v/>
      </c>
      <c r="AA45" s="11" t="str">
        <f t="shared" si="37"/>
        <v/>
      </c>
      <c r="AB45" s="11" t="str">
        <f t="shared" si="38"/>
        <v/>
      </c>
      <c r="AC45" s="12" t="str">
        <f t="shared" si="39"/>
        <v/>
      </c>
      <c r="AD45" s="6" t="str">
        <f t="shared" si="40"/>
        <v>Gündüz</v>
      </c>
      <c r="AE45" s="18" t="str">
        <f t="shared" si="43"/>
        <v/>
      </c>
      <c r="AF45" s="18" t="str">
        <f t="shared" si="44"/>
        <v/>
      </c>
      <c r="AG45" s="19" t="str">
        <f t="shared" si="45"/>
        <v/>
      </c>
      <c r="AH45" s="18" t="str">
        <f>IF(AF45="","",WORKDAY.INTL(AF45-1,1,V45,'Resmi Tatiller'!$A$2:$A$17))</f>
        <v/>
      </c>
      <c r="AI45" s="18" t="str">
        <f t="shared" si="46"/>
        <v/>
      </c>
      <c r="AJ45" s="18" t="str">
        <f>IF(AE45="","",IF(AH45&lt;&gt;AF45,AH45+TIME(8,0,0),IF(AG45&lt;TIME(8,0,0),AF45+TIME(8,0,0),IF(AG45&lt;TIME(12,0,0),AE45,IF(AG45&lt;TIME(12,45,0),AF45+TIME(12,45,0),IF(AG45&lt;TIME(15,0,0),AE45,IF(AG45&lt;TIME(15,15,0),AF45+TIME(15,15,0),IF(AG45&lt;TIME(18,0,0),AE45,WORKDAY.INTL(AF45,1,V45,'Resmi Tatiller'!$A$2:$A$17)+TIME(8,0,0)))))))))</f>
        <v/>
      </c>
      <c r="AK45" s="18" t="str">
        <f>IF(AE45="","",IF(AH45&lt;&gt;AF45,AH45+TIME(8,0,0),IF(AG45&lt;TIME(8,0,0),AF45+TIME(8,0,0),IF(AG45&lt;TIME(12,0,0),AE45,IF(AG45&lt;TIME(12,45,0),AF45+TIME(12,45,0),IF(AG45&lt;TIME(15,0,0),AE45,IF(AG45&lt;TIME(15,15,0),AF45+TIME(15,15,0),IF(AG45&lt;TIME(20,0,0),AE45,WORKDAY.INTL(AF45,1,V45,'Resmi Tatiller'!$A$2:$A$17)+TIME(8,0,0)))))))))</f>
        <v/>
      </c>
      <c r="AL45" s="18" t="str">
        <f t="shared" si="47"/>
        <v/>
      </c>
    </row>
    <row r="46" spans="1:38" x14ac:dyDescent="0.25">
      <c r="A46" s="6" t="str">
        <f t="shared" si="24"/>
        <v/>
      </c>
      <c r="B46" s="6"/>
      <c r="C46" s="7" t="str">
        <f>IFERROR(VLOOKUP(B46,'Ürün Veri'!$A:$E,2,FALSE),"")</f>
        <v/>
      </c>
      <c r="D46" s="7" t="str">
        <f>IFERROR(VLOOKUP(B46,'Ürün Veri'!$A:$E,3,FALSE),"")</f>
        <v/>
      </c>
      <c r="E46" s="7" t="str">
        <f>IFERROR(VLOOKUP(B46,'Ürün Veri'!$A:$E,4,FALSE),"")</f>
        <v/>
      </c>
      <c r="F46" s="7" t="str">
        <f>IFERROR(VLOOKUP(B46,'Ürün Veri'!$A:$E,5,FALSE),"")</f>
        <v/>
      </c>
      <c r="G46" s="6"/>
      <c r="H46" s="6"/>
      <c r="I46" s="14">
        <v>10</v>
      </c>
      <c r="J46" s="15">
        <f t="shared" si="25"/>
        <v>45</v>
      </c>
      <c r="K46" s="15">
        <f t="shared" si="26"/>
        <v>15</v>
      </c>
      <c r="L46" s="8">
        <f t="shared" si="27"/>
        <v>9</v>
      </c>
      <c r="M46" s="6" t="s">
        <v>763</v>
      </c>
      <c r="N46" s="9" t="str">
        <f t="shared" si="41"/>
        <v/>
      </c>
      <c r="O46" s="10" t="str">
        <f t="shared" si="42"/>
        <v/>
      </c>
      <c r="P46" s="8" t="str">
        <f t="shared" si="28"/>
        <v/>
      </c>
      <c r="Q46" s="8" t="str">
        <f t="shared" si="29"/>
        <v/>
      </c>
      <c r="R46" s="9" t="str">
        <f>IF(AB46="","",WORKDAY.INTL(W46,AA46,V46,'Resmi Tatiller'!$A$2:$A$17))</f>
        <v/>
      </c>
      <c r="S46" s="10" t="str">
        <f t="shared" si="30"/>
        <v/>
      </c>
      <c r="T46" s="8" t="str">
        <f t="shared" si="31"/>
        <v>Boş</v>
      </c>
      <c r="U46" s="8">
        <f t="shared" si="32"/>
        <v>540</v>
      </c>
      <c r="V46" s="11" t="str">
        <f t="shared" si="33"/>
        <v>0000011</v>
      </c>
      <c r="W46" s="9" t="str">
        <f>IF(OR(N46="",O46=""),"",IF($AD46="24 Saat",N46,IF($AD46="12 Saat",IF(O46&gt;=TIME(20,0,0),WORKDAY.INTL(N46,1,V46,'Resmi Tatiller'!$A$2:$A$17),WORKDAY.INTL(N46-1,1,V46,'Resmi Tatiller'!$A$2:$A$17)),IF($AD46="2 Vardiya",IF(O46&lt;TIME(6,0,0),N46-1,IF(O46&lt;TIME(8,0,0),WORKDAY.INTL(N46-1,1,V46,'Resmi Tatiller'!$A$2:$A$17),N46)),IF(O46&gt;=TIME(18,0,0),WORKDAY.INTL(N46,1,V46,'Resmi Tatiller'!$A$2:$A$17),WORKDAY.INTL(N46-1,1,V46,'Resmi Tatiller'!$A$2:$A$17))))))</f>
        <v/>
      </c>
      <c r="X46" s="8" t="str">
        <f t="shared" si="34"/>
        <v/>
      </c>
      <c r="Y46" s="11" t="str">
        <f t="shared" si="35"/>
        <v/>
      </c>
      <c r="Z46" s="11" t="str">
        <f t="shared" si="36"/>
        <v/>
      </c>
      <c r="AA46" s="11" t="str">
        <f t="shared" si="37"/>
        <v/>
      </c>
      <c r="AB46" s="11" t="str">
        <f t="shared" si="38"/>
        <v/>
      </c>
      <c r="AC46" s="12" t="str">
        <f t="shared" si="39"/>
        <v/>
      </c>
      <c r="AD46" s="6" t="str">
        <f t="shared" si="40"/>
        <v>Gündüz</v>
      </c>
      <c r="AE46" s="18" t="str">
        <f t="shared" si="43"/>
        <v/>
      </c>
      <c r="AF46" s="18" t="str">
        <f t="shared" si="44"/>
        <v/>
      </c>
      <c r="AG46" s="19" t="str">
        <f t="shared" si="45"/>
        <v/>
      </c>
      <c r="AH46" s="18" t="str">
        <f>IF(AF46="","",WORKDAY.INTL(AF46-1,1,V46,'Resmi Tatiller'!$A$2:$A$17))</f>
        <v/>
      </c>
      <c r="AI46" s="18" t="str">
        <f t="shared" si="46"/>
        <v/>
      </c>
      <c r="AJ46" s="18" t="str">
        <f>IF(AE46="","",IF(AH46&lt;&gt;AF46,AH46+TIME(8,0,0),IF(AG46&lt;TIME(8,0,0),AF46+TIME(8,0,0),IF(AG46&lt;TIME(12,0,0),AE46,IF(AG46&lt;TIME(12,45,0),AF46+TIME(12,45,0),IF(AG46&lt;TIME(15,0,0),AE46,IF(AG46&lt;TIME(15,15,0),AF46+TIME(15,15,0),IF(AG46&lt;TIME(18,0,0),AE46,WORKDAY.INTL(AF46,1,V46,'Resmi Tatiller'!$A$2:$A$17)+TIME(8,0,0)))))))))</f>
        <v/>
      </c>
      <c r="AK46" s="18" t="str">
        <f>IF(AE46="","",IF(AH46&lt;&gt;AF46,AH46+TIME(8,0,0),IF(AG46&lt;TIME(8,0,0),AF46+TIME(8,0,0),IF(AG46&lt;TIME(12,0,0),AE46,IF(AG46&lt;TIME(12,45,0),AF46+TIME(12,45,0),IF(AG46&lt;TIME(15,0,0),AE46,IF(AG46&lt;TIME(15,15,0),AF46+TIME(15,15,0),IF(AG46&lt;TIME(20,0,0),AE46,WORKDAY.INTL(AF46,1,V46,'Resmi Tatiller'!$A$2:$A$17)+TIME(8,0,0)))))))))</f>
        <v/>
      </c>
      <c r="AL46" s="18" t="str">
        <f t="shared" si="47"/>
        <v/>
      </c>
    </row>
    <row r="47" spans="1:38" x14ac:dyDescent="0.25">
      <c r="A47" s="6" t="str">
        <f t="shared" si="24"/>
        <v/>
      </c>
      <c r="B47" s="6"/>
      <c r="C47" s="7" t="str">
        <f>IFERROR(VLOOKUP(B47,'Ürün Veri'!$A:$E,2,FALSE),"")</f>
        <v/>
      </c>
      <c r="D47" s="7" t="str">
        <f>IFERROR(VLOOKUP(B47,'Ürün Veri'!$A:$E,3,FALSE),"")</f>
        <v/>
      </c>
      <c r="E47" s="7" t="str">
        <f>IFERROR(VLOOKUP(B47,'Ürün Veri'!$A:$E,4,FALSE),"")</f>
        <v/>
      </c>
      <c r="F47" s="7" t="str">
        <f>IFERROR(VLOOKUP(B47,'Ürün Veri'!$A:$E,5,FALSE),"")</f>
        <v/>
      </c>
      <c r="G47" s="6"/>
      <c r="H47" s="6"/>
      <c r="I47" s="14">
        <v>10</v>
      </c>
      <c r="J47" s="15">
        <f t="shared" si="25"/>
        <v>45</v>
      </c>
      <c r="K47" s="15">
        <f t="shared" si="26"/>
        <v>15</v>
      </c>
      <c r="L47" s="8">
        <f t="shared" si="27"/>
        <v>9</v>
      </c>
      <c r="M47" s="6" t="s">
        <v>763</v>
      </c>
      <c r="N47" s="9" t="str">
        <f t="shared" si="41"/>
        <v/>
      </c>
      <c r="O47" s="10" t="str">
        <f t="shared" si="42"/>
        <v/>
      </c>
      <c r="P47" s="8" t="str">
        <f t="shared" si="28"/>
        <v/>
      </c>
      <c r="Q47" s="8" t="str">
        <f t="shared" si="29"/>
        <v/>
      </c>
      <c r="R47" s="9" t="str">
        <f>IF(AB47="","",WORKDAY.INTL(W47,AA47,V47,'Resmi Tatiller'!$A$2:$A$17))</f>
        <v/>
      </c>
      <c r="S47" s="10" t="str">
        <f t="shared" si="30"/>
        <v/>
      </c>
      <c r="T47" s="8" t="str">
        <f t="shared" si="31"/>
        <v>Boş</v>
      </c>
      <c r="U47" s="8">
        <f t="shared" si="32"/>
        <v>540</v>
      </c>
      <c r="V47" s="11" t="str">
        <f t="shared" si="33"/>
        <v>0000011</v>
      </c>
      <c r="W47" s="9" t="str">
        <f>IF(OR(N47="",O47=""),"",IF($AD47="24 Saat",N47,IF($AD47="12 Saat",IF(O47&gt;=TIME(20,0,0),WORKDAY.INTL(N47,1,V47,'Resmi Tatiller'!$A$2:$A$17),WORKDAY.INTL(N47-1,1,V47,'Resmi Tatiller'!$A$2:$A$17)),IF($AD47="2 Vardiya",IF(O47&lt;TIME(6,0,0),N47-1,IF(O47&lt;TIME(8,0,0),WORKDAY.INTL(N47-1,1,V47,'Resmi Tatiller'!$A$2:$A$17),N47)),IF(O47&gt;=TIME(18,0,0),WORKDAY.INTL(N47,1,V47,'Resmi Tatiller'!$A$2:$A$17),WORKDAY.INTL(N47-1,1,V47,'Resmi Tatiller'!$A$2:$A$17))))))</f>
        <v/>
      </c>
      <c r="X47" s="8" t="str">
        <f t="shared" si="34"/>
        <v/>
      </c>
      <c r="Y47" s="11" t="str">
        <f t="shared" si="35"/>
        <v/>
      </c>
      <c r="Z47" s="11" t="str">
        <f t="shared" si="36"/>
        <v/>
      </c>
      <c r="AA47" s="11" t="str">
        <f t="shared" si="37"/>
        <v/>
      </c>
      <c r="AB47" s="11" t="str">
        <f t="shared" si="38"/>
        <v/>
      </c>
      <c r="AC47" s="12" t="str">
        <f t="shared" si="39"/>
        <v/>
      </c>
      <c r="AD47" s="6" t="str">
        <f t="shared" si="40"/>
        <v>Gündüz</v>
      </c>
      <c r="AE47" s="18" t="str">
        <f t="shared" si="43"/>
        <v/>
      </c>
      <c r="AF47" s="18" t="str">
        <f t="shared" si="44"/>
        <v/>
      </c>
      <c r="AG47" s="19" t="str">
        <f t="shared" si="45"/>
        <v/>
      </c>
      <c r="AH47" s="18" t="str">
        <f>IF(AF47="","",WORKDAY.INTL(AF47-1,1,V47,'Resmi Tatiller'!$A$2:$A$17))</f>
        <v/>
      </c>
      <c r="AI47" s="18" t="str">
        <f t="shared" si="46"/>
        <v/>
      </c>
      <c r="AJ47" s="18" t="str">
        <f>IF(AE47="","",IF(AH47&lt;&gt;AF47,AH47+TIME(8,0,0),IF(AG47&lt;TIME(8,0,0),AF47+TIME(8,0,0),IF(AG47&lt;TIME(12,0,0),AE47,IF(AG47&lt;TIME(12,45,0),AF47+TIME(12,45,0),IF(AG47&lt;TIME(15,0,0),AE47,IF(AG47&lt;TIME(15,15,0),AF47+TIME(15,15,0),IF(AG47&lt;TIME(18,0,0),AE47,WORKDAY.INTL(AF47,1,V47,'Resmi Tatiller'!$A$2:$A$17)+TIME(8,0,0)))))))))</f>
        <v/>
      </c>
      <c r="AK47" s="18" t="str">
        <f>IF(AE47="","",IF(AH47&lt;&gt;AF47,AH47+TIME(8,0,0),IF(AG47&lt;TIME(8,0,0),AF47+TIME(8,0,0),IF(AG47&lt;TIME(12,0,0),AE47,IF(AG47&lt;TIME(12,45,0),AF47+TIME(12,45,0),IF(AG47&lt;TIME(15,0,0),AE47,IF(AG47&lt;TIME(15,15,0),AF47+TIME(15,15,0),IF(AG47&lt;TIME(20,0,0),AE47,WORKDAY.INTL(AF47,1,V47,'Resmi Tatiller'!$A$2:$A$17)+TIME(8,0,0)))))))))</f>
        <v/>
      </c>
      <c r="AL47" s="18" t="str">
        <f t="shared" si="47"/>
        <v/>
      </c>
    </row>
    <row r="48" spans="1:38" x14ac:dyDescent="0.25">
      <c r="A48" s="6" t="str">
        <f t="shared" si="24"/>
        <v/>
      </c>
      <c r="B48" s="6"/>
      <c r="C48" s="7" t="str">
        <f>IFERROR(VLOOKUP(B48,'Ürün Veri'!$A:$E,2,FALSE),"")</f>
        <v/>
      </c>
      <c r="D48" s="7" t="str">
        <f>IFERROR(VLOOKUP(B48,'Ürün Veri'!$A:$E,3,FALSE),"")</f>
        <v/>
      </c>
      <c r="E48" s="7" t="str">
        <f>IFERROR(VLOOKUP(B48,'Ürün Veri'!$A:$E,4,FALSE),"")</f>
        <v/>
      </c>
      <c r="F48" s="7" t="str">
        <f>IFERROR(VLOOKUP(B48,'Ürün Veri'!$A:$E,5,FALSE),"")</f>
        <v/>
      </c>
      <c r="G48" s="6"/>
      <c r="H48" s="6"/>
      <c r="I48" s="14">
        <v>10</v>
      </c>
      <c r="J48" s="15">
        <f t="shared" si="25"/>
        <v>45</v>
      </c>
      <c r="K48" s="15">
        <f t="shared" si="26"/>
        <v>15</v>
      </c>
      <c r="L48" s="8">
        <f t="shared" si="27"/>
        <v>9</v>
      </c>
      <c r="M48" s="6" t="s">
        <v>763</v>
      </c>
      <c r="N48" s="9" t="str">
        <f t="shared" si="41"/>
        <v/>
      </c>
      <c r="O48" s="10" t="str">
        <f t="shared" si="42"/>
        <v/>
      </c>
      <c r="P48" s="8" t="str">
        <f t="shared" si="28"/>
        <v/>
      </c>
      <c r="Q48" s="8" t="str">
        <f t="shared" si="29"/>
        <v/>
      </c>
      <c r="R48" s="9" t="str">
        <f>IF(AB48="","",WORKDAY.INTL(W48,AA48,V48,'Resmi Tatiller'!$A$2:$A$17))</f>
        <v/>
      </c>
      <c r="S48" s="10" t="str">
        <f t="shared" si="30"/>
        <v/>
      </c>
      <c r="T48" s="8" t="str">
        <f t="shared" si="31"/>
        <v>Boş</v>
      </c>
      <c r="U48" s="8">
        <f t="shared" si="32"/>
        <v>540</v>
      </c>
      <c r="V48" s="11" t="str">
        <f t="shared" si="33"/>
        <v>0000011</v>
      </c>
      <c r="W48" s="9" t="str">
        <f>IF(OR(N48="",O48=""),"",IF($AD48="24 Saat",N48,IF($AD48="12 Saat",IF(O48&gt;=TIME(20,0,0),WORKDAY.INTL(N48,1,V48,'Resmi Tatiller'!$A$2:$A$17),WORKDAY.INTL(N48-1,1,V48,'Resmi Tatiller'!$A$2:$A$17)),IF($AD48="2 Vardiya",IF(O48&lt;TIME(6,0,0),N48-1,IF(O48&lt;TIME(8,0,0),WORKDAY.INTL(N48-1,1,V48,'Resmi Tatiller'!$A$2:$A$17),N48)),IF(O48&gt;=TIME(18,0,0),WORKDAY.INTL(N48,1,V48,'Resmi Tatiller'!$A$2:$A$17),WORKDAY.INTL(N48-1,1,V48,'Resmi Tatiller'!$A$2:$A$17))))))</f>
        <v/>
      </c>
      <c r="X48" s="8" t="str">
        <f t="shared" si="34"/>
        <v/>
      </c>
      <c r="Y48" s="11" t="str">
        <f t="shared" si="35"/>
        <v/>
      </c>
      <c r="Z48" s="11" t="str">
        <f t="shared" si="36"/>
        <v/>
      </c>
      <c r="AA48" s="11" t="str">
        <f t="shared" si="37"/>
        <v/>
      </c>
      <c r="AB48" s="11" t="str">
        <f t="shared" si="38"/>
        <v/>
      </c>
      <c r="AC48" s="12" t="str">
        <f t="shared" si="39"/>
        <v/>
      </c>
      <c r="AD48" s="6" t="str">
        <f t="shared" si="40"/>
        <v>Gündüz</v>
      </c>
      <c r="AE48" s="18" t="str">
        <f t="shared" si="43"/>
        <v/>
      </c>
      <c r="AF48" s="18" t="str">
        <f t="shared" si="44"/>
        <v/>
      </c>
      <c r="AG48" s="19" t="str">
        <f t="shared" si="45"/>
        <v/>
      </c>
      <c r="AH48" s="18" t="str">
        <f>IF(AF48="","",WORKDAY.INTL(AF48-1,1,V48,'Resmi Tatiller'!$A$2:$A$17))</f>
        <v/>
      </c>
      <c r="AI48" s="18" t="str">
        <f t="shared" si="46"/>
        <v/>
      </c>
      <c r="AJ48" s="18" t="str">
        <f>IF(AE48="","",IF(AH48&lt;&gt;AF48,AH48+TIME(8,0,0),IF(AG48&lt;TIME(8,0,0),AF48+TIME(8,0,0),IF(AG48&lt;TIME(12,0,0),AE48,IF(AG48&lt;TIME(12,45,0),AF48+TIME(12,45,0),IF(AG48&lt;TIME(15,0,0),AE48,IF(AG48&lt;TIME(15,15,0),AF48+TIME(15,15,0),IF(AG48&lt;TIME(18,0,0),AE48,WORKDAY.INTL(AF48,1,V48,'Resmi Tatiller'!$A$2:$A$17)+TIME(8,0,0)))))))))</f>
        <v/>
      </c>
      <c r="AK48" s="18" t="str">
        <f>IF(AE48="","",IF(AH48&lt;&gt;AF48,AH48+TIME(8,0,0),IF(AG48&lt;TIME(8,0,0),AF48+TIME(8,0,0),IF(AG48&lt;TIME(12,0,0),AE48,IF(AG48&lt;TIME(12,45,0),AF48+TIME(12,45,0),IF(AG48&lt;TIME(15,0,0),AE48,IF(AG48&lt;TIME(15,15,0),AF48+TIME(15,15,0),IF(AG48&lt;TIME(20,0,0),AE48,WORKDAY.INTL(AF48,1,V48,'Resmi Tatiller'!$A$2:$A$17)+TIME(8,0,0)))))))))</f>
        <v/>
      </c>
      <c r="AL48" s="18" t="str">
        <f t="shared" si="47"/>
        <v/>
      </c>
    </row>
    <row r="49" spans="1:38" x14ac:dyDescent="0.25">
      <c r="A49" s="6" t="str">
        <f t="shared" si="24"/>
        <v/>
      </c>
      <c r="B49" s="6"/>
      <c r="C49" s="7" t="str">
        <f>IFERROR(VLOOKUP(B49,'Ürün Veri'!$A:$E,2,FALSE),"")</f>
        <v/>
      </c>
      <c r="D49" s="7" t="str">
        <f>IFERROR(VLOOKUP(B49,'Ürün Veri'!$A:$E,3,FALSE),"")</f>
        <v/>
      </c>
      <c r="E49" s="7" t="str">
        <f>IFERROR(VLOOKUP(B49,'Ürün Veri'!$A:$E,4,FALSE),"")</f>
        <v/>
      </c>
      <c r="F49" s="7" t="str">
        <f>IFERROR(VLOOKUP(B49,'Ürün Veri'!$A:$E,5,FALSE),"")</f>
        <v/>
      </c>
      <c r="G49" s="6"/>
      <c r="H49" s="6"/>
      <c r="I49" s="14">
        <v>10</v>
      </c>
      <c r="J49" s="15">
        <f t="shared" si="25"/>
        <v>45</v>
      </c>
      <c r="K49" s="15">
        <f t="shared" si="26"/>
        <v>15</v>
      </c>
      <c r="L49" s="8">
        <f t="shared" si="27"/>
        <v>9</v>
      </c>
      <c r="M49" s="6" t="s">
        <v>763</v>
      </c>
      <c r="N49" s="9" t="str">
        <f t="shared" si="41"/>
        <v/>
      </c>
      <c r="O49" s="10" t="str">
        <f t="shared" si="42"/>
        <v/>
      </c>
      <c r="P49" s="8" t="str">
        <f t="shared" si="28"/>
        <v/>
      </c>
      <c r="Q49" s="8" t="str">
        <f t="shared" si="29"/>
        <v/>
      </c>
      <c r="R49" s="9" t="str">
        <f>IF(AB49="","",WORKDAY.INTL(W49,AA49,V49,'Resmi Tatiller'!$A$2:$A$17))</f>
        <v/>
      </c>
      <c r="S49" s="10" t="str">
        <f t="shared" si="30"/>
        <v/>
      </c>
      <c r="T49" s="8" t="str">
        <f t="shared" si="31"/>
        <v>Boş</v>
      </c>
      <c r="U49" s="8">
        <f t="shared" si="32"/>
        <v>540</v>
      </c>
      <c r="V49" s="11" t="str">
        <f t="shared" si="33"/>
        <v>0000011</v>
      </c>
      <c r="W49" s="9" t="str">
        <f>IF(OR(N49="",O49=""),"",IF($AD49="24 Saat",N49,IF($AD49="12 Saat",IF(O49&gt;=TIME(20,0,0),WORKDAY.INTL(N49,1,V49,'Resmi Tatiller'!$A$2:$A$17),WORKDAY.INTL(N49-1,1,V49,'Resmi Tatiller'!$A$2:$A$17)),IF($AD49="2 Vardiya",IF(O49&lt;TIME(6,0,0),N49-1,IF(O49&lt;TIME(8,0,0),WORKDAY.INTL(N49-1,1,V49,'Resmi Tatiller'!$A$2:$A$17),N49)),IF(O49&gt;=TIME(18,0,0),WORKDAY.INTL(N49,1,V49,'Resmi Tatiller'!$A$2:$A$17),WORKDAY.INTL(N49-1,1,V49,'Resmi Tatiller'!$A$2:$A$17))))))</f>
        <v/>
      </c>
      <c r="X49" s="8" t="str">
        <f t="shared" si="34"/>
        <v/>
      </c>
      <c r="Y49" s="11" t="str">
        <f t="shared" si="35"/>
        <v/>
      </c>
      <c r="Z49" s="11" t="str">
        <f t="shared" si="36"/>
        <v/>
      </c>
      <c r="AA49" s="11" t="str">
        <f t="shared" si="37"/>
        <v/>
      </c>
      <c r="AB49" s="11" t="str">
        <f t="shared" si="38"/>
        <v/>
      </c>
      <c r="AC49" s="12" t="str">
        <f t="shared" si="39"/>
        <v/>
      </c>
      <c r="AD49" s="6" t="str">
        <f t="shared" si="40"/>
        <v>Gündüz</v>
      </c>
      <c r="AE49" s="18" t="str">
        <f t="shared" si="43"/>
        <v/>
      </c>
      <c r="AF49" s="18" t="str">
        <f t="shared" si="44"/>
        <v/>
      </c>
      <c r="AG49" s="19" t="str">
        <f t="shared" si="45"/>
        <v/>
      </c>
      <c r="AH49" s="18" t="str">
        <f>IF(AF49="","",WORKDAY.INTL(AF49-1,1,V49,'Resmi Tatiller'!$A$2:$A$17))</f>
        <v/>
      </c>
      <c r="AI49" s="18" t="str">
        <f t="shared" si="46"/>
        <v/>
      </c>
      <c r="AJ49" s="18" t="str">
        <f>IF(AE49="","",IF(AH49&lt;&gt;AF49,AH49+TIME(8,0,0),IF(AG49&lt;TIME(8,0,0),AF49+TIME(8,0,0),IF(AG49&lt;TIME(12,0,0),AE49,IF(AG49&lt;TIME(12,45,0),AF49+TIME(12,45,0),IF(AG49&lt;TIME(15,0,0),AE49,IF(AG49&lt;TIME(15,15,0),AF49+TIME(15,15,0),IF(AG49&lt;TIME(18,0,0),AE49,WORKDAY.INTL(AF49,1,V49,'Resmi Tatiller'!$A$2:$A$17)+TIME(8,0,0)))))))))</f>
        <v/>
      </c>
      <c r="AK49" s="18" t="str">
        <f>IF(AE49="","",IF(AH49&lt;&gt;AF49,AH49+TIME(8,0,0),IF(AG49&lt;TIME(8,0,0),AF49+TIME(8,0,0),IF(AG49&lt;TIME(12,0,0),AE49,IF(AG49&lt;TIME(12,45,0),AF49+TIME(12,45,0),IF(AG49&lt;TIME(15,0,0),AE49,IF(AG49&lt;TIME(15,15,0),AF49+TIME(15,15,0),IF(AG49&lt;TIME(20,0,0),AE49,WORKDAY.INTL(AF49,1,V49,'Resmi Tatiller'!$A$2:$A$17)+TIME(8,0,0)))))))))</f>
        <v/>
      </c>
      <c r="AL49" s="18" t="str">
        <f t="shared" si="47"/>
        <v/>
      </c>
    </row>
    <row r="50" spans="1:38" x14ac:dyDescent="0.25">
      <c r="A50" s="6" t="str">
        <f t="shared" si="24"/>
        <v/>
      </c>
      <c r="B50" s="6"/>
      <c r="C50" s="7" t="str">
        <f>IFERROR(VLOOKUP(B50,'Ürün Veri'!$A:$E,2,FALSE),"")</f>
        <v/>
      </c>
      <c r="D50" s="7" t="str">
        <f>IFERROR(VLOOKUP(B50,'Ürün Veri'!$A:$E,3,FALSE),"")</f>
        <v/>
      </c>
      <c r="E50" s="7" t="str">
        <f>IFERROR(VLOOKUP(B50,'Ürün Veri'!$A:$E,4,FALSE),"")</f>
        <v/>
      </c>
      <c r="F50" s="7" t="str">
        <f>IFERROR(VLOOKUP(B50,'Ürün Veri'!$A:$E,5,FALSE),"")</f>
        <v/>
      </c>
      <c r="G50" s="6"/>
      <c r="H50" s="6"/>
      <c r="I50" s="14">
        <v>10</v>
      </c>
      <c r="J50" s="15">
        <f t="shared" si="25"/>
        <v>45</v>
      </c>
      <c r="K50" s="15">
        <f t="shared" si="26"/>
        <v>15</v>
      </c>
      <c r="L50" s="8">
        <f t="shared" si="27"/>
        <v>9</v>
      </c>
      <c r="M50" s="6" t="s">
        <v>763</v>
      </c>
      <c r="N50" s="9" t="str">
        <f t="shared" si="41"/>
        <v/>
      </c>
      <c r="O50" s="10" t="str">
        <f t="shared" si="42"/>
        <v/>
      </c>
      <c r="P50" s="8" t="str">
        <f t="shared" si="28"/>
        <v/>
      </c>
      <c r="Q50" s="8" t="str">
        <f t="shared" si="29"/>
        <v/>
      </c>
      <c r="R50" s="9" t="str">
        <f>IF(AB50="","",WORKDAY.INTL(W50,AA50,V50,'Resmi Tatiller'!$A$2:$A$17))</f>
        <v/>
      </c>
      <c r="S50" s="10" t="str">
        <f t="shared" si="30"/>
        <v/>
      </c>
      <c r="T50" s="8" t="str">
        <f t="shared" si="31"/>
        <v>Boş</v>
      </c>
      <c r="U50" s="8">
        <f t="shared" si="32"/>
        <v>540</v>
      </c>
      <c r="V50" s="11" t="str">
        <f t="shared" si="33"/>
        <v>0000011</v>
      </c>
      <c r="W50" s="9" t="str">
        <f>IF(OR(N50="",O50=""),"",IF($AD50="24 Saat",N50,IF($AD50="12 Saat",IF(O50&gt;=TIME(20,0,0),WORKDAY.INTL(N50,1,V50,'Resmi Tatiller'!$A$2:$A$17),WORKDAY.INTL(N50-1,1,V50,'Resmi Tatiller'!$A$2:$A$17)),IF($AD50="2 Vardiya",IF(O50&lt;TIME(6,0,0),N50-1,IF(O50&lt;TIME(8,0,0),WORKDAY.INTL(N50-1,1,V50,'Resmi Tatiller'!$A$2:$A$17),N50)),IF(O50&gt;=TIME(18,0,0),WORKDAY.INTL(N50,1,V50,'Resmi Tatiller'!$A$2:$A$17),WORKDAY.INTL(N50-1,1,V50,'Resmi Tatiller'!$A$2:$A$17))))))</f>
        <v/>
      </c>
      <c r="X50" s="8" t="str">
        <f t="shared" si="34"/>
        <v/>
      </c>
      <c r="Y50" s="11" t="str">
        <f t="shared" si="35"/>
        <v/>
      </c>
      <c r="Z50" s="11" t="str">
        <f t="shared" si="36"/>
        <v/>
      </c>
      <c r="AA50" s="11" t="str">
        <f t="shared" si="37"/>
        <v/>
      </c>
      <c r="AB50" s="11" t="str">
        <f t="shared" si="38"/>
        <v/>
      </c>
      <c r="AC50" s="12" t="str">
        <f t="shared" si="39"/>
        <v/>
      </c>
      <c r="AD50" s="6" t="str">
        <f t="shared" si="40"/>
        <v>Gündüz</v>
      </c>
      <c r="AE50" s="18" t="str">
        <f t="shared" si="43"/>
        <v/>
      </c>
      <c r="AF50" s="18" t="str">
        <f t="shared" si="44"/>
        <v/>
      </c>
      <c r="AG50" s="19" t="str">
        <f t="shared" si="45"/>
        <v/>
      </c>
      <c r="AH50" s="18" t="str">
        <f>IF(AF50="","",WORKDAY.INTL(AF50-1,1,V50,'Resmi Tatiller'!$A$2:$A$17))</f>
        <v/>
      </c>
      <c r="AI50" s="18" t="str">
        <f t="shared" si="46"/>
        <v/>
      </c>
      <c r="AJ50" s="18" t="str">
        <f>IF(AE50="","",IF(AH50&lt;&gt;AF50,AH50+TIME(8,0,0),IF(AG50&lt;TIME(8,0,0),AF50+TIME(8,0,0),IF(AG50&lt;TIME(12,0,0),AE50,IF(AG50&lt;TIME(12,45,0),AF50+TIME(12,45,0),IF(AG50&lt;TIME(15,0,0),AE50,IF(AG50&lt;TIME(15,15,0),AF50+TIME(15,15,0),IF(AG50&lt;TIME(18,0,0),AE50,WORKDAY.INTL(AF50,1,V50,'Resmi Tatiller'!$A$2:$A$17)+TIME(8,0,0)))))))))</f>
        <v/>
      </c>
      <c r="AK50" s="18" t="str">
        <f>IF(AE50="","",IF(AH50&lt;&gt;AF50,AH50+TIME(8,0,0),IF(AG50&lt;TIME(8,0,0),AF50+TIME(8,0,0),IF(AG50&lt;TIME(12,0,0),AE50,IF(AG50&lt;TIME(12,45,0),AF50+TIME(12,45,0),IF(AG50&lt;TIME(15,0,0),AE50,IF(AG50&lt;TIME(15,15,0),AF50+TIME(15,15,0),IF(AG50&lt;TIME(20,0,0),AE50,WORKDAY.INTL(AF50,1,V50,'Resmi Tatiller'!$A$2:$A$17)+TIME(8,0,0)))))))))</f>
        <v/>
      </c>
      <c r="AL50" s="18" t="str">
        <f t="shared" si="47"/>
        <v/>
      </c>
    </row>
    <row r="51" spans="1:38" x14ac:dyDescent="0.25">
      <c r="A51" s="6" t="str">
        <f t="shared" si="24"/>
        <v/>
      </c>
      <c r="B51" s="6"/>
      <c r="C51" s="7" t="str">
        <f>IFERROR(VLOOKUP(B51,'Ürün Veri'!$A:$E,2,FALSE),"")</f>
        <v/>
      </c>
      <c r="D51" s="7" t="str">
        <f>IFERROR(VLOOKUP(B51,'Ürün Veri'!$A:$E,3,FALSE),"")</f>
        <v/>
      </c>
      <c r="E51" s="7" t="str">
        <f>IFERROR(VLOOKUP(B51,'Ürün Veri'!$A:$E,4,FALSE),"")</f>
        <v/>
      </c>
      <c r="F51" s="7" t="str">
        <f>IFERROR(VLOOKUP(B51,'Ürün Veri'!$A:$E,5,FALSE),"")</f>
        <v/>
      </c>
      <c r="G51" s="6"/>
      <c r="H51" s="6"/>
      <c r="I51" s="14">
        <v>10</v>
      </c>
      <c r="J51" s="15">
        <f t="shared" si="25"/>
        <v>45</v>
      </c>
      <c r="K51" s="15">
        <f t="shared" si="26"/>
        <v>15</v>
      </c>
      <c r="L51" s="8">
        <f t="shared" si="27"/>
        <v>9</v>
      </c>
      <c r="M51" s="6" t="s">
        <v>763</v>
      </c>
      <c r="N51" s="9" t="str">
        <f t="shared" si="41"/>
        <v/>
      </c>
      <c r="O51" s="10" t="str">
        <f t="shared" si="42"/>
        <v/>
      </c>
      <c r="P51" s="8" t="str">
        <f t="shared" si="28"/>
        <v/>
      </c>
      <c r="Q51" s="8" t="str">
        <f t="shared" si="29"/>
        <v/>
      </c>
      <c r="R51" s="9" t="str">
        <f>IF(AB51="","",WORKDAY.INTL(W51,AA51,V51,'Resmi Tatiller'!$A$2:$A$17))</f>
        <v/>
      </c>
      <c r="S51" s="10" t="str">
        <f t="shared" si="30"/>
        <v/>
      </c>
      <c r="T51" s="8" t="str">
        <f t="shared" si="31"/>
        <v>Boş</v>
      </c>
      <c r="U51" s="8">
        <f t="shared" si="32"/>
        <v>540</v>
      </c>
      <c r="V51" s="11" t="str">
        <f t="shared" si="33"/>
        <v>0000011</v>
      </c>
      <c r="W51" s="9" t="str">
        <f>IF(OR(N51="",O51=""),"",IF($AD51="24 Saat",N51,IF($AD51="12 Saat",IF(O51&gt;=TIME(20,0,0),WORKDAY.INTL(N51,1,V51,'Resmi Tatiller'!$A$2:$A$17),WORKDAY.INTL(N51-1,1,V51,'Resmi Tatiller'!$A$2:$A$17)),IF($AD51="2 Vardiya",IF(O51&lt;TIME(6,0,0),N51-1,IF(O51&lt;TIME(8,0,0),WORKDAY.INTL(N51-1,1,V51,'Resmi Tatiller'!$A$2:$A$17),N51)),IF(O51&gt;=TIME(18,0,0),WORKDAY.INTL(N51,1,V51,'Resmi Tatiller'!$A$2:$A$17),WORKDAY.INTL(N51-1,1,V51,'Resmi Tatiller'!$A$2:$A$17))))))</f>
        <v/>
      </c>
      <c r="X51" s="8" t="str">
        <f t="shared" si="34"/>
        <v/>
      </c>
      <c r="Y51" s="11" t="str">
        <f t="shared" si="35"/>
        <v/>
      </c>
      <c r="Z51" s="11" t="str">
        <f t="shared" si="36"/>
        <v/>
      </c>
      <c r="AA51" s="11" t="str">
        <f t="shared" si="37"/>
        <v/>
      </c>
      <c r="AB51" s="11" t="str">
        <f t="shared" si="38"/>
        <v/>
      </c>
      <c r="AC51" s="12" t="str">
        <f t="shared" si="39"/>
        <v/>
      </c>
      <c r="AD51" s="6" t="str">
        <f t="shared" si="40"/>
        <v>Gündüz</v>
      </c>
      <c r="AE51" s="18" t="str">
        <f t="shared" si="43"/>
        <v/>
      </c>
      <c r="AF51" s="18" t="str">
        <f t="shared" si="44"/>
        <v/>
      </c>
      <c r="AG51" s="19" t="str">
        <f t="shared" si="45"/>
        <v/>
      </c>
      <c r="AH51" s="18" t="str">
        <f>IF(AF51="","",WORKDAY.INTL(AF51-1,1,V51,'Resmi Tatiller'!$A$2:$A$17))</f>
        <v/>
      </c>
      <c r="AI51" s="18" t="str">
        <f t="shared" si="46"/>
        <v/>
      </c>
      <c r="AJ51" s="18" t="str">
        <f>IF(AE51="","",IF(AH51&lt;&gt;AF51,AH51+TIME(8,0,0),IF(AG51&lt;TIME(8,0,0),AF51+TIME(8,0,0),IF(AG51&lt;TIME(12,0,0),AE51,IF(AG51&lt;TIME(12,45,0),AF51+TIME(12,45,0),IF(AG51&lt;TIME(15,0,0),AE51,IF(AG51&lt;TIME(15,15,0),AF51+TIME(15,15,0),IF(AG51&lt;TIME(18,0,0),AE51,WORKDAY.INTL(AF51,1,V51,'Resmi Tatiller'!$A$2:$A$17)+TIME(8,0,0)))))))))</f>
        <v/>
      </c>
      <c r="AK51" s="18" t="str">
        <f>IF(AE51="","",IF(AH51&lt;&gt;AF51,AH51+TIME(8,0,0),IF(AG51&lt;TIME(8,0,0),AF51+TIME(8,0,0),IF(AG51&lt;TIME(12,0,0),AE51,IF(AG51&lt;TIME(12,45,0),AF51+TIME(12,45,0),IF(AG51&lt;TIME(15,0,0),AE51,IF(AG51&lt;TIME(15,15,0),AF51+TIME(15,15,0),IF(AG51&lt;TIME(20,0,0),AE51,WORKDAY.INTL(AF51,1,V51,'Resmi Tatiller'!$A$2:$A$17)+TIME(8,0,0)))))))))</f>
        <v/>
      </c>
      <c r="AL51" s="18" t="str">
        <f t="shared" si="47"/>
        <v/>
      </c>
    </row>
    <row r="52" spans="1:38" x14ac:dyDescent="0.25">
      <c r="A52" s="6" t="str">
        <f t="shared" si="24"/>
        <v/>
      </c>
      <c r="B52" s="6"/>
      <c r="C52" s="7" t="str">
        <f>IFERROR(VLOOKUP(B52,'Ürün Veri'!$A:$E,2,FALSE),"")</f>
        <v/>
      </c>
      <c r="D52" s="7" t="str">
        <f>IFERROR(VLOOKUP(B52,'Ürün Veri'!$A:$E,3,FALSE),"")</f>
        <v/>
      </c>
      <c r="E52" s="7" t="str">
        <f>IFERROR(VLOOKUP(B52,'Ürün Veri'!$A:$E,4,FALSE),"")</f>
        <v/>
      </c>
      <c r="F52" s="7" t="str">
        <f>IFERROR(VLOOKUP(B52,'Ürün Veri'!$A:$E,5,FALSE),"")</f>
        <v/>
      </c>
      <c r="G52" s="6"/>
      <c r="H52" s="6"/>
      <c r="I52" s="14">
        <v>10</v>
      </c>
      <c r="J52" s="15">
        <f t="shared" si="25"/>
        <v>45</v>
      </c>
      <c r="K52" s="15">
        <f t="shared" si="26"/>
        <v>15</v>
      </c>
      <c r="L52" s="8">
        <f t="shared" si="27"/>
        <v>9</v>
      </c>
      <c r="M52" s="6" t="s">
        <v>763</v>
      </c>
      <c r="N52" s="9" t="str">
        <f t="shared" si="41"/>
        <v/>
      </c>
      <c r="O52" s="10" t="str">
        <f t="shared" si="42"/>
        <v/>
      </c>
      <c r="P52" s="8" t="str">
        <f t="shared" si="28"/>
        <v/>
      </c>
      <c r="Q52" s="8" t="str">
        <f t="shared" si="29"/>
        <v/>
      </c>
      <c r="R52" s="9" t="str">
        <f>IF(AB52="","",WORKDAY.INTL(W52,AA52,V52,'Resmi Tatiller'!$A$2:$A$17))</f>
        <v/>
      </c>
      <c r="S52" s="10" t="str">
        <f t="shared" si="30"/>
        <v/>
      </c>
      <c r="T52" s="8" t="str">
        <f t="shared" si="31"/>
        <v>Boş</v>
      </c>
      <c r="U52" s="8">
        <f t="shared" si="32"/>
        <v>540</v>
      </c>
      <c r="V52" s="11" t="str">
        <f t="shared" si="33"/>
        <v>0000011</v>
      </c>
      <c r="W52" s="9" t="str">
        <f>IF(OR(N52="",O52=""),"",IF($AD52="24 Saat",N52,IF($AD52="12 Saat",IF(O52&gt;=TIME(20,0,0),WORKDAY.INTL(N52,1,V52,'Resmi Tatiller'!$A$2:$A$17),WORKDAY.INTL(N52-1,1,V52,'Resmi Tatiller'!$A$2:$A$17)),IF($AD52="2 Vardiya",IF(O52&lt;TIME(6,0,0),N52-1,IF(O52&lt;TIME(8,0,0),WORKDAY.INTL(N52-1,1,V52,'Resmi Tatiller'!$A$2:$A$17),N52)),IF(O52&gt;=TIME(18,0,0),WORKDAY.INTL(N52,1,V52,'Resmi Tatiller'!$A$2:$A$17),WORKDAY.INTL(N52-1,1,V52,'Resmi Tatiller'!$A$2:$A$17))))))</f>
        <v/>
      </c>
      <c r="X52" s="8" t="str">
        <f t="shared" si="34"/>
        <v/>
      </c>
      <c r="Y52" s="11" t="str">
        <f t="shared" si="35"/>
        <v/>
      </c>
      <c r="Z52" s="11" t="str">
        <f t="shared" si="36"/>
        <v/>
      </c>
      <c r="AA52" s="11" t="str">
        <f t="shared" si="37"/>
        <v/>
      </c>
      <c r="AB52" s="11" t="str">
        <f t="shared" si="38"/>
        <v/>
      </c>
      <c r="AC52" s="12" t="str">
        <f t="shared" si="39"/>
        <v/>
      </c>
      <c r="AD52" s="6" t="str">
        <f t="shared" si="40"/>
        <v>Gündüz</v>
      </c>
      <c r="AE52" s="18" t="str">
        <f t="shared" si="43"/>
        <v/>
      </c>
      <c r="AF52" s="18" t="str">
        <f t="shared" si="44"/>
        <v/>
      </c>
      <c r="AG52" s="19" t="str">
        <f t="shared" si="45"/>
        <v/>
      </c>
      <c r="AH52" s="18" t="str">
        <f>IF(AF52="","",WORKDAY.INTL(AF52-1,1,V52,'Resmi Tatiller'!$A$2:$A$17))</f>
        <v/>
      </c>
      <c r="AI52" s="18" t="str">
        <f t="shared" si="46"/>
        <v/>
      </c>
      <c r="AJ52" s="18" t="str">
        <f>IF(AE52="","",IF(AH52&lt;&gt;AF52,AH52+TIME(8,0,0),IF(AG52&lt;TIME(8,0,0),AF52+TIME(8,0,0),IF(AG52&lt;TIME(12,0,0),AE52,IF(AG52&lt;TIME(12,45,0),AF52+TIME(12,45,0),IF(AG52&lt;TIME(15,0,0),AE52,IF(AG52&lt;TIME(15,15,0),AF52+TIME(15,15,0),IF(AG52&lt;TIME(18,0,0),AE52,WORKDAY.INTL(AF52,1,V52,'Resmi Tatiller'!$A$2:$A$17)+TIME(8,0,0)))))))))</f>
        <v/>
      </c>
      <c r="AK52" s="18" t="str">
        <f>IF(AE52="","",IF(AH52&lt;&gt;AF52,AH52+TIME(8,0,0),IF(AG52&lt;TIME(8,0,0),AF52+TIME(8,0,0),IF(AG52&lt;TIME(12,0,0),AE52,IF(AG52&lt;TIME(12,45,0),AF52+TIME(12,45,0),IF(AG52&lt;TIME(15,0,0),AE52,IF(AG52&lt;TIME(15,15,0),AF52+TIME(15,15,0),IF(AG52&lt;TIME(20,0,0),AE52,WORKDAY.INTL(AF52,1,V52,'Resmi Tatiller'!$A$2:$A$17)+TIME(8,0,0)))))))))</f>
        <v/>
      </c>
      <c r="AL52" s="18" t="str">
        <f t="shared" si="47"/>
        <v/>
      </c>
    </row>
    <row r="53" spans="1:38" x14ac:dyDescent="0.25">
      <c r="A53" s="6" t="str">
        <f t="shared" si="24"/>
        <v/>
      </c>
      <c r="B53" s="6"/>
      <c r="C53" s="7" t="str">
        <f>IFERROR(VLOOKUP(B53,'Ürün Veri'!$A:$E,2,FALSE),"")</f>
        <v/>
      </c>
      <c r="D53" s="7" t="str">
        <f>IFERROR(VLOOKUP(B53,'Ürün Veri'!$A:$E,3,FALSE),"")</f>
        <v/>
      </c>
      <c r="E53" s="7" t="str">
        <f>IFERROR(VLOOKUP(B53,'Ürün Veri'!$A:$E,4,FALSE),"")</f>
        <v/>
      </c>
      <c r="F53" s="7" t="str">
        <f>IFERROR(VLOOKUP(B53,'Ürün Veri'!$A:$E,5,FALSE),"")</f>
        <v/>
      </c>
      <c r="G53" s="6"/>
      <c r="H53" s="6"/>
      <c r="I53" s="14">
        <v>10</v>
      </c>
      <c r="J53" s="15">
        <f t="shared" si="25"/>
        <v>45</v>
      </c>
      <c r="K53" s="15">
        <f t="shared" si="26"/>
        <v>15</v>
      </c>
      <c r="L53" s="8">
        <f t="shared" si="27"/>
        <v>9</v>
      </c>
      <c r="M53" s="6" t="s">
        <v>763</v>
      </c>
      <c r="N53" s="9" t="str">
        <f t="shared" si="41"/>
        <v/>
      </c>
      <c r="O53" s="10" t="str">
        <f t="shared" si="42"/>
        <v/>
      </c>
      <c r="P53" s="8" t="str">
        <f t="shared" si="28"/>
        <v/>
      </c>
      <c r="Q53" s="8" t="str">
        <f t="shared" si="29"/>
        <v/>
      </c>
      <c r="R53" s="9" t="str">
        <f>IF(AB53="","",WORKDAY.INTL(W53,AA53,V53,'Resmi Tatiller'!$A$2:$A$17))</f>
        <v/>
      </c>
      <c r="S53" s="10" t="str">
        <f t="shared" si="30"/>
        <v/>
      </c>
      <c r="T53" s="8" t="str">
        <f t="shared" si="31"/>
        <v>Boş</v>
      </c>
      <c r="U53" s="8">
        <f t="shared" si="32"/>
        <v>540</v>
      </c>
      <c r="V53" s="11" t="str">
        <f t="shared" si="33"/>
        <v>0000011</v>
      </c>
      <c r="W53" s="9" t="str">
        <f>IF(OR(N53="",O53=""),"",IF($AD53="24 Saat",N53,IF($AD53="12 Saat",IF(O53&gt;=TIME(20,0,0),WORKDAY.INTL(N53,1,V53,'Resmi Tatiller'!$A$2:$A$17),WORKDAY.INTL(N53-1,1,V53,'Resmi Tatiller'!$A$2:$A$17)),IF($AD53="2 Vardiya",IF(O53&lt;TIME(6,0,0),N53-1,IF(O53&lt;TIME(8,0,0),WORKDAY.INTL(N53-1,1,V53,'Resmi Tatiller'!$A$2:$A$17),N53)),IF(O53&gt;=TIME(18,0,0),WORKDAY.INTL(N53,1,V53,'Resmi Tatiller'!$A$2:$A$17),WORKDAY.INTL(N53-1,1,V53,'Resmi Tatiller'!$A$2:$A$17))))))</f>
        <v/>
      </c>
      <c r="X53" s="8" t="str">
        <f t="shared" si="34"/>
        <v/>
      </c>
      <c r="Y53" s="11" t="str">
        <f t="shared" si="35"/>
        <v/>
      </c>
      <c r="Z53" s="11" t="str">
        <f t="shared" si="36"/>
        <v/>
      </c>
      <c r="AA53" s="11" t="str">
        <f t="shared" si="37"/>
        <v/>
      </c>
      <c r="AB53" s="11" t="str">
        <f t="shared" si="38"/>
        <v/>
      </c>
      <c r="AC53" s="12" t="str">
        <f t="shared" si="39"/>
        <v/>
      </c>
      <c r="AD53" s="6" t="str">
        <f t="shared" si="40"/>
        <v>Gündüz</v>
      </c>
      <c r="AE53" s="18" t="str">
        <f t="shared" si="43"/>
        <v/>
      </c>
      <c r="AF53" s="18" t="str">
        <f t="shared" si="44"/>
        <v/>
      </c>
      <c r="AG53" s="19" t="str">
        <f t="shared" si="45"/>
        <v/>
      </c>
      <c r="AH53" s="18" t="str">
        <f>IF(AF53="","",WORKDAY.INTL(AF53-1,1,V53,'Resmi Tatiller'!$A$2:$A$17))</f>
        <v/>
      </c>
      <c r="AI53" s="18" t="str">
        <f t="shared" si="46"/>
        <v/>
      </c>
      <c r="AJ53" s="18" t="str">
        <f>IF(AE53="","",IF(AH53&lt;&gt;AF53,AH53+TIME(8,0,0),IF(AG53&lt;TIME(8,0,0),AF53+TIME(8,0,0),IF(AG53&lt;TIME(12,0,0),AE53,IF(AG53&lt;TIME(12,45,0),AF53+TIME(12,45,0),IF(AG53&lt;TIME(15,0,0),AE53,IF(AG53&lt;TIME(15,15,0),AF53+TIME(15,15,0),IF(AG53&lt;TIME(18,0,0),AE53,WORKDAY.INTL(AF53,1,V53,'Resmi Tatiller'!$A$2:$A$17)+TIME(8,0,0)))))))))</f>
        <v/>
      </c>
      <c r="AK53" s="18" t="str">
        <f>IF(AE53="","",IF(AH53&lt;&gt;AF53,AH53+TIME(8,0,0),IF(AG53&lt;TIME(8,0,0),AF53+TIME(8,0,0),IF(AG53&lt;TIME(12,0,0),AE53,IF(AG53&lt;TIME(12,45,0),AF53+TIME(12,45,0),IF(AG53&lt;TIME(15,0,0),AE53,IF(AG53&lt;TIME(15,15,0),AF53+TIME(15,15,0),IF(AG53&lt;TIME(20,0,0),AE53,WORKDAY.INTL(AF53,1,V53,'Resmi Tatiller'!$A$2:$A$17)+TIME(8,0,0)))))))))</f>
        <v/>
      </c>
      <c r="AL53" s="18" t="str">
        <f t="shared" si="47"/>
        <v/>
      </c>
    </row>
    <row r="54" spans="1:38" x14ac:dyDescent="0.25">
      <c r="A54" s="6" t="str">
        <f t="shared" si="24"/>
        <v/>
      </c>
      <c r="B54" s="6"/>
      <c r="C54" s="7" t="str">
        <f>IFERROR(VLOOKUP(B54,'Ürün Veri'!$A:$E,2,FALSE),"")</f>
        <v/>
      </c>
      <c r="D54" s="7" t="str">
        <f>IFERROR(VLOOKUP(B54,'Ürün Veri'!$A:$E,3,FALSE),"")</f>
        <v/>
      </c>
      <c r="E54" s="7" t="str">
        <f>IFERROR(VLOOKUP(B54,'Ürün Veri'!$A:$E,4,FALSE),"")</f>
        <v/>
      </c>
      <c r="F54" s="7" t="str">
        <f>IFERROR(VLOOKUP(B54,'Ürün Veri'!$A:$E,5,FALSE),"")</f>
        <v/>
      </c>
      <c r="G54" s="6"/>
      <c r="H54" s="6"/>
      <c r="I54" s="14">
        <v>10</v>
      </c>
      <c r="J54" s="15">
        <f t="shared" si="25"/>
        <v>45</v>
      </c>
      <c r="K54" s="15">
        <f t="shared" si="26"/>
        <v>15</v>
      </c>
      <c r="L54" s="8">
        <f t="shared" si="27"/>
        <v>9</v>
      </c>
      <c r="M54" s="6" t="s">
        <v>763</v>
      </c>
      <c r="N54" s="9" t="str">
        <f t="shared" si="41"/>
        <v/>
      </c>
      <c r="O54" s="10" t="str">
        <f t="shared" si="42"/>
        <v/>
      </c>
      <c r="P54" s="8" t="str">
        <f t="shared" si="28"/>
        <v/>
      </c>
      <c r="Q54" s="8" t="str">
        <f t="shared" si="29"/>
        <v/>
      </c>
      <c r="R54" s="9" t="str">
        <f>IF(AB54="","",WORKDAY.INTL(W54,AA54,V54,'Resmi Tatiller'!$A$2:$A$17))</f>
        <v/>
      </c>
      <c r="S54" s="10" t="str">
        <f t="shared" si="30"/>
        <v/>
      </c>
      <c r="T54" s="8" t="str">
        <f t="shared" si="31"/>
        <v>Boş</v>
      </c>
      <c r="U54" s="8">
        <f t="shared" si="32"/>
        <v>540</v>
      </c>
      <c r="V54" s="11" t="str">
        <f t="shared" si="33"/>
        <v>0000011</v>
      </c>
      <c r="W54" s="9" t="str">
        <f>IF(OR(N54="",O54=""),"",IF($AD54="24 Saat",N54,IF($AD54="12 Saat",IF(O54&gt;=TIME(20,0,0),WORKDAY.INTL(N54,1,V54,'Resmi Tatiller'!$A$2:$A$17),WORKDAY.INTL(N54-1,1,V54,'Resmi Tatiller'!$A$2:$A$17)),IF($AD54="2 Vardiya",IF(O54&lt;TIME(6,0,0),N54-1,IF(O54&lt;TIME(8,0,0),WORKDAY.INTL(N54-1,1,V54,'Resmi Tatiller'!$A$2:$A$17),N54)),IF(O54&gt;=TIME(18,0,0),WORKDAY.INTL(N54,1,V54,'Resmi Tatiller'!$A$2:$A$17),WORKDAY.INTL(N54-1,1,V54,'Resmi Tatiller'!$A$2:$A$17))))))</f>
        <v/>
      </c>
      <c r="X54" s="8" t="str">
        <f t="shared" si="34"/>
        <v/>
      </c>
      <c r="Y54" s="11" t="str">
        <f t="shared" si="35"/>
        <v/>
      </c>
      <c r="Z54" s="11" t="str">
        <f t="shared" si="36"/>
        <v/>
      </c>
      <c r="AA54" s="11" t="str">
        <f t="shared" si="37"/>
        <v/>
      </c>
      <c r="AB54" s="11" t="str">
        <f t="shared" si="38"/>
        <v/>
      </c>
      <c r="AC54" s="12" t="str">
        <f t="shared" si="39"/>
        <v/>
      </c>
      <c r="AD54" s="6" t="str">
        <f t="shared" si="40"/>
        <v>Gündüz</v>
      </c>
      <c r="AE54" s="18" t="str">
        <f t="shared" si="43"/>
        <v/>
      </c>
      <c r="AF54" s="18" t="str">
        <f t="shared" si="44"/>
        <v/>
      </c>
      <c r="AG54" s="19" t="str">
        <f t="shared" si="45"/>
        <v/>
      </c>
      <c r="AH54" s="18" t="str">
        <f>IF(AF54="","",WORKDAY.INTL(AF54-1,1,V54,'Resmi Tatiller'!$A$2:$A$17))</f>
        <v/>
      </c>
      <c r="AI54" s="18" t="str">
        <f t="shared" si="46"/>
        <v/>
      </c>
      <c r="AJ54" s="18" t="str">
        <f>IF(AE54="","",IF(AH54&lt;&gt;AF54,AH54+TIME(8,0,0),IF(AG54&lt;TIME(8,0,0),AF54+TIME(8,0,0),IF(AG54&lt;TIME(12,0,0),AE54,IF(AG54&lt;TIME(12,45,0),AF54+TIME(12,45,0),IF(AG54&lt;TIME(15,0,0),AE54,IF(AG54&lt;TIME(15,15,0),AF54+TIME(15,15,0),IF(AG54&lt;TIME(18,0,0),AE54,WORKDAY.INTL(AF54,1,V54,'Resmi Tatiller'!$A$2:$A$17)+TIME(8,0,0)))))))))</f>
        <v/>
      </c>
      <c r="AK54" s="18" t="str">
        <f>IF(AE54="","",IF(AH54&lt;&gt;AF54,AH54+TIME(8,0,0),IF(AG54&lt;TIME(8,0,0),AF54+TIME(8,0,0),IF(AG54&lt;TIME(12,0,0),AE54,IF(AG54&lt;TIME(12,45,0),AF54+TIME(12,45,0),IF(AG54&lt;TIME(15,0,0),AE54,IF(AG54&lt;TIME(15,15,0),AF54+TIME(15,15,0),IF(AG54&lt;TIME(20,0,0),AE54,WORKDAY.INTL(AF54,1,V54,'Resmi Tatiller'!$A$2:$A$17)+TIME(8,0,0)))))))))</f>
        <v/>
      </c>
      <c r="AL54" s="18" t="str">
        <f t="shared" si="47"/>
        <v/>
      </c>
    </row>
    <row r="55" spans="1:38" x14ac:dyDescent="0.25">
      <c r="A55" s="6" t="str">
        <f t="shared" si="24"/>
        <v/>
      </c>
      <c r="B55" s="6"/>
      <c r="C55" s="7" t="str">
        <f>IFERROR(VLOOKUP(B55,'Ürün Veri'!$A:$E,2,FALSE),"")</f>
        <v/>
      </c>
      <c r="D55" s="7" t="str">
        <f>IFERROR(VLOOKUP(B55,'Ürün Veri'!$A:$E,3,FALSE),"")</f>
        <v/>
      </c>
      <c r="E55" s="7" t="str">
        <f>IFERROR(VLOOKUP(B55,'Ürün Veri'!$A:$E,4,FALSE),"")</f>
        <v/>
      </c>
      <c r="F55" s="7" t="str">
        <f>IFERROR(VLOOKUP(B55,'Ürün Veri'!$A:$E,5,FALSE),"")</f>
        <v/>
      </c>
      <c r="G55" s="6"/>
      <c r="H55" s="6"/>
      <c r="I55" s="14">
        <v>10</v>
      </c>
      <c r="J55" s="15">
        <f t="shared" si="25"/>
        <v>45</v>
      </c>
      <c r="K55" s="15">
        <f t="shared" si="26"/>
        <v>15</v>
      </c>
      <c r="L55" s="8">
        <f t="shared" si="27"/>
        <v>9</v>
      </c>
      <c r="M55" s="6" t="s">
        <v>763</v>
      </c>
      <c r="N55" s="9" t="str">
        <f t="shared" si="41"/>
        <v/>
      </c>
      <c r="O55" s="10" t="str">
        <f t="shared" si="42"/>
        <v/>
      </c>
      <c r="P55" s="8" t="str">
        <f t="shared" si="28"/>
        <v/>
      </c>
      <c r="Q55" s="8" t="str">
        <f t="shared" si="29"/>
        <v/>
      </c>
      <c r="R55" s="9" t="str">
        <f>IF(AB55="","",WORKDAY.INTL(W55,AA55,V55,'Resmi Tatiller'!$A$2:$A$17))</f>
        <v/>
      </c>
      <c r="S55" s="10" t="str">
        <f t="shared" si="30"/>
        <v/>
      </c>
      <c r="T55" s="8" t="str">
        <f t="shared" si="31"/>
        <v>Boş</v>
      </c>
      <c r="U55" s="8">
        <f t="shared" si="32"/>
        <v>540</v>
      </c>
      <c r="V55" s="11" t="str">
        <f t="shared" si="33"/>
        <v>0000011</v>
      </c>
      <c r="W55" s="9" t="str">
        <f>IF(OR(N55="",O55=""),"",IF($AD55="24 Saat",N55,IF($AD55="12 Saat",IF(O55&gt;=TIME(20,0,0),WORKDAY.INTL(N55,1,V55,'Resmi Tatiller'!$A$2:$A$17),WORKDAY.INTL(N55-1,1,V55,'Resmi Tatiller'!$A$2:$A$17)),IF($AD55="2 Vardiya",IF(O55&lt;TIME(6,0,0),N55-1,IF(O55&lt;TIME(8,0,0),WORKDAY.INTL(N55-1,1,V55,'Resmi Tatiller'!$A$2:$A$17),N55)),IF(O55&gt;=TIME(18,0,0),WORKDAY.INTL(N55,1,V55,'Resmi Tatiller'!$A$2:$A$17),WORKDAY.INTL(N55-1,1,V55,'Resmi Tatiller'!$A$2:$A$17))))))</f>
        <v/>
      </c>
      <c r="X55" s="8" t="str">
        <f t="shared" si="34"/>
        <v/>
      </c>
      <c r="Y55" s="11" t="str">
        <f t="shared" si="35"/>
        <v/>
      </c>
      <c r="Z55" s="11" t="str">
        <f t="shared" si="36"/>
        <v/>
      </c>
      <c r="AA55" s="11" t="str">
        <f t="shared" si="37"/>
        <v/>
      </c>
      <c r="AB55" s="11" t="str">
        <f t="shared" si="38"/>
        <v/>
      </c>
      <c r="AC55" s="12" t="str">
        <f t="shared" si="39"/>
        <v/>
      </c>
      <c r="AD55" s="6" t="str">
        <f t="shared" si="40"/>
        <v>Gündüz</v>
      </c>
      <c r="AE55" s="18" t="str">
        <f t="shared" si="43"/>
        <v/>
      </c>
      <c r="AF55" s="18" t="str">
        <f t="shared" si="44"/>
        <v/>
      </c>
      <c r="AG55" s="19" t="str">
        <f t="shared" si="45"/>
        <v/>
      </c>
      <c r="AH55" s="18" t="str">
        <f>IF(AF55="","",WORKDAY.INTL(AF55-1,1,V55,'Resmi Tatiller'!$A$2:$A$17))</f>
        <v/>
      </c>
      <c r="AI55" s="18" t="str">
        <f t="shared" si="46"/>
        <v/>
      </c>
      <c r="AJ55" s="18" t="str">
        <f>IF(AE55="","",IF(AH55&lt;&gt;AF55,AH55+TIME(8,0,0),IF(AG55&lt;TIME(8,0,0),AF55+TIME(8,0,0),IF(AG55&lt;TIME(12,0,0),AE55,IF(AG55&lt;TIME(12,45,0),AF55+TIME(12,45,0),IF(AG55&lt;TIME(15,0,0),AE55,IF(AG55&lt;TIME(15,15,0),AF55+TIME(15,15,0),IF(AG55&lt;TIME(18,0,0),AE55,WORKDAY.INTL(AF55,1,V55,'Resmi Tatiller'!$A$2:$A$17)+TIME(8,0,0)))))))))</f>
        <v/>
      </c>
      <c r="AK55" s="18" t="str">
        <f>IF(AE55="","",IF(AH55&lt;&gt;AF55,AH55+TIME(8,0,0),IF(AG55&lt;TIME(8,0,0),AF55+TIME(8,0,0),IF(AG55&lt;TIME(12,0,0),AE55,IF(AG55&lt;TIME(12,45,0),AF55+TIME(12,45,0),IF(AG55&lt;TIME(15,0,0),AE55,IF(AG55&lt;TIME(15,15,0),AF55+TIME(15,15,0),IF(AG55&lt;TIME(20,0,0),AE55,WORKDAY.INTL(AF55,1,V55,'Resmi Tatiller'!$A$2:$A$17)+TIME(8,0,0)))))))))</f>
        <v/>
      </c>
      <c r="AL55" s="18" t="str">
        <f t="shared" si="47"/>
        <v/>
      </c>
    </row>
    <row r="56" spans="1:38" x14ac:dyDescent="0.25">
      <c r="A56" s="6" t="str">
        <f t="shared" si="24"/>
        <v/>
      </c>
      <c r="B56" s="6"/>
      <c r="C56" s="7" t="str">
        <f>IFERROR(VLOOKUP(B56,'Ürün Veri'!$A:$E,2,FALSE),"")</f>
        <v/>
      </c>
      <c r="D56" s="7" t="str">
        <f>IFERROR(VLOOKUP(B56,'Ürün Veri'!$A:$E,3,FALSE),"")</f>
        <v/>
      </c>
      <c r="E56" s="7" t="str">
        <f>IFERROR(VLOOKUP(B56,'Ürün Veri'!$A:$E,4,FALSE),"")</f>
        <v/>
      </c>
      <c r="F56" s="7" t="str">
        <f>IFERROR(VLOOKUP(B56,'Ürün Veri'!$A:$E,5,FALSE),"")</f>
        <v/>
      </c>
      <c r="G56" s="6"/>
      <c r="H56" s="6"/>
      <c r="I56" s="14">
        <v>10</v>
      </c>
      <c r="J56" s="15">
        <f t="shared" si="25"/>
        <v>45</v>
      </c>
      <c r="K56" s="15">
        <f t="shared" si="26"/>
        <v>15</v>
      </c>
      <c r="L56" s="8">
        <f t="shared" si="27"/>
        <v>9</v>
      </c>
      <c r="M56" s="6" t="s">
        <v>763</v>
      </c>
      <c r="N56" s="9" t="str">
        <f t="shared" si="41"/>
        <v/>
      </c>
      <c r="O56" s="10" t="str">
        <f t="shared" si="42"/>
        <v/>
      </c>
      <c r="P56" s="8" t="str">
        <f t="shared" si="28"/>
        <v/>
      </c>
      <c r="Q56" s="8" t="str">
        <f t="shared" si="29"/>
        <v/>
      </c>
      <c r="R56" s="9" t="str">
        <f>IF(AB56="","",WORKDAY.INTL(W56,AA56,V56,'Resmi Tatiller'!$A$2:$A$17))</f>
        <v/>
      </c>
      <c r="S56" s="10" t="str">
        <f t="shared" si="30"/>
        <v/>
      </c>
      <c r="T56" s="8" t="str">
        <f t="shared" si="31"/>
        <v>Boş</v>
      </c>
      <c r="U56" s="8">
        <f t="shared" si="32"/>
        <v>540</v>
      </c>
      <c r="V56" s="11" t="str">
        <f t="shared" si="33"/>
        <v>0000011</v>
      </c>
      <c r="W56" s="9" t="str">
        <f>IF(OR(N56="",O56=""),"",IF($AD56="24 Saat",N56,IF($AD56="12 Saat",IF(O56&gt;=TIME(20,0,0),WORKDAY.INTL(N56,1,V56,'Resmi Tatiller'!$A$2:$A$17),WORKDAY.INTL(N56-1,1,V56,'Resmi Tatiller'!$A$2:$A$17)),IF($AD56="2 Vardiya",IF(O56&lt;TIME(6,0,0),N56-1,IF(O56&lt;TIME(8,0,0),WORKDAY.INTL(N56-1,1,V56,'Resmi Tatiller'!$A$2:$A$17),N56)),IF(O56&gt;=TIME(18,0,0),WORKDAY.INTL(N56,1,V56,'Resmi Tatiller'!$A$2:$A$17),WORKDAY.INTL(N56-1,1,V56,'Resmi Tatiller'!$A$2:$A$17))))))</f>
        <v/>
      </c>
      <c r="X56" s="8" t="str">
        <f t="shared" si="34"/>
        <v/>
      </c>
      <c r="Y56" s="11" t="str">
        <f t="shared" si="35"/>
        <v/>
      </c>
      <c r="Z56" s="11" t="str">
        <f t="shared" si="36"/>
        <v/>
      </c>
      <c r="AA56" s="11" t="str">
        <f t="shared" si="37"/>
        <v/>
      </c>
      <c r="AB56" s="11" t="str">
        <f t="shared" si="38"/>
        <v/>
      </c>
      <c r="AC56" s="12" t="str">
        <f t="shared" si="39"/>
        <v/>
      </c>
      <c r="AD56" s="6" t="str">
        <f t="shared" si="40"/>
        <v>Gündüz</v>
      </c>
      <c r="AE56" s="18" t="str">
        <f t="shared" si="43"/>
        <v/>
      </c>
      <c r="AF56" s="18" t="str">
        <f t="shared" si="44"/>
        <v/>
      </c>
      <c r="AG56" s="19" t="str">
        <f t="shared" si="45"/>
        <v/>
      </c>
      <c r="AH56" s="18" t="str">
        <f>IF(AF56="","",WORKDAY.INTL(AF56-1,1,V56,'Resmi Tatiller'!$A$2:$A$17))</f>
        <v/>
      </c>
      <c r="AI56" s="18" t="str">
        <f t="shared" si="46"/>
        <v/>
      </c>
      <c r="AJ56" s="18" t="str">
        <f>IF(AE56="","",IF(AH56&lt;&gt;AF56,AH56+TIME(8,0,0),IF(AG56&lt;TIME(8,0,0),AF56+TIME(8,0,0),IF(AG56&lt;TIME(12,0,0),AE56,IF(AG56&lt;TIME(12,45,0),AF56+TIME(12,45,0),IF(AG56&lt;TIME(15,0,0),AE56,IF(AG56&lt;TIME(15,15,0),AF56+TIME(15,15,0),IF(AG56&lt;TIME(18,0,0),AE56,WORKDAY.INTL(AF56,1,V56,'Resmi Tatiller'!$A$2:$A$17)+TIME(8,0,0)))))))))</f>
        <v/>
      </c>
      <c r="AK56" s="18" t="str">
        <f>IF(AE56="","",IF(AH56&lt;&gt;AF56,AH56+TIME(8,0,0),IF(AG56&lt;TIME(8,0,0),AF56+TIME(8,0,0),IF(AG56&lt;TIME(12,0,0),AE56,IF(AG56&lt;TIME(12,45,0),AF56+TIME(12,45,0),IF(AG56&lt;TIME(15,0,0),AE56,IF(AG56&lt;TIME(15,15,0),AF56+TIME(15,15,0),IF(AG56&lt;TIME(20,0,0),AE56,WORKDAY.INTL(AF56,1,V56,'Resmi Tatiller'!$A$2:$A$17)+TIME(8,0,0)))))))))</f>
        <v/>
      </c>
      <c r="AL56" s="18" t="str">
        <f t="shared" si="47"/>
        <v/>
      </c>
    </row>
    <row r="57" spans="1:38" x14ac:dyDescent="0.25">
      <c r="A57" s="6" t="str">
        <f t="shared" si="24"/>
        <v/>
      </c>
      <c r="B57" s="6"/>
      <c r="C57" s="7" t="str">
        <f>IFERROR(VLOOKUP(B57,'Ürün Veri'!$A:$E,2,FALSE),"")</f>
        <v/>
      </c>
      <c r="D57" s="7" t="str">
        <f>IFERROR(VLOOKUP(B57,'Ürün Veri'!$A:$E,3,FALSE),"")</f>
        <v/>
      </c>
      <c r="E57" s="7" t="str">
        <f>IFERROR(VLOOKUP(B57,'Ürün Veri'!$A:$E,4,FALSE),"")</f>
        <v/>
      </c>
      <c r="F57" s="7" t="str">
        <f>IFERROR(VLOOKUP(B57,'Ürün Veri'!$A:$E,5,FALSE),"")</f>
        <v/>
      </c>
      <c r="G57" s="6"/>
      <c r="H57" s="6"/>
      <c r="I57" s="14">
        <v>10</v>
      </c>
      <c r="J57" s="15">
        <f t="shared" si="25"/>
        <v>45</v>
      </c>
      <c r="K57" s="15">
        <f t="shared" si="26"/>
        <v>15</v>
      </c>
      <c r="L57" s="8">
        <f t="shared" si="27"/>
        <v>9</v>
      </c>
      <c r="M57" s="6" t="s">
        <v>763</v>
      </c>
      <c r="N57" s="9" t="str">
        <f t="shared" si="41"/>
        <v/>
      </c>
      <c r="O57" s="10" t="str">
        <f t="shared" si="42"/>
        <v/>
      </c>
      <c r="P57" s="8" t="str">
        <f t="shared" si="28"/>
        <v/>
      </c>
      <c r="Q57" s="8" t="str">
        <f t="shared" si="29"/>
        <v/>
      </c>
      <c r="R57" s="9" t="str">
        <f>IF(AB57="","",WORKDAY.INTL(W57,AA57,V57,'Resmi Tatiller'!$A$2:$A$17))</f>
        <v/>
      </c>
      <c r="S57" s="10" t="str">
        <f t="shared" si="30"/>
        <v/>
      </c>
      <c r="T57" s="8" t="str">
        <f t="shared" si="31"/>
        <v>Boş</v>
      </c>
      <c r="U57" s="8">
        <f t="shared" si="32"/>
        <v>540</v>
      </c>
      <c r="V57" s="11" t="str">
        <f t="shared" si="33"/>
        <v>0000011</v>
      </c>
      <c r="W57" s="9" t="str">
        <f>IF(OR(N57="",O57=""),"",IF($AD57="24 Saat",N57,IF($AD57="12 Saat",IF(O57&gt;=TIME(20,0,0),WORKDAY.INTL(N57,1,V57,'Resmi Tatiller'!$A$2:$A$17),WORKDAY.INTL(N57-1,1,V57,'Resmi Tatiller'!$A$2:$A$17)),IF($AD57="2 Vardiya",IF(O57&lt;TIME(6,0,0),N57-1,IF(O57&lt;TIME(8,0,0),WORKDAY.INTL(N57-1,1,V57,'Resmi Tatiller'!$A$2:$A$17),N57)),IF(O57&gt;=TIME(18,0,0),WORKDAY.INTL(N57,1,V57,'Resmi Tatiller'!$A$2:$A$17),WORKDAY.INTL(N57-1,1,V57,'Resmi Tatiller'!$A$2:$A$17))))))</f>
        <v/>
      </c>
      <c r="X57" s="8" t="str">
        <f t="shared" si="34"/>
        <v/>
      </c>
      <c r="Y57" s="11" t="str">
        <f t="shared" si="35"/>
        <v/>
      </c>
      <c r="Z57" s="11" t="str">
        <f t="shared" si="36"/>
        <v/>
      </c>
      <c r="AA57" s="11" t="str">
        <f t="shared" si="37"/>
        <v/>
      </c>
      <c r="AB57" s="11" t="str">
        <f t="shared" si="38"/>
        <v/>
      </c>
      <c r="AC57" s="12" t="str">
        <f t="shared" si="39"/>
        <v/>
      </c>
      <c r="AD57" s="6" t="str">
        <f t="shared" si="40"/>
        <v>Gündüz</v>
      </c>
      <c r="AE57" s="18" t="str">
        <f t="shared" si="43"/>
        <v/>
      </c>
      <c r="AF57" s="18" t="str">
        <f t="shared" si="44"/>
        <v/>
      </c>
      <c r="AG57" s="19" t="str">
        <f t="shared" si="45"/>
        <v/>
      </c>
      <c r="AH57" s="18" t="str">
        <f>IF(AF57="","",WORKDAY.INTL(AF57-1,1,V57,'Resmi Tatiller'!$A$2:$A$17))</f>
        <v/>
      </c>
      <c r="AI57" s="18" t="str">
        <f t="shared" si="46"/>
        <v/>
      </c>
      <c r="AJ57" s="18" t="str">
        <f>IF(AE57="","",IF(AH57&lt;&gt;AF57,AH57+TIME(8,0,0),IF(AG57&lt;TIME(8,0,0),AF57+TIME(8,0,0),IF(AG57&lt;TIME(12,0,0),AE57,IF(AG57&lt;TIME(12,45,0),AF57+TIME(12,45,0),IF(AG57&lt;TIME(15,0,0),AE57,IF(AG57&lt;TIME(15,15,0),AF57+TIME(15,15,0),IF(AG57&lt;TIME(18,0,0),AE57,WORKDAY.INTL(AF57,1,V57,'Resmi Tatiller'!$A$2:$A$17)+TIME(8,0,0)))))))))</f>
        <v/>
      </c>
      <c r="AK57" s="18" t="str">
        <f>IF(AE57="","",IF(AH57&lt;&gt;AF57,AH57+TIME(8,0,0),IF(AG57&lt;TIME(8,0,0),AF57+TIME(8,0,0),IF(AG57&lt;TIME(12,0,0),AE57,IF(AG57&lt;TIME(12,45,0),AF57+TIME(12,45,0),IF(AG57&lt;TIME(15,0,0),AE57,IF(AG57&lt;TIME(15,15,0),AF57+TIME(15,15,0),IF(AG57&lt;TIME(20,0,0),AE57,WORKDAY.INTL(AF57,1,V57,'Resmi Tatiller'!$A$2:$A$17)+TIME(8,0,0)))))))))</f>
        <v/>
      </c>
      <c r="AL57" s="18" t="str">
        <f t="shared" si="47"/>
        <v/>
      </c>
    </row>
    <row r="58" spans="1:38" x14ac:dyDescent="0.25">
      <c r="A58" s="6" t="str">
        <f t="shared" si="24"/>
        <v/>
      </c>
      <c r="B58" s="6"/>
      <c r="C58" s="7" t="str">
        <f>IFERROR(VLOOKUP(B58,'Ürün Veri'!$A:$E,2,FALSE),"")</f>
        <v/>
      </c>
      <c r="D58" s="7" t="str">
        <f>IFERROR(VLOOKUP(B58,'Ürün Veri'!$A:$E,3,FALSE),"")</f>
        <v/>
      </c>
      <c r="E58" s="7" t="str">
        <f>IFERROR(VLOOKUP(B58,'Ürün Veri'!$A:$E,4,FALSE),"")</f>
        <v/>
      </c>
      <c r="F58" s="7" t="str">
        <f>IFERROR(VLOOKUP(B58,'Ürün Veri'!$A:$E,5,FALSE),"")</f>
        <v/>
      </c>
      <c r="G58" s="6"/>
      <c r="H58" s="6"/>
      <c r="I58" s="14">
        <v>10</v>
      </c>
      <c r="J58" s="15">
        <f t="shared" si="25"/>
        <v>45</v>
      </c>
      <c r="K58" s="15">
        <f t="shared" si="26"/>
        <v>15</v>
      </c>
      <c r="L58" s="8">
        <f t="shared" si="27"/>
        <v>9</v>
      </c>
      <c r="M58" s="6" t="s">
        <v>763</v>
      </c>
      <c r="N58" s="9" t="str">
        <f t="shared" si="41"/>
        <v/>
      </c>
      <c r="O58" s="10" t="str">
        <f t="shared" si="42"/>
        <v/>
      </c>
      <c r="P58" s="8" t="str">
        <f t="shared" si="28"/>
        <v/>
      </c>
      <c r="Q58" s="8" t="str">
        <f t="shared" si="29"/>
        <v/>
      </c>
      <c r="R58" s="9" t="str">
        <f>IF(AB58="","",WORKDAY.INTL(W58,AA58,V58,'Resmi Tatiller'!$A$2:$A$17))</f>
        <v/>
      </c>
      <c r="S58" s="10" t="str">
        <f t="shared" si="30"/>
        <v/>
      </c>
      <c r="T58" s="8" t="str">
        <f t="shared" si="31"/>
        <v>Boş</v>
      </c>
      <c r="U58" s="8">
        <f t="shared" si="32"/>
        <v>540</v>
      </c>
      <c r="V58" s="11" t="str">
        <f t="shared" si="33"/>
        <v>0000011</v>
      </c>
      <c r="W58" s="9" t="str">
        <f>IF(OR(N58="",O58=""),"",IF($AD58="24 Saat",N58,IF($AD58="12 Saat",IF(O58&gt;=TIME(20,0,0),WORKDAY.INTL(N58,1,V58,'Resmi Tatiller'!$A$2:$A$17),WORKDAY.INTL(N58-1,1,V58,'Resmi Tatiller'!$A$2:$A$17)),IF($AD58="2 Vardiya",IF(O58&lt;TIME(6,0,0),N58-1,IF(O58&lt;TIME(8,0,0),WORKDAY.INTL(N58-1,1,V58,'Resmi Tatiller'!$A$2:$A$17),N58)),IF(O58&gt;=TIME(18,0,0),WORKDAY.INTL(N58,1,V58,'Resmi Tatiller'!$A$2:$A$17),WORKDAY.INTL(N58-1,1,V58,'Resmi Tatiller'!$A$2:$A$17))))))</f>
        <v/>
      </c>
      <c r="X58" s="8" t="str">
        <f t="shared" si="34"/>
        <v/>
      </c>
      <c r="Y58" s="11" t="str">
        <f t="shared" si="35"/>
        <v/>
      </c>
      <c r="Z58" s="11" t="str">
        <f t="shared" si="36"/>
        <v/>
      </c>
      <c r="AA58" s="11" t="str">
        <f t="shared" si="37"/>
        <v/>
      </c>
      <c r="AB58" s="11" t="str">
        <f t="shared" si="38"/>
        <v/>
      </c>
      <c r="AC58" s="12" t="str">
        <f t="shared" si="39"/>
        <v/>
      </c>
      <c r="AD58" s="6" t="str">
        <f t="shared" si="40"/>
        <v>Gündüz</v>
      </c>
      <c r="AE58" s="18" t="str">
        <f t="shared" si="43"/>
        <v/>
      </c>
      <c r="AF58" s="18" t="str">
        <f t="shared" si="44"/>
        <v/>
      </c>
      <c r="AG58" s="19" t="str">
        <f t="shared" si="45"/>
        <v/>
      </c>
      <c r="AH58" s="18" t="str">
        <f>IF(AF58="","",WORKDAY.INTL(AF58-1,1,V58,'Resmi Tatiller'!$A$2:$A$17))</f>
        <v/>
      </c>
      <c r="AI58" s="18" t="str">
        <f t="shared" si="46"/>
        <v/>
      </c>
      <c r="AJ58" s="18" t="str">
        <f>IF(AE58="","",IF(AH58&lt;&gt;AF58,AH58+TIME(8,0,0),IF(AG58&lt;TIME(8,0,0),AF58+TIME(8,0,0),IF(AG58&lt;TIME(12,0,0),AE58,IF(AG58&lt;TIME(12,45,0),AF58+TIME(12,45,0),IF(AG58&lt;TIME(15,0,0),AE58,IF(AG58&lt;TIME(15,15,0),AF58+TIME(15,15,0),IF(AG58&lt;TIME(18,0,0),AE58,WORKDAY.INTL(AF58,1,V58,'Resmi Tatiller'!$A$2:$A$17)+TIME(8,0,0)))))))))</f>
        <v/>
      </c>
      <c r="AK58" s="18" t="str">
        <f>IF(AE58="","",IF(AH58&lt;&gt;AF58,AH58+TIME(8,0,0),IF(AG58&lt;TIME(8,0,0),AF58+TIME(8,0,0),IF(AG58&lt;TIME(12,0,0),AE58,IF(AG58&lt;TIME(12,45,0),AF58+TIME(12,45,0),IF(AG58&lt;TIME(15,0,0),AE58,IF(AG58&lt;TIME(15,15,0),AF58+TIME(15,15,0),IF(AG58&lt;TIME(20,0,0),AE58,WORKDAY.INTL(AF58,1,V58,'Resmi Tatiller'!$A$2:$A$17)+TIME(8,0,0)))))))))</f>
        <v/>
      </c>
      <c r="AL58" s="18" t="str">
        <f t="shared" si="47"/>
        <v/>
      </c>
    </row>
    <row r="59" spans="1:38" x14ac:dyDescent="0.25">
      <c r="A59" s="6" t="str">
        <f t="shared" si="24"/>
        <v/>
      </c>
      <c r="B59" s="6"/>
      <c r="C59" s="7" t="str">
        <f>IFERROR(VLOOKUP(B59,'Ürün Veri'!$A:$E,2,FALSE),"")</f>
        <v/>
      </c>
      <c r="D59" s="7" t="str">
        <f>IFERROR(VLOOKUP(B59,'Ürün Veri'!$A:$E,3,FALSE),"")</f>
        <v/>
      </c>
      <c r="E59" s="7" t="str">
        <f>IFERROR(VLOOKUP(B59,'Ürün Veri'!$A:$E,4,FALSE),"")</f>
        <v/>
      </c>
      <c r="F59" s="7" t="str">
        <f>IFERROR(VLOOKUP(B59,'Ürün Veri'!$A:$E,5,FALSE),"")</f>
        <v/>
      </c>
      <c r="G59" s="6"/>
      <c r="H59" s="6"/>
      <c r="I59" s="14">
        <v>10</v>
      </c>
      <c r="J59" s="15">
        <f t="shared" si="25"/>
        <v>45</v>
      </c>
      <c r="K59" s="15">
        <f t="shared" si="26"/>
        <v>15</v>
      </c>
      <c r="L59" s="8">
        <f t="shared" si="27"/>
        <v>9</v>
      </c>
      <c r="M59" s="6" t="s">
        <v>763</v>
      </c>
      <c r="N59" s="9" t="str">
        <f t="shared" si="41"/>
        <v/>
      </c>
      <c r="O59" s="10" t="str">
        <f t="shared" si="42"/>
        <v/>
      </c>
      <c r="P59" s="8" t="str">
        <f t="shared" si="28"/>
        <v/>
      </c>
      <c r="Q59" s="8" t="str">
        <f t="shared" si="29"/>
        <v/>
      </c>
      <c r="R59" s="9" t="str">
        <f>IF(AB59="","",WORKDAY.INTL(W59,AA59,V59,'Resmi Tatiller'!$A$2:$A$17))</f>
        <v/>
      </c>
      <c r="S59" s="10" t="str">
        <f t="shared" si="30"/>
        <v/>
      </c>
      <c r="T59" s="8" t="str">
        <f t="shared" si="31"/>
        <v>Boş</v>
      </c>
      <c r="U59" s="8">
        <f t="shared" si="32"/>
        <v>540</v>
      </c>
      <c r="V59" s="11" t="str">
        <f t="shared" si="33"/>
        <v>0000011</v>
      </c>
      <c r="W59" s="9" t="str">
        <f>IF(OR(N59="",O59=""),"",IF($AD59="24 Saat",N59,IF($AD59="12 Saat",IF(O59&gt;=TIME(20,0,0),WORKDAY.INTL(N59,1,V59,'Resmi Tatiller'!$A$2:$A$17),WORKDAY.INTL(N59-1,1,V59,'Resmi Tatiller'!$A$2:$A$17)),IF($AD59="2 Vardiya",IF(O59&lt;TIME(6,0,0),N59-1,IF(O59&lt;TIME(8,0,0),WORKDAY.INTL(N59-1,1,V59,'Resmi Tatiller'!$A$2:$A$17),N59)),IF(O59&gt;=TIME(18,0,0),WORKDAY.INTL(N59,1,V59,'Resmi Tatiller'!$A$2:$A$17),WORKDAY.INTL(N59-1,1,V59,'Resmi Tatiller'!$A$2:$A$17))))))</f>
        <v/>
      </c>
      <c r="X59" s="8" t="str">
        <f t="shared" si="34"/>
        <v/>
      </c>
      <c r="Y59" s="11" t="str">
        <f t="shared" si="35"/>
        <v/>
      </c>
      <c r="Z59" s="11" t="str">
        <f t="shared" si="36"/>
        <v/>
      </c>
      <c r="AA59" s="11" t="str">
        <f t="shared" si="37"/>
        <v/>
      </c>
      <c r="AB59" s="11" t="str">
        <f t="shared" si="38"/>
        <v/>
      </c>
      <c r="AC59" s="12" t="str">
        <f t="shared" si="39"/>
        <v/>
      </c>
      <c r="AD59" s="6" t="str">
        <f t="shared" si="40"/>
        <v>Gündüz</v>
      </c>
      <c r="AE59" s="18" t="str">
        <f t="shared" si="43"/>
        <v/>
      </c>
      <c r="AF59" s="18" t="str">
        <f t="shared" si="44"/>
        <v/>
      </c>
      <c r="AG59" s="19" t="str">
        <f t="shared" si="45"/>
        <v/>
      </c>
      <c r="AH59" s="18" t="str">
        <f>IF(AF59="","",WORKDAY.INTL(AF59-1,1,V59,'Resmi Tatiller'!$A$2:$A$17))</f>
        <v/>
      </c>
      <c r="AI59" s="18" t="str">
        <f t="shared" si="46"/>
        <v/>
      </c>
      <c r="AJ59" s="18" t="str">
        <f>IF(AE59="","",IF(AH59&lt;&gt;AF59,AH59+TIME(8,0,0),IF(AG59&lt;TIME(8,0,0),AF59+TIME(8,0,0),IF(AG59&lt;TIME(12,0,0),AE59,IF(AG59&lt;TIME(12,45,0),AF59+TIME(12,45,0),IF(AG59&lt;TIME(15,0,0),AE59,IF(AG59&lt;TIME(15,15,0),AF59+TIME(15,15,0),IF(AG59&lt;TIME(18,0,0),AE59,WORKDAY.INTL(AF59,1,V59,'Resmi Tatiller'!$A$2:$A$17)+TIME(8,0,0)))))))))</f>
        <v/>
      </c>
      <c r="AK59" s="18" t="str">
        <f>IF(AE59="","",IF(AH59&lt;&gt;AF59,AH59+TIME(8,0,0),IF(AG59&lt;TIME(8,0,0),AF59+TIME(8,0,0),IF(AG59&lt;TIME(12,0,0),AE59,IF(AG59&lt;TIME(12,45,0),AF59+TIME(12,45,0),IF(AG59&lt;TIME(15,0,0),AE59,IF(AG59&lt;TIME(15,15,0),AF59+TIME(15,15,0),IF(AG59&lt;TIME(20,0,0),AE59,WORKDAY.INTL(AF59,1,V59,'Resmi Tatiller'!$A$2:$A$17)+TIME(8,0,0)))))))))</f>
        <v/>
      </c>
      <c r="AL59" s="18" t="str">
        <f t="shared" si="47"/>
        <v/>
      </c>
    </row>
    <row r="60" spans="1:38" x14ac:dyDescent="0.25">
      <c r="A60" s="6" t="str">
        <f t="shared" si="24"/>
        <v/>
      </c>
      <c r="B60" s="6"/>
      <c r="C60" s="7" t="str">
        <f>IFERROR(VLOOKUP(B60,'Ürün Veri'!$A:$E,2,FALSE),"")</f>
        <v/>
      </c>
      <c r="D60" s="7" t="str">
        <f>IFERROR(VLOOKUP(B60,'Ürün Veri'!$A:$E,3,FALSE),"")</f>
        <v/>
      </c>
      <c r="E60" s="7" t="str">
        <f>IFERROR(VLOOKUP(B60,'Ürün Veri'!$A:$E,4,FALSE),"")</f>
        <v/>
      </c>
      <c r="F60" s="7" t="str">
        <f>IFERROR(VLOOKUP(B60,'Ürün Veri'!$A:$E,5,FALSE),"")</f>
        <v/>
      </c>
      <c r="G60" s="6"/>
      <c r="H60" s="6"/>
      <c r="I60" s="14">
        <v>10</v>
      </c>
      <c r="J60" s="15">
        <f t="shared" si="25"/>
        <v>45</v>
      </c>
      <c r="K60" s="15">
        <f t="shared" si="26"/>
        <v>15</v>
      </c>
      <c r="L60" s="8">
        <f t="shared" si="27"/>
        <v>9</v>
      </c>
      <c r="M60" s="6" t="s">
        <v>763</v>
      </c>
      <c r="N60" s="9" t="str">
        <f t="shared" si="41"/>
        <v/>
      </c>
      <c r="O60" s="10" t="str">
        <f t="shared" si="42"/>
        <v/>
      </c>
      <c r="P60" s="8" t="str">
        <f t="shared" si="28"/>
        <v/>
      </c>
      <c r="Q60" s="8" t="str">
        <f t="shared" si="29"/>
        <v/>
      </c>
      <c r="R60" s="9" t="str">
        <f>IF(AB60="","",WORKDAY.INTL(W60,AA60,V60,'Resmi Tatiller'!$A$2:$A$17))</f>
        <v/>
      </c>
      <c r="S60" s="10" t="str">
        <f t="shared" si="30"/>
        <v/>
      </c>
      <c r="T60" s="8" t="str">
        <f t="shared" si="31"/>
        <v>Boş</v>
      </c>
      <c r="U60" s="8">
        <f t="shared" si="32"/>
        <v>540</v>
      </c>
      <c r="V60" s="11" t="str">
        <f t="shared" si="33"/>
        <v>0000011</v>
      </c>
      <c r="W60" s="9" t="str">
        <f>IF(OR(N60="",O60=""),"",IF($AD60="24 Saat",N60,IF($AD60="12 Saat",IF(O60&gt;=TIME(20,0,0),WORKDAY.INTL(N60,1,V60,'Resmi Tatiller'!$A$2:$A$17),WORKDAY.INTL(N60-1,1,V60,'Resmi Tatiller'!$A$2:$A$17)),IF($AD60="2 Vardiya",IF(O60&lt;TIME(6,0,0),N60-1,IF(O60&lt;TIME(8,0,0),WORKDAY.INTL(N60-1,1,V60,'Resmi Tatiller'!$A$2:$A$17),N60)),IF(O60&gt;=TIME(18,0,0),WORKDAY.INTL(N60,1,V60,'Resmi Tatiller'!$A$2:$A$17),WORKDAY.INTL(N60-1,1,V60,'Resmi Tatiller'!$A$2:$A$17))))))</f>
        <v/>
      </c>
      <c r="X60" s="8" t="str">
        <f t="shared" si="34"/>
        <v/>
      </c>
      <c r="Y60" s="11" t="str">
        <f t="shared" si="35"/>
        <v/>
      </c>
      <c r="Z60" s="11" t="str">
        <f t="shared" si="36"/>
        <v/>
      </c>
      <c r="AA60" s="11" t="str">
        <f t="shared" si="37"/>
        <v/>
      </c>
      <c r="AB60" s="11" t="str">
        <f t="shared" si="38"/>
        <v/>
      </c>
      <c r="AC60" s="12" t="str">
        <f t="shared" si="39"/>
        <v/>
      </c>
      <c r="AD60" s="6" t="str">
        <f t="shared" si="40"/>
        <v>Gündüz</v>
      </c>
      <c r="AE60" s="18" t="str">
        <f t="shared" si="43"/>
        <v/>
      </c>
      <c r="AF60" s="18" t="str">
        <f t="shared" si="44"/>
        <v/>
      </c>
      <c r="AG60" s="19" t="str">
        <f t="shared" si="45"/>
        <v/>
      </c>
      <c r="AH60" s="18" t="str">
        <f>IF(AF60="","",WORKDAY.INTL(AF60-1,1,V60,'Resmi Tatiller'!$A$2:$A$17))</f>
        <v/>
      </c>
      <c r="AI60" s="18" t="str">
        <f t="shared" si="46"/>
        <v/>
      </c>
      <c r="AJ60" s="18" t="str">
        <f>IF(AE60="","",IF(AH60&lt;&gt;AF60,AH60+TIME(8,0,0),IF(AG60&lt;TIME(8,0,0),AF60+TIME(8,0,0),IF(AG60&lt;TIME(12,0,0),AE60,IF(AG60&lt;TIME(12,45,0),AF60+TIME(12,45,0),IF(AG60&lt;TIME(15,0,0),AE60,IF(AG60&lt;TIME(15,15,0),AF60+TIME(15,15,0),IF(AG60&lt;TIME(18,0,0),AE60,WORKDAY.INTL(AF60,1,V60,'Resmi Tatiller'!$A$2:$A$17)+TIME(8,0,0)))))))))</f>
        <v/>
      </c>
      <c r="AK60" s="18" t="str">
        <f>IF(AE60="","",IF(AH60&lt;&gt;AF60,AH60+TIME(8,0,0),IF(AG60&lt;TIME(8,0,0),AF60+TIME(8,0,0),IF(AG60&lt;TIME(12,0,0),AE60,IF(AG60&lt;TIME(12,45,0),AF60+TIME(12,45,0),IF(AG60&lt;TIME(15,0,0),AE60,IF(AG60&lt;TIME(15,15,0),AF60+TIME(15,15,0),IF(AG60&lt;TIME(20,0,0),AE60,WORKDAY.INTL(AF60,1,V60,'Resmi Tatiller'!$A$2:$A$17)+TIME(8,0,0)))))))))</f>
        <v/>
      </c>
      <c r="AL60" s="18" t="str">
        <f t="shared" si="47"/>
        <v/>
      </c>
    </row>
    <row r="61" spans="1:38" x14ac:dyDescent="0.25">
      <c r="A61" s="6" t="str">
        <f t="shared" si="24"/>
        <v/>
      </c>
      <c r="B61" s="6"/>
      <c r="C61" s="7" t="str">
        <f>IFERROR(VLOOKUP(B61,'Ürün Veri'!$A:$E,2,FALSE),"")</f>
        <v/>
      </c>
      <c r="D61" s="7" t="str">
        <f>IFERROR(VLOOKUP(B61,'Ürün Veri'!$A:$E,3,FALSE),"")</f>
        <v/>
      </c>
      <c r="E61" s="7" t="str">
        <f>IFERROR(VLOOKUP(B61,'Ürün Veri'!$A:$E,4,FALSE),"")</f>
        <v/>
      </c>
      <c r="F61" s="7" t="str">
        <f>IFERROR(VLOOKUP(B61,'Ürün Veri'!$A:$E,5,FALSE),"")</f>
        <v/>
      </c>
      <c r="G61" s="6"/>
      <c r="H61" s="6"/>
      <c r="I61" s="14">
        <v>10</v>
      </c>
      <c r="J61" s="15">
        <f t="shared" si="25"/>
        <v>45</v>
      </c>
      <c r="K61" s="15">
        <f t="shared" si="26"/>
        <v>15</v>
      </c>
      <c r="L61" s="8">
        <f t="shared" si="27"/>
        <v>9</v>
      </c>
      <c r="M61" s="6" t="s">
        <v>763</v>
      </c>
      <c r="N61" s="9" t="str">
        <f t="shared" si="41"/>
        <v/>
      </c>
      <c r="O61" s="10" t="str">
        <f t="shared" si="42"/>
        <v/>
      </c>
      <c r="P61" s="8" t="str">
        <f t="shared" si="28"/>
        <v/>
      </c>
      <c r="Q61" s="8" t="str">
        <f t="shared" si="29"/>
        <v/>
      </c>
      <c r="R61" s="9" t="str">
        <f>IF(AB61="","",WORKDAY.INTL(W61,AA61,V61,'Resmi Tatiller'!$A$2:$A$17))</f>
        <v/>
      </c>
      <c r="S61" s="10" t="str">
        <f t="shared" si="30"/>
        <v/>
      </c>
      <c r="T61" s="8" t="str">
        <f t="shared" si="31"/>
        <v>Boş</v>
      </c>
      <c r="U61" s="8">
        <f t="shared" si="32"/>
        <v>540</v>
      </c>
      <c r="V61" s="11" t="str">
        <f t="shared" si="33"/>
        <v>0000011</v>
      </c>
      <c r="W61" s="9" t="str">
        <f>IF(OR(N61="",O61=""),"",IF($AD61="24 Saat",N61,IF($AD61="12 Saat",IF(O61&gt;=TIME(20,0,0),WORKDAY.INTL(N61,1,V61,'Resmi Tatiller'!$A$2:$A$17),WORKDAY.INTL(N61-1,1,V61,'Resmi Tatiller'!$A$2:$A$17)),IF($AD61="2 Vardiya",IF(O61&lt;TIME(6,0,0),N61-1,IF(O61&lt;TIME(8,0,0),WORKDAY.INTL(N61-1,1,V61,'Resmi Tatiller'!$A$2:$A$17),N61)),IF(O61&gt;=TIME(18,0,0),WORKDAY.INTL(N61,1,V61,'Resmi Tatiller'!$A$2:$A$17),WORKDAY.INTL(N61-1,1,V61,'Resmi Tatiller'!$A$2:$A$17))))))</f>
        <v/>
      </c>
      <c r="X61" s="8" t="str">
        <f t="shared" si="34"/>
        <v/>
      </c>
      <c r="Y61" s="11" t="str">
        <f t="shared" si="35"/>
        <v/>
      </c>
      <c r="Z61" s="11" t="str">
        <f t="shared" si="36"/>
        <v/>
      </c>
      <c r="AA61" s="11" t="str">
        <f t="shared" si="37"/>
        <v/>
      </c>
      <c r="AB61" s="11" t="str">
        <f t="shared" si="38"/>
        <v/>
      </c>
      <c r="AC61" s="12" t="str">
        <f t="shared" si="39"/>
        <v/>
      </c>
      <c r="AD61" s="6" t="str">
        <f t="shared" si="40"/>
        <v>Gündüz</v>
      </c>
      <c r="AE61" s="18" t="str">
        <f t="shared" si="43"/>
        <v/>
      </c>
      <c r="AF61" s="18" t="str">
        <f t="shared" si="44"/>
        <v/>
      </c>
      <c r="AG61" s="19" t="str">
        <f t="shared" si="45"/>
        <v/>
      </c>
      <c r="AH61" s="18" t="str">
        <f>IF(AF61="","",WORKDAY.INTL(AF61-1,1,V61,'Resmi Tatiller'!$A$2:$A$17))</f>
        <v/>
      </c>
      <c r="AI61" s="18" t="str">
        <f t="shared" si="46"/>
        <v/>
      </c>
      <c r="AJ61" s="18" t="str">
        <f>IF(AE61="","",IF(AH61&lt;&gt;AF61,AH61+TIME(8,0,0),IF(AG61&lt;TIME(8,0,0),AF61+TIME(8,0,0),IF(AG61&lt;TIME(12,0,0),AE61,IF(AG61&lt;TIME(12,45,0),AF61+TIME(12,45,0),IF(AG61&lt;TIME(15,0,0),AE61,IF(AG61&lt;TIME(15,15,0),AF61+TIME(15,15,0),IF(AG61&lt;TIME(18,0,0),AE61,WORKDAY.INTL(AF61,1,V61,'Resmi Tatiller'!$A$2:$A$17)+TIME(8,0,0)))))))))</f>
        <v/>
      </c>
      <c r="AK61" s="18" t="str">
        <f>IF(AE61="","",IF(AH61&lt;&gt;AF61,AH61+TIME(8,0,0),IF(AG61&lt;TIME(8,0,0),AF61+TIME(8,0,0),IF(AG61&lt;TIME(12,0,0),AE61,IF(AG61&lt;TIME(12,45,0),AF61+TIME(12,45,0),IF(AG61&lt;TIME(15,0,0),AE61,IF(AG61&lt;TIME(15,15,0),AF61+TIME(15,15,0),IF(AG61&lt;TIME(20,0,0),AE61,WORKDAY.INTL(AF61,1,V61,'Resmi Tatiller'!$A$2:$A$17)+TIME(8,0,0)))))))))</f>
        <v/>
      </c>
      <c r="AL61" s="18" t="str">
        <f t="shared" si="47"/>
        <v/>
      </c>
    </row>
    <row r="62" spans="1:38" x14ac:dyDescent="0.25">
      <c r="A62" s="6" t="str">
        <f t="shared" si="24"/>
        <v/>
      </c>
      <c r="B62" s="6"/>
      <c r="C62" s="7" t="str">
        <f>IFERROR(VLOOKUP(B62,'Ürün Veri'!$A:$E,2,FALSE),"")</f>
        <v/>
      </c>
      <c r="D62" s="7" t="str">
        <f>IFERROR(VLOOKUP(B62,'Ürün Veri'!$A:$E,3,FALSE),"")</f>
        <v/>
      </c>
      <c r="E62" s="7" t="str">
        <f>IFERROR(VLOOKUP(B62,'Ürün Veri'!$A:$E,4,FALSE),"")</f>
        <v/>
      </c>
      <c r="F62" s="7" t="str">
        <f>IFERROR(VLOOKUP(B62,'Ürün Veri'!$A:$E,5,FALSE),"")</f>
        <v/>
      </c>
      <c r="G62" s="6"/>
      <c r="H62" s="6"/>
      <c r="I62" s="14">
        <v>10</v>
      </c>
      <c r="J62" s="15">
        <f t="shared" si="25"/>
        <v>45</v>
      </c>
      <c r="K62" s="15">
        <f t="shared" si="26"/>
        <v>15</v>
      </c>
      <c r="L62" s="8">
        <f t="shared" si="27"/>
        <v>9</v>
      </c>
      <c r="M62" s="6" t="s">
        <v>763</v>
      </c>
      <c r="N62" s="9" t="str">
        <f t="shared" si="41"/>
        <v/>
      </c>
      <c r="O62" s="10" t="str">
        <f t="shared" si="42"/>
        <v/>
      </c>
      <c r="P62" s="8" t="str">
        <f t="shared" si="28"/>
        <v/>
      </c>
      <c r="Q62" s="8" t="str">
        <f t="shared" si="29"/>
        <v/>
      </c>
      <c r="R62" s="9" t="str">
        <f>IF(AB62="","",WORKDAY.INTL(W62,AA62,V62,'Resmi Tatiller'!$A$2:$A$17))</f>
        <v/>
      </c>
      <c r="S62" s="10" t="str">
        <f t="shared" si="30"/>
        <v/>
      </c>
      <c r="T62" s="8" t="str">
        <f t="shared" si="31"/>
        <v>Boş</v>
      </c>
      <c r="U62" s="8">
        <f t="shared" si="32"/>
        <v>540</v>
      </c>
      <c r="V62" s="11" t="str">
        <f t="shared" si="33"/>
        <v>0000011</v>
      </c>
      <c r="W62" s="9" t="str">
        <f>IF(OR(N62="",O62=""),"",IF($AD62="24 Saat",N62,IF($AD62="12 Saat",IF(O62&gt;=TIME(20,0,0),WORKDAY.INTL(N62,1,V62,'Resmi Tatiller'!$A$2:$A$17),WORKDAY.INTL(N62-1,1,V62,'Resmi Tatiller'!$A$2:$A$17)),IF($AD62="2 Vardiya",IF(O62&lt;TIME(6,0,0),N62-1,IF(O62&lt;TIME(8,0,0),WORKDAY.INTL(N62-1,1,V62,'Resmi Tatiller'!$A$2:$A$17),N62)),IF(O62&gt;=TIME(18,0,0),WORKDAY.INTL(N62,1,V62,'Resmi Tatiller'!$A$2:$A$17),WORKDAY.INTL(N62-1,1,V62,'Resmi Tatiller'!$A$2:$A$17))))))</f>
        <v/>
      </c>
      <c r="X62" s="8" t="str">
        <f t="shared" si="34"/>
        <v/>
      </c>
      <c r="Y62" s="11" t="str">
        <f t="shared" si="35"/>
        <v/>
      </c>
      <c r="Z62" s="11" t="str">
        <f t="shared" si="36"/>
        <v/>
      </c>
      <c r="AA62" s="11" t="str">
        <f t="shared" si="37"/>
        <v/>
      </c>
      <c r="AB62" s="11" t="str">
        <f t="shared" si="38"/>
        <v/>
      </c>
      <c r="AC62" s="12" t="str">
        <f t="shared" si="39"/>
        <v/>
      </c>
      <c r="AD62" s="6" t="str">
        <f t="shared" si="40"/>
        <v>Gündüz</v>
      </c>
      <c r="AE62" s="18" t="str">
        <f t="shared" si="43"/>
        <v/>
      </c>
      <c r="AF62" s="18" t="str">
        <f t="shared" si="44"/>
        <v/>
      </c>
      <c r="AG62" s="19" t="str">
        <f t="shared" si="45"/>
        <v/>
      </c>
      <c r="AH62" s="18" t="str">
        <f>IF(AF62="","",WORKDAY.INTL(AF62-1,1,V62,'Resmi Tatiller'!$A$2:$A$17))</f>
        <v/>
      </c>
      <c r="AI62" s="18" t="str">
        <f t="shared" si="46"/>
        <v/>
      </c>
      <c r="AJ62" s="18" t="str">
        <f>IF(AE62="","",IF(AH62&lt;&gt;AF62,AH62+TIME(8,0,0),IF(AG62&lt;TIME(8,0,0),AF62+TIME(8,0,0),IF(AG62&lt;TIME(12,0,0),AE62,IF(AG62&lt;TIME(12,45,0),AF62+TIME(12,45,0),IF(AG62&lt;TIME(15,0,0),AE62,IF(AG62&lt;TIME(15,15,0),AF62+TIME(15,15,0),IF(AG62&lt;TIME(18,0,0),AE62,WORKDAY.INTL(AF62,1,V62,'Resmi Tatiller'!$A$2:$A$17)+TIME(8,0,0)))))))))</f>
        <v/>
      </c>
      <c r="AK62" s="18" t="str">
        <f>IF(AE62="","",IF(AH62&lt;&gt;AF62,AH62+TIME(8,0,0),IF(AG62&lt;TIME(8,0,0),AF62+TIME(8,0,0),IF(AG62&lt;TIME(12,0,0),AE62,IF(AG62&lt;TIME(12,45,0),AF62+TIME(12,45,0),IF(AG62&lt;TIME(15,0,0),AE62,IF(AG62&lt;TIME(15,15,0),AF62+TIME(15,15,0),IF(AG62&lt;TIME(20,0,0),AE62,WORKDAY.INTL(AF62,1,V62,'Resmi Tatiller'!$A$2:$A$17)+TIME(8,0,0)))))))))</f>
        <v/>
      </c>
      <c r="AL62" s="18" t="str">
        <f t="shared" si="47"/>
        <v/>
      </c>
    </row>
    <row r="63" spans="1:38" x14ac:dyDescent="0.25">
      <c r="A63" s="6" t="str">
        <f t="shared" si="24"/>
        <v/>
      </c>
      <c r="B63" s="6"/>
      <c r="C63" s="7" t="str">
        <f>IFERROR(VLOOKUP(B63,'Ürün Veri'!$A:$E,2,FALSE),"")</f>
        <v/>
      </c>
      <c r="D63" s="7" t="str">
        <f>IFERROR(VLOOKUP(B63,'Ürün Veri'!$A:$E,3,FALSE),"")</f>
        <v/>
      </c>
      <c r="E63" s="7" t="str">
        <f>IFERROR(VLOOKUP(B63,'Ürün Veri'!$A:$E,4,FALSE),"")</f>
        <v/>
      </c>
      <c r="F63" s="7" t="str">
        <f>IFERROR(VLOOKUP(B63,'Ürün Veri'!$A:$E,5,FALSE),"")</f>
        <v/>
      </c>
      <c r="G63" s="6"/>
      <c r="H63" s="6"/>
      <c r="I63" s="14">
        <v>10</v>
      </c>
      <c r="J63" s="15">
        <f t="shared" si="25"/>
        <v>45</v>
      </c>
      <c r="K63" s="15">
        <f t="shared" si="26"/>
        <v>15</v>
      </c>
      <c r="L63" s="8">
        <f t="shared" si="27"/>
        <v>9</v>
      </c>
      <c r="M63" s="6" t="s">
        <v>763</v>
      </c>
      <c r="N63" s="9" t="str">
        <f t="shared" si="41"/>
        <v/>
      </c>
      <c r="O63" s="10" t="str">
        <f t="shared" si="42"/>
        <v/>
      </c>
      <c r="P63" s="8" t="str">
        <f t="shared" si="28"/>
        <v/>
      </c>
      <c r="Q63" s="8" t="str">
        <f t="shared" si="29"/>
        <v/>
      </c>
      <c r="R63" s="9" t="str">
        <f>IF(AB63="","",WORKDAY.INTL(W63,AA63,V63,'Resmi Tatiller'!$A$2:$A$17))</f>
        <v/>
      </c>
      <c r="S63" s="10" t="str">
        <f t="shared" si="30"/>
        <v/>
      </c>
      <c r="T63" s="8" t="str">
        <f t="shared" si="31"/>
        <v>Boş</v>
      </c>
      <c r="U63" s="8">
        <f t="shared" si="32"/>
        <v>540</v>
      </c>
      <c r="V63" s="11" t="str">
        <f t="shared" si="33"/>
        <v>0000011</v>
      </c>
      <c r="W63" s="9" t="str">
        <f>IF(OR(N63="",O63=""),"",IF($AD63="24 Saat",N63,IF($AD63="12 Saat",IF(O63&gt;=TIME(20,0,0),WORKDAY.INTL(N63,1,V63,'Resmi Tatiller'!$A$2:$A$17),WORKDAY.INTL(N63-1,1,V63,'Resmi Tatiller'!$A$2:$A$17)),IF($AD63="2 Vardiya",IF(O63&lt;TIME(6,0,0),N63-1,IF(O63&lt;TIME(8,0,0),WORKDAY.INTL(N63-1,1,V63,'Resmi Tatiller'!$A$2:$A$17),N63)),IF(O63&gt;=TIME(18,0,0),WORKDAY.INTL(N63,1,V63,'Resmi Tatiller'!$A$2:$A$17),WORKDAY.INTL(N63-1,1,V63,'Resmi Tatiller'!$A$2:$A$17))))))</f>
        <v/>
      </c>
      <c r="X63" s="8" t="str">
        <f t="shared" si="34"/>
        <v/>
      </c>
      <c r="Y63" s="11" t="str">
        <f t="shared" si="35"/>
        <v/>
      </c>
      <c r="Z63" s="11" t="str">
        <f t="shared" si="36"/>
        <v/>
      </c>
      <c r="AA63" s="11" t="str">
        <f t="shared" si="37"/>
        <v/>
      </c>
      <c r="AB63" s="11" t="str">
        <f t="shared" si="38"/>
        <v/>
      </c>
      <c r="AC63" s="12" t="str">
        <f t="shared" si="39"/>
        <v/>
      </c>
      <c r="AD63" s="6" t="str">
        <f t="shared" si="40"/>
        <v>Gündüz</v>
      </c>
      <c r="AE63" s="18" t="str">
        <f t="shared" si="43"/>
        <v/>
      </c>
      <c r="AF63" s="18" t="str">
        <f t="shared" si="44"/>
        <v/>
      </c>
      <c r="AG63" s="19" t="str">
        <f t="shared" si="45"/>
        <v/>
      </c>
      <c r="AH63" s="18" t="str">
        <f>IF(AF63="","",WORKDAY.INTL(AF63-1,1,V63,'Resmi Tatiller'!$A$2:$A$17))</f>
        <v/>
      </c>
      <c r="AI63" s="18" t="str">
        <f t="shared" si="46"/>
        <v/>
      </c>
      <c r="AJ63" s="18" t="str">
        <f>IF(AE63="","",IF(AH63&lt;&gt;AF63,AH63+TIME(8,0,0),IF(AG63&lt;TIME(8,0,0),AF63+TIME(8,0,0),IF(AG63&lt;TIME(12,0,0),AE63,IF(AG63&lt;TIME(12,45,0),AF63+TIME(12,45,0),IF(AG63&lt;TIME(15,0,0),AE63,IF(AG63&lt;TIME(15,15,0),AF63+TIME(15,15,0),IF(AG63&lt;TIME(18,0,0),AE63,WORKDAY.INTL(AF63,1,V63,'Resmi Tatiller'!$A$2:$A$17)+TIME(8,0,0)))))))))</f>
        <v/>
      </c>
      <c r="AK63" s="18" t="str">
        <f>IF(AE63="","",IF(AH63&lt;&gt;AF63,AH63+TIME(8,0,0),IF(AG63&lt;TIME(8,0,0),AF63+TIME(8,0,0),IF(AG63&lt;TIME(12,0,0),AE63,IF(AG63&lt;TIME(12,45,0),AF63+TIME(12,45,0),IF(AG63&lt;TIME(15,0,0),AE63,IF(AG63&lt;TIME(15,15,0),AF63+TIME(15,15,0),IF(AG63&lt;TIME(20,0,0),AE63,WORKDAY.INTL(AF63,1,V63,'Resmi Tatiller'!$A$2:$A$17)+TIME(8,0,0)))))))))</f>
        <v/>
      </c>
      <c r="AL63" s="18" t="str">
        <f t="shared" si="47"/>
        <v/>
      </c>
    </row>
    <row r="64" spans="1:38" x14ac:dyDescent="0.25">
      <c r="A64" s="6" t="str">
        <f t="shared" si="24"/>
        <v/>
      </c>
      <c r="B64" s="6"/>
      <c r="C64" s="7" t="str">
        <f>IFERROR(VLOOKUP(B64,'Ürün Veri'!$A:$E,2,FALSE),"")</f>
        <v/>
      </c>
      <c r="D64" s="7" t="str">
        <f>IFERROR(VLOOKUP(B64,'Ürün Veri'!$A:$E,3,FALSE),"")</f>
        <v/>
      </c>
      <c r="E64" s="7" t="str">
        <f>IFERROR(VLOOKUP(B64,'Ürün Veri'!$A:$E,4,FALSE),"")</f>
        <v/>
      </c>
      <c r="F64" s="7" t="str">
        <f>IFERROR(VLOOKUP(B64,'Ürün Veri'!$A:$E,5,FALSE),"")</f>
        <v/>
      </c>
      <c r="G64" s="6"/>
      <c r="H64" s="6"/>
      <c r="I64" s="14">
        <v>10</v>
      </c>
      <c r="J64" s="15">
        <f t="shared" si="25"/>
        <v>45</v>
      </c>
      <c r="K64" s="15">
        <f t="shared" si="26"/>
        <v>15</v>
      </c>
      <c r="L64" s="8">
        <f t="shared" si="27"/>
        <v>9</v>
      </c>
      <c r="M64" s="6" t="s">
        <v>763</v>
      </c>
      <c r="N64" s="9" t="str">
        <f t="shared" si="41"/>
        <v/>
      </c>
      <c r="O64" s="10" t="str">
        <f t="shared" si="42"/>
        <v/>
      </c>
      <c r="P64" s="8" t="str">
        <f t="shared" si="28"/>
        <v/>
      </c>
      <c r="Q64" s="8" t="str">
        <f t="shared" si="29"/>
        <v/>
      </c>
      <c r="R64" s="9" t="str">
        <f>IF(AB64="","",WORKDAY.INTL(W64,AA64,V64,'Resmi Tatiller'!$A$2:$A$17))</f>
        <v/>
      </c>
      <c r="S64" s="10" t="str">
        <f t="shared" si="30"/>
        <v/>
      </c>
      <c r="T64" s="8" t="str">
        <f t="shared" si="31"/>
        <v>Boş</v>
      </c>
      <c r="U64" s="8">
        <f t="shared" si="32"/>
        <v>540</v>
      </c>
      <c r="V64" s="11" t="str">
        <f t="shared" si="33"/>
        <v>0000011</v>
      </c>
      <c r="W64" s="9" t="str">
        <f>IF(OR(N64="",O64=""),"",IF($AD64="24 Saat",N64,IF($AD64="12 Saat",IF(O64&gt;=TIME(20,0,0),WORKDAY.INTL(N64,1,V64,'Resmi Tatiller'!$A$2:$A$17),WORKDAY.INTL(N64-1,1,V64,'Resmi Tatiller'!$A$2:$A$17)),IF($AD64="2 Vardiya",IF(O64&lt;TIME(6,0,0),N64-1,IF(O64&lt;TIME(8,0,0),WORKDAY.INTL(N64-1,1,V64,'Resmi Tatiller'!$A$2:$A$17),N64)),IF(O64&gt;=TIME(18,0,0),WORKDAY.INTL(N64,1,V64,'Resmi Tatiller'!$A$2:$A$17),WORKDAY.INTL(N64-1,1,V64,'Resmi Tatiller'!$A$2:$A$17))))))</f>
        <v/>
      </c>
      <c r="X64" s="8" t="str">
        <f t="shared" si="34"/>
        <v/>
      </c>
      <c r="Y64" s="11" t="str">
        <f t="shared" si="35"/>
        <v/>
      </c>
      <c r="Z64" s="11" t="str">
        <f t="shared" si="36"/>
        <v/>
      </c>
      <c r="AA64" s="11" t="str">
        <f t="shared" si="37"/>
        <v/>
      </c>
      <c r="AB64" s="11" t="str">
        <f t="shared" si="38"/>
        <v/>
      </c>
      <c r="AC64" s="12" t="str">
        <f t="shared" si="39"/>
        <v/>
      </c>
      <c r="AD64" s="6" t="str">
        <f t="shared" si="40"/>
        <v>Gündüz</v>
      </c>
      <c r="AE64" s="18" t="str">
        <f t="shared" si="43"/>
        <v/>
      </c>
      <c r="AF64" s="18" t="str">
        <f t="shared" si="44"/>
        <v/>
      </c>
      <c r="AG64" s="19" t="str">
        <f t="shared" si="45"/>
        <v/>
      </c>
      <c r="AH64" s="18" t="str">
        <f>IF(AF64="","",WORKDAY.INTL(AF64-1,1,V64,'Resmi Tatiller'!$A$2:$A$17))</f>
        <v/>
      </c>
      <c r="AI64" s="18" t="str">
        <f t="shared" si="46"/>
        <v/>
      </c>
      <c r="AJ64" s="18" t="str">
        <f>IF(AE64="","",IF(AH64&lt;&gt;AF64,AH64+TIME(8,0,0),IF(AG64&lt;TIME(8,0,0),AF64+TIME(8,0,0),IF(AG64&lt;TIME(12,0,0),AE64,IF(AG64&lt;TIME(12,45,0),AF64+TIME(12,45,0),IF(AG64&lt;TIME(15,0,0),AE64,IF(AG64&lt;TIME(15,15,0),AF64+TIME(15,15,0),IF(AG64&lt;TIME(18,0,0),AE64,WORKDAY.INTL(AF64,1,V64,'Resmi Tatiller'!$A$2:$A$17)+TIME(8,0,0)))))))))</f>
        <v/>
      </c>
      <c r="AK64" s="18" t="str">
        <f>IF(AE64="","",IF(AH64&lt;&gt;AF64,AH64+TIME(8,0,0),IF(AG64&lt;TIME(8,0,0),AF64+TIME(8,0,0),IF(AG64&lt;TIME(12,0,0),AE64,IF(AG64&lt;TIME(12,45,0),AF64+TIME(12,45,0),IF(AG64&lt;TIME(15,0,0),AE64,IF(AG64&lt;TIME(15,15,0),AF64+TIME(15,15,0),IF(AG64&lt;TIME(20,0,0),AE64,WORKDAY.INTL(AF64,1,V64,'Resmi Tatiller'!$A$2:$A$17)+TIME(8,0,0)))))))))</f>
        <v/>
      </c>
      <c r="AL64" s="18" t="str">
        <f t="shared" si="47"/>
        <v/>
      </c>
    </row>
    <row r="65" spans="1:38" x14ac:dyDescent="0.25">
      <c r="A65" s="6" t="str">
        <f t="shared" si="24"/>
        <v/>
      </c>
      <c r="B65" s="6"/>
      <c r="C65" s="7" t="str">
        <f>IFERROR(VLOOKUP(B65,'Ürün Veri'!$A:$E,2,FALSE),"")</f>
        <v/>
      </c>
      <c r="D65" s="7" t="str">
        <f>IFERROR(VLOOKUP(B65,'Ürün Veri'!$A:$E,3,FALSE),"")</f>
        <v/>
      </c>
      <c r="E65" s="7" t="str">
        <f>IFERROR(VLOOKUP(B65,'Ürün Veri'!$A:$E,4,FALSE),"")</f>
        <v/>
      </c>
      <c r="F65" s="7" t="str">
        <f>IFERROR(VLOOKUP(B65,'Ürün Veri'!$A:$E,5,FALSE),"")</f>
        <v/>
      </c>
      <c r="G65" s="6"/>
      <c r="H65" s="6"/>
      <c r="I65" s="14">
        <v>10</v>
      </c>
      <c r="J65" s="15">
        <f t="shared" si="25"/>
        <v>45</v>
      </c>
      <c r="K65" s="15">
        <f t="shared" si="26"/>
        <v>15</v>
      </c>
      <c r="L65" s="8">
        <f t="shared" si="27"/>
        <v>9</v>
      </c>
      <c r="M65" s="6" t="s">
        <v>763</v>
      </c>
      <c r="N65" s="9" t="str">
        <f t="shared" si="41"/>
        <v/>
      </c>
      <c r="O65" s="10" t="str">
        <f t="shared" si="42"/>
        <v/>
      </c>
      <c r="P65" s="8" t="str">
        <f t="shared" si="28"/>
        <v/>
      </c>
      <c r="Q65" s="8" t="str">
        <f t="shared" si="29"/>
        <v/>
      </c>
      <c r="R65" s="9" t="str">
        <f>IF(AB65="","",WORKDAY.INTL(W65,AA65,V65,'Resmi Tatiller'!$A$2:$A$17))</f>
        <v/>
      </c>
      <c r="S65" s="10" t="str">
        <f t="shared" si="30"/>
        <v/>
      </c>
      <c r="T65" s="8" t="str">
        <f t="shared" si="31"/>
        <v>Boş</v>
      </c>
      <c r="U65" s="8">
        <f t="shared" si="32"/>
        <v>540</v>
      </c>
      <c r="V65" s="11" t="str">
        <f t="shared" si="33"/>
        <v>0000011</v>
      </c>
      <c r="W65" s="9" t="str">
        <f>IF(OR(N65="",O65=""),"",IF($AD65="24 Saat",N65,IF($AD65="12 Saat",IF(O65&gt;=TIME(20,0,0),WORKDAY.INTL(N65,1,V65,'Resmi Tatiller'!$A$2:$A$17),WORKDAY.INTL(N65-1,1,V65,'Resmi Tatiller'!$A$2:$A$17)),IF($AD65="2 Vardiya",IF(O65&lt;TIME(6,0,0),N65-1,IF(O65&lt;TIME(8,0,0),WORKDAY.INTL(N65-1,1,V65,'Resmi Tatiller'!$A$2:$A$17),N65)),IF(O65&gt;=TIME(18,0,0),WORKDAY.INTL(N65,1,V65,'Resmi Tatiller'!$A$2:$A$17),WORKDAY.INTL(N65-1,1,V65,'Resmi Tatiller'!$A$2:$A$17))))))</f>
        <v/>
      </c>
      <c r="X65" s="8" t="str">
        <f t="shared" si="34"/>
        <v/>
      </c>
      <c r="Y65" s="11" t="str">
        <f t="shared" si="35"/>
        <v/>
      </c>
      <c r="Z65" s="11" t="str">
        <f t="shared" si="36"/>
        <v/>
      </c>
      <c r="AA65" s="11" t="str">
        <f t="shared" si="37"/>
        <v/>
      </c>
      <c r="AB65" s="11" t="str">
        <f t="shared" si="38"/>
        <v/>
      </c>
      <c r="AC65" s="12" t="str">
        <f t="shared" si="39"/>
        <v/>
      </c>
      <c r="AD65" s="6" t="str">
        <f t="shared" si="40"/>
        <v>Gündüz</v>
      </c>
      <c r="AE65" s="18" t="str">
        <f t="shared" si="43"/>
        <v/>
      </c>
      <c r="AF65" s="18" t="str">
        <f t="shared" si="44"/>
        <v/>
      </c>
      <c r="AG65" s="19" t="str">
        <f t="shared" si="45"/>
        <v/>
      </c>
      <c r="AH65" s="18" t="str">
        <f>IF(AF65="","",WORKDAY.INTL(AF65-1,1,V65,'Resmi Tatiller'!$A$2:$A$17))</f>
        <v/>
      </c>
      <c r="AI65" s="18" t="str">
        <f t="shared" si="46"/>
        <v/>
      </c>
      <c r="AJ65" s="18" t="str">
        <f>IF(AE65="","",IF(AH65&lt;&gt;AF65,AH65+TIME(8,0,0),IF(AG65&lt;TIME(8,0,0),AF65+TIME(8,0,0),IF(AG65&lt;TIME(12,0,0),AE65,IF(AG65&lt;TIME(12,45,0),AF65+TIME(12,45,0),IF(AG65&lt;TIME(15,0,0),AE65,IF(AG65&lt;TIME(15,15,0),AF65+TIME(15,15,0),IF(AG65&lt;TIME(18,0,0),AE65,WORKDAY.INTL(AF65,1,V65,'Resmi Tatiller'!$A$2:$A$17)+TIME(8,0,0)))))))))</f>
        <v/>
      </c>
      <c r="AK65" s="18" t="str">
        <f>IF(AE65="","",IF(AH65&lt;&gt;AF65,AH65+TIME(8,0,0),IF(AG65&lt;TIME(8,0,0),AF65+TIME(8,0,0),IF(AG65&lt;TIME(12,0,0),AE65,IF(AG65&lt;TIME(12,45,0),AF65+TIME(12,45,0),IF(AG65&lt;TIME(15,0,0),AE65,IF(AG65&lt;TIME(15,15,0),AF65+TIME(15,15,0),IF(AG65&lt;TIME(20,0,0),AE65,WORKDAY.INTL(AF65,1,V65,'Resmi Tatiller'!$A$2:$A$17)+TIME(8,0,0)))))))))</f>
        <v/>
      </c>
      <c r="AL65" s="18" t="str">
        <f t="shared" si="47"/>
        <v/>
      </c>
    </row>
    <row r="66" spans="1:38" x14ac:dyDescent="0.25">
      <c r="A66" s="6" t="str">
        <f t="shared" si="24"/>
        <v/>
      </c>
      <c r="B66" s="6"/>
      <c r="C66" s="7" t="str">
        <f>IFERROR(VLOOKUP(B66,'Ürün Veri'!$A:$E,2,FALSE),"")</f>
        <v/>
      </c>
      <c r="D66" s="7" t="str">
        <f>IFERROR(VLOOKUP(B66,'Ürün Veri'!$A:$E,3,FALSE),"")</f>
        <v/>
      </c>
      <c r="E66" s="7" t="str">
        <f>IFERROR(VLOOKUP(B66,'Ürün Veri'!$A:$E,4,FALSE),"")</f>
        <v/>
      </c>
      <c r="F66" s="7" t="str">
        <f>IFERROR(VLOOKUP(B66,'Ürün Veri'!$A:$E,5,FALSE),"")</f>
        <v/>
      </c>
      <c r="G66" s="6"/>
      <c r="H66" s="6"/>
      <c r="I66" s="14">
        <v>10</v>
      </c>
      <c r="J66" s="15">
        <f t="shared" si="25"/>
        <v>45</v>
      </c>
      <c r="K66" s="15">
        <f t="shared" si="26"/>
        <v>15</v>
      </c>
      <c r="L66" s="8">
        <f t="shared" si="27"/>
        <v>9</v>
      </c>
      <c r="M66" s="6" t="s">
        <v>763</v>
      </c>
      <c r="N66" s="9" t="str">
        <f t="shared" si="41"/>
        <v/>
      </c>
      <c r="O66" s="10" t="str">
        <f t="shared" si="42"/>
        <v/>
      </c>
      <c r="P66" s="8" t="str">
        <f t="shared" si="28"/>
        <v/>
      </c>
      <c r="Q66" s="8" t="str">
        <f t="shared" si="29"/>
        <v/>
      </c>
      <c r="R66" s="9" t="str">
        <f>IF(AB66="","",WORKDAY.INTL(W66,AA66,V66,'Resmi Tatiller'!$A$2:$A$17))</f>
        <v/>
      </c>
      <c r="S66" s="10" t="str">
        <f t="shared" si="30"/>
        <v/>
      </c>
      <c r="T66" s="8" t="str">
        <f t="shared" si="31"/>
        <v>Boş</v>
      </c>
      <c r="U66" s="8">
        <f t="shared" si="32"/>
        <v>540</v>
      </c>
      <c r="V66" s="11" t="str">
        <f t="shared" si="33"/>
        <v>0000011</v>
      </c>
      <c r="W66" s="9" t="str">
        <f>IF(OR(N66="",O66=""),"",IF($AD66="24 Saat",N66,IF($AD66="12 Saat",IF(O66&gt;=TIME(20,0,0),WORKDAY.INTL(N66,1,V66,'Resmi Tatiller'!$A$2:$A$17),WORKDAY.INTL(N66-1,1,V66,'Resmi Tatiller'!$A$2:$A$17)),IF($AD66="2 Vardiya",IF(O66&lt;TIME(6,0,0),N66-1,IF(O66&lt;TIME(8,0,0),WORKDAY.INTL(N66-1,1,V66,'Resmi Tatiller'!$A$2:$A$17),N66)),IF(O66&gt;=TIME(18,0,0),WORKDAY.INTL(N66,1,V66,'Resmi Tatiller'!$A$2:$A$17),WORKDAY.INTL(N66-1,1,V66,'Resmi Tatiller'!$A$2:$A$17))))))</f>
        <v/>
      </c>
      <c r="X66" s="8" t="str">
        <f t="shared" si="34"/>
        <v/>
      </c>
      <c r="Y66" s="11" t="str">
        <f t="shared" si="35"/>
        <v/>
      </c>
      <c r="Z66" s="11" t="str">
        <f t="shared" si="36"/>
        <v/>
      </c>
      <c r="AA66" s="11" t="str">
        <f t="shared" si="37"/>
        <v/>
      </c>
      <c r="AB66" s="11" t="str">
        <f t="shared" si="38"/>
        <v/>
      </c>
      <c r="AC66" s="12" t="str">
        <f t="shared" si="39"/>
        <v/>
      </c>
      <c r="AD66" s="6" t="str">
        <f t="shared" si="40"/>
        <v>Gündüz</v>
      </c>
      <c r="AE66" s="18" t="str">
        <f t="shared" si="43"/>
        <v/>
      </c>
      <c r="AF66" s="18" t="str">
        <f t="shared" si="44"/>
        <v/>
      </c>
      <c r="AG66" s="19" t="str">
        <f t="shared" si="45"/>
        <v/>
      </c>
      <c r="AH66" s="18" t="str">
        <f>IF(AF66="","",WORKDAY.INTL(AF66-1,1,V66,'Resmi Tatiller'!$A$2:$A$17))</f>
        <v/>
      </c>
      <c r="AI66" s="18" t="str">
        <f t="shared" si="46"/>
        <v/>
      </c>
      <c r="AJ66" s="18" t="str">
        <f>IF(AE66="","",IF(AH66&lt;&gt;AF66,AH66+TIME(8,0,0),IF(AG66&lt;TIME(8,0,0),AF66+TIME(8,0,0),IF(AG66&lt;TIME(12,0,0),AE66,IF(AG66&lt;TIME(12,45,0),AF66+TIME(12,45,0),IF(AG66&lt;TIME(15,0,0),AE66,IF(AG66&lt;TIME(15,15,0),AF66+TIME(15,15,0),IF(AG66&lt;TIME(18,0,0),AE66,WORKDAY.INTL(AF66,1,V66,'Resmi Tatiller'!$A$2:$A$17)+TIME(8,0,0)))))))))</f>
        <v/>
      </c>
      <c r="AK66" s="18" t="str">
        <f>IF(AE66="","",IF(AH66&lt;&gt;AF66,AH66+TIME(8,0,0),IF(AG66&lt;TIME(8,0,0),AF66+TIME(8,0,0),IF(AG66&lt;TIME(12,0,0),AE66,IF(AG66&lt;TIME(12,45,0),AF66+TIME(12,45,0),IF(AG66&lt;TIME(15,0,0),AE66,IF(AG66&lt;TIME(15,15,0),AF66+TIME(15,15,0),IF(AG66&lt;TIME(20,0,0),AE66,WORKDAY.INTL(AF66,1,V66,'Resmi Tatiller'!$A$2:$A$17)+TIME(8,0,0)))))))))</f>
        <v/>
      </c>
      <c r="AL66" s="18" t="str">
        <f t="shared" si="47"/>
        <v/>
      </c>
    </row>
    <row r="67" spans="1:38" x14ac:dyDescent="0.25">
      <c r="A67" s="6" t="str">
        <f t="shared" ref="A67:A98" si="48">IF($B67="","",ROW()-2)</f>
        <v/>
      </c>
      <c r="B67" s="6"/>
      <c r="C67" s="7" t="str">
        <f>IFERROR(VLOOKUP(B67,'Ürün Veri'!$A:$E,2,FALSE),"")</f>
        <v/>
      </c>
      <c r="D67" s="7" t="str">
        <f>IFERROR(VLOOKUP(B67,'Ürün Veri'!$A:$E,3,FALSE),"")</f>
        <v/>
      </c>
      <c r="E67" s="7" t="str">
        <f>IFERROR(VLOOKUP(B67,'Ürün Veri'!$A:$E,4,FALSE),"")</f>
        <v/>
      </c>
      <c r="F67" s="7" t="str">
        <f>IFERROR(VLOOKUP(B67,'Ürün Veri'!$A:$E,5,FALSE),"")</f>
        <v/>
      </c>
      <c r="G67" s="6"/>
      <c r="H67" s="6"/>
      <c r="I67" s="14">
        <v>10</v>
      </c>
      <c r="J67" s="15">
        <f t="shared" ref="J67:J98" si="49">IF($I67="","",IF(VALUE($I67)=24,90,45))</f>
        <v>45</v>
      </c>
      <c r="K67" s="15">
        <f t="shared" ref="K67:K98" si="50">IF($I67="","",IF(VALUE($I67)=24,30,15))</f>
        <v>15</v>
      </c>
      <c r="L67" s="8">
        <f t="shared" ref="L67:L98" si="51">IF($I67="","",VALUE($I67)-($J67+$K67)/60)</f>
        <v>9</v>
      </c>
      <c r="M67" s="6" t="s">
        <v>763</v>
      </c>
      <c r="N67" s="9" t="str">
        <f t="shared" si="41"/>
        <v/>
      </c>
      <c r="O67" s="10" t="str">
        <f t="shared" si="42"/>
        <v/>
      </c>
      <c r="P67" s="8" t="str">
        <f t="shared" ref="P67:P98" si="52">IF(OR(E67="",F67="",G67="",E67=0),"",G67/E67*F67/3600)</f>
        <v/>
      </c>
      <c r="Q67" s="8" t="str">
        <f t="shared" ref="Q67:Q98" si="53">IF(OR(P67="",L67="",L67=0),"",P67/L67)</f>
        <v/>
      </c>
      <c r="R67" s="9" t="str">
        <f>IF(AB67="","",WORKDAY.INTL(W67,AA67,V67,'Resmi Tatiller'!$A$2:$A$17))</f>
        <v/>
      </c>
      <c r="S67" s="10" t="str">
        <f t="shared" ref="S67:S98" si="54">IF(AB67="","",IF($AD67="24 Saat",AB67/1440,IF($AD67="12 Saat",IF(AB67&lt;=240,TIME(8,0,0)+AB67/1440,IF(AB67&lt;=375,TIME(12,45,0)+(AB67-240)/1440,TIME(15,15,0)+(AB67-375)/1440)),IF($AD67="2 Vardiya",IF(AB67&lt;=240,TIME(8,0,0)+AB67/1440,IF(AB67&lt;=375,TIME(12,45,0)+(AB67-240)/1440,IF(AB67&lt;=540,TIME(15,15,0)+(AB67-375)/1440,IF(AB67&lt;=780,TIME(20,0,0)+(AB67-540)/1440,IF(AB67&lt;=915,1+TIME(0,45,0)+(AB67-780)/1440,1+TIME(3,15,0)+(AB67-915)/1440))))),IF(AB67&lt;=240,TIME(8,0,0)+AB67/1440,IF(AB67&lt;=375,TIME(12,45,0)+(AB67-240)/1440,TIME(15,15,0)+(AB67-375)/1440))))))</f>
        <v/>
      </c>
      <c r="T67" s="8" t="str">
        <f t="shared" ref="T67:T98" si="55">IF(B67="","Boş",IF(OR(G67="",N67="",O67=""),"Eksik",IF(OR(R67="",S67=""),"Kontrol","Planlandı")))</f>
        <v>Boş</v>
      </c>
      <c r="U67" s="8">
        <f t="shared" ref="U67:U98" si="56">IF($AD67="24 Saat",1440,IF($AD67="2 Vardiya",1080,IF($AD67="12 Saat",660,IF($AD67="Gündüz",540,IF(L67="","",L67*60)))))</f>
        <v>540</v>
      </c>
      <c r="V67" s="11" t="str">
        <f t="shared" ref="V67:V98" si="57">IF(M67="Çalışmaz","0000011","0000000")</f>
        <v>0000011</v>
      </c>
      <c r="W67" s="9" t="str">
        <f>IF(OR(N67="",O67=""),"",IF($AD67="24 Saat",N67,IF($AD67="12 Saat",IF(O67&gt;=TIME(20,0,0),WORKDAY.INTL(N67,1,V67,'Resmi Tatiller'!$A$2:$A$17),WORKDAY.INTL(N67-1,1,V67,'Resmi Tatiller'!$A$2:$A$17)),IF($AD67="2 Vardiya",IF(O67&lt;TIME(6,0,0),N67-1,IF(O67&lt;TIME(8,0,0),WORKDAY.INTL(N67-1,1,V67,'Resmi Tatiller'!$A$2:$A$17),N67)),IF(O67&gt;=TIME(18,0,0),WORKDAY.INTL(N67,1,V67,'Resmi Tatiller'!$A$2:$A$17),WORKDAY.INTL(N67-1,1,V67,'Resmi Tatiller'!$A$2:$A$17))))))</f>
        <v/>
      </c>
      <c r="X67" s="8" t="str">
        <f t="shared" ref="X67:X98" si="58">IF(W67="","",IF($AD67="24 Saat",MOD(O67,1)*1440,IF($AD67="12 Saat",IF(W67&lt;&gt;N67,0,IF(O67&lt;TIME(8,0,0),0,IF(O67&lt;TIME(12,0,0),(O67-TIME(8,0,0))*1440,IF(O67&lt;TIME(12,45,0),240,IF(O67&lt;TIME(15,0,0),240+(O67-TIME(12,45,0))*1440,IF(O67&lt;TIME(15,15,0),375,IF(O67&lt;TIME(20,0,0),375+(O67-TIME(15,15,0))*1440,0))))))),IF($AD67="2 Vardiya",IF(O67&lt;TIME(6,0,0),IF(O67&lt;TIME(0,45,0),780,IF(O67&lt;TIME(3,0,0),780+(O67-TIME(0,45,0))*1440,IF(O67&lt;TIME(3,15,0),915,915+(O67-TIME(3,15,0))*1440))),IF(O67&lt;TIME(8,0,0),0,IF(O67&lt;TIME(12,0,0),(O67-TIME(8,0,0))*1440,IF(O67&lt;TIME(12,45,0),240,IF(O67&lt;TIME(15,0,0),240+(O67-TIME(12,45,0))*1440,IF(O67&lt;TIME(15,15,0),375,IF(O67&lt;TIME(18,0,0),375+(O67-TIME(15,15,0))*1440,IF(O67&lt;TIME(20,0,0),540,540+(O67-TIME(20,0,0))*1440)))))))),IF(W67&lt;&gt;N67,0,IF(O67&lt;TIME(8,0,0),0,IF(O67&lt;TIME(12,0,0),(O67-TIME(8,0,0))*1440,IF(O67&lt;TIME(12,45,0),240,IF(O67&lt;TIME(15,0,0),240+(O67-TIME(12,45,0))*1440,IF(O67&lt;TIME(15,15,0),375,IF(O67&lt;TIME(18,0,0),375+(O67-TIME(15,15,0))*1440,0)))))))))))</f>
        <v/>
      </c>
      <c r="Y67" s="11" t="str">
        <f t="shared" ref="Y67:Y98" si="59">IF(P67="","",ROUNDUP(P67*60,0))</f>
        <v/>
      </c>
      <c r="Z67" s="11" t="str">
        <f t="shared" ref="Z67:Z98" si="60">IF(Y67="","",N(X67)+Y67)</f>
        <v/>
      </c>
      <c r="AA67" s="11" t="str">
        <f t="shared" ref="AA67:AA98" si="61">IF(OR(Z67="",U67="",U67=0),"",INT((Z67-1)/U67))</f>
        <v/>
      </c>
      <c r="AB67" s="11" t="str">
        <f t="shared" ref="AB67:AB98" si="62">IF(OR(Z67="",U67="",U67=0),"",MOD(Z67-1,U67)+1)</f>
        <v/>
      </c>
      <c r="AC67" s="12" t="str">
        <f t="shared" ref="AC67:AC98" si="63">IF(AB67="","",R67+S67)</f>
        <v/>
      </c>
      <c r="AD67" s="6" t="str">
        <f t="shared" ref="AD67:AD98" si="64">IF($I67="","",IF(VALUE($I67)=10,"Gündüz",IF(VALUE($I67)=12,"12 Saat",IF(VALUE($I67)=24,"2 Vardiya",""))))</f>
        <v>Gündüz</v>
      </c>
      <c r="AE67" s="18" t="str">
        <f t="shared" si="43"/>
        <v/>
      </c>
      <c r="AF67" s="18" t="str">
        <f t="shared" si="44"/>
        <v/>
      </c>
      <c r="AG67" s="19" t="str">
        <f t="shared" si="45"/>
        <v/>
      </c>
      <c r="AH67" s="18" t="str">
        <f>IF(AF67="","",WORKDAY.INTL(AF67-1,1,V67,'Resmi Tatiller'!$A$2:$A$17))</f>
        <v/>
      </c>
      <c r="AI67" s="18" t="str">
        <f t="shared" si="46"/>
        <v/>
      </c>
      <c r="AJ67" s="18" t="str">
        <f>IF(AE67="","",IF(AH67&lt;&gt;AF67,AH67+TIME(8,0,0),IF(AG67&lt;TIME(8,0,0),AF67+TIME(8,0,0),IF(AG67&lt;TIME(12,0,0),AE67,IF(AG67&lt;TIME(12,45,0),AF67+TIME(12,45,0),IF(AG67&lt;TIME(15,0,0),AE67,IF(AG67&lt;TIME(15,15,0),AF67+TIME(15,15,0),IF(AG67&lt;TIME(18,0,0),AE67,WORKDAY.INTL(AF67,1,V67,'Resmi Tatiller'!$A$2:$A$17)+TIME(8,0,0)))))))))</f>
        <v/>
      </c>
      <c r="AK67" s="18" t="str">
        <f>IF(AE67="","",IF(AH67&lt;&gt;AF67,AH67+TIME(8,0,0),IF(AG67&lt;TIME(8,0,0),AF67+TIME(8,0,0),IF(AG67&lt;TIME(12,0,0),AE67,IF(AG67&lt;TIME(12,45,0),AF67+TIME(12,45,0),IF(AG67&lt;TIME(15,0,0),AE67,IF(AG67&lt;TIME(15,15,0),AF67+TIME(15,15,0),IF(AG67&lt;TIME(20,0,0),AE67,WORKDAY.INTL(AF67,1,V67,'Resmi Tatiller'!$A$2:$A$17)+TIME(8,0,0)))))))))</f>
        <v/>
      </c>
      <c r="AL67" s="18" t="str">
        <f t="shared" si="47"/>
        <v/>
      </c>
    </row>
    <row r="68" spans="1:38" x14ac:dyDescent="0.25">
      <c r="A68" s="6" t="str">
        <f t="shared" si="48"/>
        <v/>
      </c>
      <c r="B68" s="6"/>
      <c r="C68" s="7" t="str">
        <f>IFERROR(VLOOKUP(B68,'Ürün Veri'!$A:$E,2,FALSE),"")</f>
        <v/>
      </c>
      <c r="D68" s="7" t="str">
        <f>IFERROR(VLOOKUP(B68,'Ürün Veri'!$A:$E,3,FALSE),"")</f>
        <v/>
      </c>
      <c r="E68" s="7" t="str">
        <f>IFERROR(VLOOKUP(B68,'Ürün Veri'!$A:$E,4,FALSE),"")</f>
        <v/>
      </c>
      <c r="F68" s="7" t="str">
        <f>IFERROR(VLOOKUP(B68,'Ürün Veri'!$A:$E,5,FALSE),"")</f>
        <v/>
      </c>
      <c r="G68" s="6"/>
      <c r="H68" s="6"/>
      <c r="I68" s="14">
        <v>10</v>
      </c>
      <c r="J68" s="15">
        <f t="shared" si="49"/>
        <v>45</v>
      </c>
      <c r="K68" s="15">
        <f t="shared" si="50"/>
        <v>15</v>
      </c>
      <c r="L68" s="8">
        <f t="shared" si="51"/>
        <v>9</v>
      </c>
      <c r="M68" s="6" t="s">
        <v>763</v>
      </c>
      <c r="N68" s="9" t="str">
        <f t="shared" ref="N68:N103" si="65">IF(AI68="","",INT(AI68))</f>
        <v/>
      </c>
      <c r="O68" s="10" t="str">
        <f t="shared" ref="O68:O103" si="66">IF(AI68="","",MOD(AI68,1))</f>
        <v/>
      </c>
      <c r="P68" s="8" t="str">
        <f t="shared" si="52"/>
        <v/>
      </c>
      <c r="Q68" s="8" t="str">
        <f t="shared" si="53"/>
        <v/>
      </c>
      <c r="R68" s="9" t="str">
        <f>IF(AB68="","",WORKDAY.INTL(W68,AA68,V68,'Resmi Tatiller'!$A$2:$A$17))</f>
        <v/>
      </c>
      <c r="S68" s="10" t="str">
        <f t="shared" si="54"/>
        <v/>
      </c>
      <c r="T68" s="8" t="str">
        <f t="shared" si="55"/>
        <v>Boş</v>
      </c>
      <c r="U68" s="8">
        <f t="shared" si="56"/>
        <v>540</v>
      </c>
      <c r="V68" s="11" t="str">
        <f t="shared" si="57"/>
        <v>0000011</v>
      </c>
      <c r="W68" s="9" t="str">
        <f>IF(OR(N68="",O68=""),"",IF($AD68="24 Saat",N68,IF($AD68="12 Saat",IF(O68&gt;=TIME(20,0,0),WORKDAY.INTL(N68,1,V68,'Resmi Tatiller'!$A$2:$A$17),WORKDAY.INTL(N68-1,1,V68,'Resmi Tatiller'!$A$2:$A$17)),IF($AD68="2 Vardiya",IF(O68&lt;TIME(6,0,0),N68-1,IF(O68&lt;TIME(8,0,0),WORKDAY.INTL(N68-1,1,V68,'Resmi Tatiller'!$A$2:$A$17),N68)),IF(O68&gt;=TIME(18,0,0),WORKDAY.INTL(N68,1,V68,'Resmi Tatiller'!$A$2:$A$17),WORKDAY.INTL(N68-1,1,V68,'Resmi Tatiller'!$A$2:$A$17))))))</f>
        <v/>
      </c>
      <c r="X68" s="8" t="str">
        <f t="shared" si="58"/>
        <v/>
      </c>
      <c r="Y68" s="11" t="str">
        <f t="shared" si="59"/>
        <v/>
      </c>
      <c r="Z68" s="11" t="str">
        <f t="shared" si="60"/>
        <v/>
      </c>
      <c r="AA68" s="11" t="str">
        <f t="shared" si="61"/>
        <v/>
      </c>
      <c r="AB68" s="11" t="str">
        <f t="shared" si="62"/>
        <v/>
      </c>
      <c r="AC68" s="12" t="str">
        <f t="shared" si="63"/>
        <v/>
      </c>
      <c r="AD68" s="6" t="str">
        <f t="shared" si="64"/>
        <v>Gündüz</v>
      </c>
      <c r="AE68" s="18" t="str">
        <f t="shared" ref="AE68:AE103" si="67">IF(B68="","",IF(AC67="","",AC67+1/24))</f>
        <v/>
      </c>
      <c r="AF68" s="18" t="str">
        <f t="shared" ref="AF68:AF99" si="68">IF(AE68="","",INT(AE68))</f>
        <v/>
      </c>
      <c r="AG68" s="19" t="str">
        <f t="shared" ref="AG68:AG103" si="69">IF(AE68="","",MOD(AE68,1))</f>
        <v/>
      </c>
      <c r="AH68" s="18" t="str">
        <f>IF(AF68="","",WORKDAY.INTL(AF68-1,1,V68,'Resmi Tatiller'!$A$2:$A$17))</f>
        <v/>
      </c>
      <c r="AI68" s="18" t="str">
        <f t="shared" ref="AI68:AI99" si="70">IF(AE68="","",IF($AD68="24 Saat",AE68,IF($AD68="Gündüz",AJ68,IF($AD68="12 Saat",AK68,IF($AD68="2 Vardiya",AL68,AE68)))))</f>
        <v/>
      </c>
      <c r="AJ68" s="18" t="str">
        <f>IF(AE68="","",IF(AH68&lt;&gt;AF68,AH68+TIME(8,0,0),IF(AG68&lt;TIME(8,0,0),AF68+TIME(8,0,0),IF(AG68&lt;TIME(12,0,0),AE68,IF(AG68&lt;TIME(12,45,0),AF68+TIME(12,45,0),IF(AG68&lt;TIME(15,0,0),AE68,IF(AG68&lt;TIME(15,15,0),AF68+TIME(15,15,0),IF(AG68&lt;TIME(18,0,0),AE68,WORKDAY.INTL(AF68,1,V68,'Resmi Tatiller'!$A$2:$A$17)+TIME(8,0,0)))))))))</f>
        <v/>
      </c>
      <c r="AK68" s="18" t="str">
        <f>IF(AE68="","",IF(AH68&lt;&gt;AF68,AH68+TIME(8,0,0),IF(AG68&lt;TIME(8,0,0),AF68+TIME(8,0,0),IF(AG68&lt;TIME(12,0,0),AE68,IF(AG68&lt;TIME(12,45,0),AF68+TIME(12,45,0),IF(AG68&lt;TIME(15,0,0),AE68,IF(AG68&lt;TIME(15,15,0),AF68+TIME(15,15,0),IF(AG68&lt;TIME(20,0,0),AE68,WORKDAY.INTL(AF68,1,V68,'Resmi Tatiller'!$A$2:$A$17)+TIME(8,0,0)))))))))</f>
        <v/>
      </c>
      <c r="AL68" s="18" t="str">
        <f t="shared" ref="AL68:AL103" si="71">IF(AE68="","",IF(AG68&lt;TIME(6,0,0),IF(AG68&lt;TIME(0,45,0),AF68+TIME(0,45,0),IF(AG68&lt;TIME(3,0,0),AE68,IF(AG68&lt;TIME(3,15,0),AF68+TIME(3,15,0),AE68))),IF(AG68&lt;TIME(8,0,0),AF68+TIME(8,0,0),IF(AG68&lt;TIME(12,0,0),AE68,IF(AG68&lt;TIME(12,45,0),AF68+TIME(12,45,0),IF(AG68&lt;TIME(15,0,0),AE68,IF(AG68&lt;TIME(15,15,0),AF68+TIME(15,15,0),IF(AG68&lt;TIME(18,0,0),AE68,IF(AG68&lt;TIME(20,0,0),AF68+TIME(20,0,0),IF(AH68&lt;&gt;AF68,AH68+TIME(8,0,0),AE68))))))))))</f>
        <v/>
      </c>
    </row>
    <row r="69" spans="1:38" x14ac:dyDescent="0.25">
      <c r="A69" s="6" t="str">
        <f t="shared" si="48"/>
        <v/>
      </c>
      <c r="B69" s="6"/>
      <c r="C69" s="7" t="str">
        <f>IFERROR(VLOOKUP(B69,'Ürün Veri'!$A:$E,2,FALSE),"")</f>
        <v/>
      </c>
      <c r="D69" s="7" t="str">
        <f>IFERROR(VLOOKUP(B69,'Ürün Veri'!$A:$E,3,FALSE),"")</f>
        <v/>
      </c>
      <c r="E69" s="7" t="str">
        <f>IFERROR(VLOOKUP(B69,'Ürün Veri'!$A:$E,4,FALSE),"")</f>
        <v/>
      </c>
      <c r="F69" s="7" t="str">
        <f>IFERROR(VLOOKUP(B69,'Ürün Veri'!$A:$E,5,FALSE),"")</f>
        <v/>
      </c>
      <c r="G69" s="6"/>
      <c r="H69" s="6"/>
      <c r="I69" s="14">
        <v>10</v>
      </c>
      <c r="J69" s="15">
        <f t="shared" si="49"/>
        <v>45</v>
      </c>
      <c r="K69" s="15">
        <f t="shared" si="50"/>
        <v>15</v>
      </c>
      <c r="L69" s="8">
        <f t="shared" si="51"/>
        <v>9</v>
      </c>
      <c r="M69" s="6" t="s">
        <v>763</v>
      </c>
      <c r="N69" s="9" t="str">
        <f t="shared" si="65"/>
        <v/>
      </c>
      <c r="O69" s="10" t="str">
        <f t="shared" si="66"/>
        <v/>
      </c>
      <c r="P69" s="8" t="str">
        <f t="shared" si="52"/>
        <v/>
      </c>
      <c r="Q69" s="8" t="str">
        <f t="shared" si="53"/>
        <v/>
      </c>
      <c r="R69" s="9" t="str">
        <f>IF(AB69="","",WORKDAY.INTL(W69,AA69,V69,'Resmi Tatiller'!$A$2:$A$17))</f>
        <v/>
      </c>
      <c r="S69" s="10" t="str">
        <f t="shared" si="54"/>
        <v/>
      </c>
      <c r="T69" s="8" t="str">
        <f t="shared" si="55"/>
        <v>Boş</v>
      </c>
      <c r="U69" s="8">
        <f t="shared" si="56"/>
        <v>540</v>
      </c>
      <c r="V69" s="11" t="str">
        <f t="shared" si="57"/>
        <v>0000011</v>
      </c>
      <c r="W69" s="9" t="str">
        <f>IF(OR(N69="",O69=""),"",IF($AD69="24 Saat",N69,IF($AD69="12 Saat",IF(O69&gt;=TIME(20,0,0),WORKDAY.INTL(N69,1,V69,'Resmi Tatiller'!$A$2:$A$17),WORKDAY.INTL(N69-1,1,V69,'Resmi Tatiller'!$A$2:$A$17)),IF($AD69="2 Vardiya",IF(O69&lt;TIME(6,0,0),N69-1,IF(O69&lt;TIME(8,0,0),WORKDAY.INTL(N69-1,1,V69,'Resmi Tatiller'!$A$2:$A$17),N69)),IF(O69&gt;=TIME(18,0,0),WORKDAY.INTL(N69,1,V69,'Resmi Tatiller'!$A$2:$A$17),WORKDAY.INTL(N69-1,1,V69,'Resmi Tatiller'!$A$2:$A$17))))))</f>
        <v/>
      </c>
      <c r="X69" s="8" t="str">
        <f t="shared" si="58"/>
        <v/>
      </c>
      <c r="Y69" s="11" t="str">
        <f t="shared" si="59"/>
        <v/>
      </c>
      <c r="Z69" s="11" t="str">
        <f t="shared" si="60"/>
        <v/>
      </c>
      <c r="AA69" s="11" t="str">
        <f t="shared" si="61"/>
        <v/>
      </c>
      <c r="AB69" s="11" t="str">
        <f t="shared" si="62"/>
        <v/>
      </c>
      <c r="AC69" s="12" t="str">
        <f t="shared" si="63"/>
        <v/>
      </c>
      <c r="AD69" s="6" t="str">
        <f t="shared" si="64"/>
        <v>Gündüz</v>
      </c>
      <c r="AE69" s="18" t="str">
        <f t="shared" si="67"/>
        <v/>
      </c>
      <c r="AF69" s="18" t="str">
        <f t="shared" si="68"/>
        <v/>
      </c>
      <c r="AG69" s="19" t="str">
        <f t="shared" si="69"/>
        <v/>
      </c>
      <c r="AH69" s="18" t="str">
        <f>IF(AF69="","",WORKDAY.INTL(AF69-1,1,V69,'Resmi Tatiller'!$A$2:$A$17))</f>
        <v/>
      </c>
      <c r="AI69" s="18" t="str">
        <f t="shared" si="70"/>
        <v/>
      </c>
      <c r="AJ69" s="18" t="str">
        <f>IF(AE69="","",IF(AH69&lt;&gt;AF69,AH69+TIME(8,0,0),IF(AG69&lt;TIME(8,0,0),AF69+TIME(8,0,0),IF(AG69&lt;TIME(12,0,0),AE69,IF(AG69&lt;TIME(12,45,0),AF69+TIME(12,45,0),IF(AG69&lt;TIME(15,0,0),AE69,IF(AG69&lt;TIME(15,15,0),AF69+TIME(15,15,0),IF(AG69&lt;TIME(18,0,0),AE69,WORKDAY.INTL(AF69,1,V69,'Resmi Tatiller'!$A$2:$A$17)+TIME(8,0,0)))))))))</f>
        <v/>
      </c>
      <c r="AK69" s="18" t="str">
        <f>IF(AE69="","",IF(AH69&lt;&gt;AF69,AH69+TIME(8,0,0),IF(AG69&lt;TIME(8,0,0),AF69+TIME(8,0,0),IF(AG69&lt;TIME(12,0,0),AE69,IF(AG69&lt;TIME(12,45,0),AF69+TIME(12,45,0),IF(AG69&lt;TIME(15,0,0),AE69,IF(AG69&lt;TIME(15,15,0),AF69+TIME(15,15,0),IF(AG69&lt;TIME(20,0,0),AE69,WORKDAY.INTL(AF69,1,V69,'Resmi Tatiller'!$A$2:$A$17)+TIME(8,0,0)))))))))</f>
        <v/>
      </c>
      <c r="AL69" s="18" t="str">
        <f t="shared" si="71"/>
        <v/>
      </c>
    </row>
    <row r="70" spans="1:38" x14ac:dyDescent="0.25">
      <c r="A70" s="6" t="str">
        <f t="shared" si="48"/>
        <v/>
      </c>
      <c r="B70" s="6"/>
      <c r="C70" s="7" t="str">
        <f>IFERROR(VLOOKUP(B70,'Ürün Veri'!$A:$E,2,FALSE),"")</f>
        <v/>
      </c>
      <c r="D70" s="7" t="str">
        <f>IFERROR(VLOOKUP(B70,'Ürün Veri'!$A:$E,3,FALSE),"")</f>
        <v/>
      </c>
      <c r="E70" s="7" t="str">
        <f>IFERROR(VLOOKUP(B70,'Ürün Veri'!$A:$E,4,FALSE),"")</f>
        <v/>
      </c>
      <c r="F70" s="7" t="str">
        <f>IFERROR(VLOOKUP(B70,'Ürün Veri'!$A:$E,5,FALSE),"")</f>
        <v/>
      </c>
      <c r="G70" s="6"/>
      <c r="H70" s="6"/>
      <c r="I70" s="14">
        <v>10</v>
      </c>
      <c r="J70" s="15">
        <f t="shared" si="49"/>
        <v>45</v>
      </c>
      <c r="K70" s="15">
        <f t="shared" si="50"/>
        <v>15</v>
      </c>
      <c r="L70" s="8">
        <f t="shared" si="51"/>
        <v>9</v>
      </c>
      <c r="M70" s="6" t="s">
        <v>763</v>
      </c>
      <c r="N70" s="9" t="str">
        <f t="shared" si="65"/>
        <v/>
      </c>
      <c r="O70" s="10" t="str">
        <f t="shared" si="66"/>
        <v/>
      </c>
      <c r="P70" s="8" t="str">
        <f t="shared" si="52"/>
        <v/>
      </c>
      <c r="Q70" s="8" t="str">
        <f t="shared" si="53"/>
        <v/>
      </c>
      <c r="R70" s="9" t="str">
        <f>IF(AB70="","",WORKDAY.INTL(W70,AA70,V70,'Resmi Tatiller'!$A$2:$A$17))</f>
        <v/>
      </c>
      <c r="S70" s="10" t="str">
        <f t="shared" si="54"/>
        <v/>
      </c>
      <c r="T70" s="8" t="str">
        <f t="shared" si="55"/>
        <v>Boş</v>
      </c>
      <c r="U70" s="8">
        <f t="shared" si="56"/>
        <v>540</v>
      </c>
      <c r="V70" s="11" t="str">
        <f t="shared" si="57"/>
        <v>0000011</v>
      </c>
      <c r="W70" s="9" t="str">
        <f>IF(OR(N70="",O70=""),"",IF($AD70="24 Saat",N70,IF($AD70="12 Saat",IF(O70&gt;=TIME(20,0,0),WORKDAY.INTL(N70,1,V70,'Resmi Tatiller'!$A$2:$A$17),WORKDAY.INTL(N70-1,1,V70,'Resmi Tatiller'!$A$2:$A$17)),IF($AD70="2 Vardiya",IF(O70&lt;TIME(6,0,0),N70-1,IF(O70&lt;TIME(8,0,0),WORKDAY.INTL(N70-1,1,V70,'Resmi Tatiller'!$A$2:$A$17),N70)),IF(O70&gt;=TIME(18,0,0),WORKDAY.INTL(N70,1,V70,'Resmi Tatiller'!$A$2:$A$17),WORKDAY.INTL(N70-1,1,V70,'Resmi Tatiller'!$A$2:$A$17))))))</f>
        <v/>
      </c>
      <c r="X70" s="8" t="str">
        <f t="shared" si="58"/>
        <v/>
      </c>
      <c r="Y70" s="11" t="str">
        <f t="shared" si="59"/>
        <v/>
      </c>
      <c r="Z70" s="11" t="str">
        <f t="shared" si="60"/>
        <v/>
      </c>
      <c r="AA70" s="11" t="str">
        <f t="shared" si="61"/>
        <v/>
      </c>
      <c r="AB70" s="11" t="str">
        <f t="shared" si="62"/>
        <v/>
      </c>
      <c r="AC70" s="12" t="str">
        <f t="shared" si="63"/>
        <v/>
      </c>
      <c r="AD70" s="6" t="str">
        <f t="shared" si="64"/>
        <v>Gündüz</v>
      </c>
      <c r="AE70" s="18" t="str">
        <f t="shared" si="67"/>
        <v/>
      </c>
      <c r="AF70" s="18" t="str">
        <f t="shared" si="68"/>
        <v/>
      </c>
      <c r="AG70" s="19" t="str">
        <f t="shared" si="69"/>
        <v/>
      </c>
      <c r="AH70" s="18" t="str">
        <f>IF(AF70="","",WORKDAY.INTL(AF70-1,1,V70,'Resmi Tatiller'!$A$2:$A$17))</f>
        <v/>
      </c>
      <c r="AI70" s="18" t="str">
        <f t="shared" si="70"/>
        <v/>
      </c>
      <c r="AJ70" s="18" t="str">
        <f>IF(AE70="","",IF(AH70&lt;&gt;AF70,AH70+TIME(8,0,0),IF(AG70&lt;TIME(8,0,0),AF70+TIME(8,0,0),IF(AG70&lt;TIME(12,0,0),AE70,IF(AG70&lt;TIME(12,45,0),AF70+TIME(12,45,0),IF(AG70&lt;TIME(15,0,0),AE70,IF(AG70&lt;TIME(15,15,0),AF70+TIME(15,15,0),IF(AG70&lt;TIME(18,0,0),AE70,WORKDAY.INTL(AF70,1,V70,'Resmi Tatiller'!$A$2:$A$17)+TIME(8,0,0)))))))))</f>
        <v/>
      </c>
      <c r="AK70" s="18" t="str">
        <f>IF(AE70="","",IF(AH70&lt;&gt;AF70,AH70+TIME(8,0,0),IF(AG70&lt;TIME(8,0,0),AF70+TIME(8,0,0),IF(AG70&lt;TIME(12,0,0),AE70,IF(AG70&lt;TIME(12,45,0),AF70+TIME(12,45,0),IF(AG70&lt;TIME(15,0,0),AE70,IF(AG70&lt;TIME(15,15,0),AF70+TIME(15,15,0),IF(AG70&lt;TIME(20,0,0),AE70,WORKDAY.INTL(AF70,1,V70,'Resmi Tatiller'!$A$2:$A$17)+TIME(8,0,0)))))))))</f>
        <v/>
      </c>
      <c r="AL70" s="18" t="str">
        <f t="shared" si="71"/>
        <v/>
      </c>
    </row>
    <row r="71" spans="1:38" x14ac:dyDescent="0.25">
      <c r="A71" s="6" t="str">
        <f t="shared" si="48"/>
        <v/>
      </c>
      <c r="B71" s="6"/>
      <c r="C71" s="7" t="str">
        <f>IFERROR(VLOOKUP(B71,'Ürün Veri'!$A:$E,2,FALSE),"")</f>
        <v/>
      </c>
      <c r="D71" s="7" t="str">
        <f>IFERROR(VLOOKUP(B71,'Ürün Veri'!$A:$E,3,FALSE),"")</f>
        <v/>
      </c>
      <c r="E71" s="7" t="str">
        <f>IFERROR(VLOOKUP(B71,'Ürün Veri'!$A:$E,4,FALSE),"")</f>
        <v/>
      </c>
      <c r="F71" s="7" t="str">
        <f>IFERROR(VLOOKUP(B71,'Ürün Veri'!$A:$E,5,FALSE),"")</f>
        <v/>
      </c>
      <c r="G71" s="6"/>
      <c r="H71" s="6"/>
      <c r="I71" s="14">
        <v>10</v>
      </c>
      <c r="J71" s="15">
        <f t="shared" si="49"/>
        <v>45</v>
      </c>
      <c r="K71" s="15">
        <f t="shared" si="50"/>
        <v>15</v>
      </c>
      <c r="L71" s="8">
        <f t="shared" si="51"/>
        <v>9</v>
      </c>
      <c r="M71" s="6" t="s">
        <v>763</v>
      </c>
      <c r="N71" s="9" t="str">
        <f t="shared" si="65"/>
        <v/>
      </c>
      <c r="O71" s="10" t="str">
        <f t="shared" si="66"/>
        <v/>
      </c>
      <c r="P71" s="8" t="str">
        <f t="shared" si="52"/>
        <v/>
      </c>
      <c r="Q71" s="8" t="str">
        <f t="shared" si="53"/>
        <v/>
      </c>
      <c r="R71" s="9" t="str">
        <f>IF(AB71="","",WORKDAY.INTL(W71,AA71,V71,'Resmi Tatiller'!$A$2:$A$17))</f>
        <v/>
      </c>
      <c r="S71" s="10" t="str">
        <f t="shared" si="54"/>
        <v/>
      </c>
      <c r="T71" s="8" t="str">
        <f t="shared" si="55"/>
        <v>Boş</v>
      </c>
      <c r="U71" s="8">
        <f t="shared" si="56"/>
        <v>540</v>
      </c>
      <c r="V71" s="11" t="str">
        <f t="shared" si="57"/>
        <v>0000011</v>
      </c>
      <c r="W71" s="9" t="str">
        <f>IF(OR(N71="",O71=""),"",IF($AD71="24 Saat",N71,IF($AD71="12 Saat",IF(O71&gt;=TIME(20,0,0),WORKDAY.INTL(N71,1,V71,'Resmi Tatiller'!$A$2:$A$17),WORKDAY.INTL(N71-1,1,V71,'Resmi Tatiller'!$A$2:$A$17)),IF($AD71="2 Vardiya",IF(O71&lt;TIME(6,0,0),N71-1,IF(O71&lt;TIME(8,0,0),WORKDAY.INTL(N71-1,1,V71,'Resmi Tatiller'!$A$2:$A$17),N71)),IF(O71&gt;=TIME(18,0,0),WORKDAY.INTL(N71,1,V71,'Resmi Tatiller'!$A$2:$A$17),WORKDAY.INTL(N71-1,1,V71,'Resmi Tatiller'!$A$2:$A$17))))))</f>
        <v/>
      </c>
      <c r="X71" s="8" t="str">
        <f t="shared" si="58"/>
        <v/>
      </c>
      <c r="Y71" s="11" t="str">
        <f t="shared" si="59"/>
        <v/>
      </c>
      <c r="Z71" s="11" t="str">
        <f t="shared" si="60"/>
        <v/>
      </c>
      <c r="AA71" s="11" t="str">
        <f t="shared" si="61"/>
        <v/>
      </c>
      <c r="AB71" s="11" t="str">
        <f t="shared" si="62"/>
        <v/>
      </c>
      <c r="AC71" s="12" t="str">
        <f t="shared" si="63"/>
        <v/>
      </c>
      <c r="AD71" s="6" t="str">
        <f t="shared" si="64"/>
        <v>Gündüz</v>
      </c>
      <c r="AE71" s="18" t="str">
        <f t="shared" si="67"/>
        <v/>
      </c>
      <c r="AF71" s="18" t="str">
        <f t="shared" si="68"/>
        <v/>
      </c>
      <c r="AG71" s="19" t="str">
        <f t="shared" si="69"/>
        <v/>
      </c>
      <c r="AH71" s="18" t="str">
        <f>IF(AF71="","",WORKDAY.INTL(AF71-1,1,V71,'Resmi Tatiller'!$A$2:$A$17))</f>
        <v/>
      </c>
      <c r="AI71" s="18" t="str">
        <f t="shared" si="70"/>
        <v/>
      </c>
      <c r="AJ71" s="18" t="str">
        <f>IF(AE71="","",IF(AH71&lt;&gt;AF71,AH71+TIME(8,0,0),IF(AG71&lt;TIME(8,0,0),AF71+TIME(8,0,0),IF(AG71&lt;TIME(12,0,0),AE71,IF(AG71&lt;TIME(12,45,0),AF71+TIME(12,45,0),IF(AG71&lt;TIME(15,0,0),AE71,IF(AG71&lt;TIME(15,15,0),AF71+TIME(15,15,0),IF(AG71&lt;TIME(18,0,0),AE71,WORKDAY.INTL(AF71,1,V71,'Resmi Tatiller'!$A$2:$A$17)+TIME(8,0,0)))))))))</f>
        <v/>
      </c>
      <c r="AK71" s="18" t="str">
        <f>IF(AE71="","",IF(AH71&lt;&gt;AF71,AH71+TIME(8,0,0),IF(AG71&lt;TIME(8,0,0),AF71+TIME(8,0,0),IF(AG71&lt;TIME(12,0,0),AE71,IF(AG71&lt;TIME(12,45,0),AF71+TIME(12,45,0),IF(AG71&lt;TIME(15,0,0),AE71,IF(AG71&lt;TIME(15,15,0),AF71+TIME(15,15,0),IF(AG71&lt;TIME(20,0,0),AE71,WORKDAY.INTL(AF71,1,V71,'Resmi Tatiller'!$A$2:$A$17)+TIME(8,0,0)))))))))</f>
        <v/>
      </c>
      <c r="AL71" s="18" t="str">
        <f t="shared" si="71"/>
        <v/>
      </c>
    </row>
    <row r="72" spans="1:38" x14ac:dyDescent="0.25">
      <c r="A72" s="6" t="str">
        <f t="shared" si="48"/>
        <v/>
      </c>
      <c r="B72" s="6"/>
      <c r="C72" s="7" t="str">
        <f>IFERROR(VLOOKUP(B72,'Ürün Veri'!$A:$E,2,FALSE),"")</f>
        <v/>
      </c>
      <c r="D72" s="7" t="str">
        <f>IFERROR(VLOOKUP(B72,'Ürün Veri'!$A:$E,3,FALSE),"")</f>
        <v/>
      </c>
      <c r="E72" s="7" t="str">
        <f>IFERROR(VLOOKUP(B72,'Ürün Veri'!$A:$E,4,FALSE),"")</f>
        <v/>
      </c>
      <c r="F72" s="7" t="str">
        <f>IFERROR(VLOOKUP(B72,'Ürün Veri'!$A:$E,5,FALSE),"")</f>
        <v/>
      </c>
      <c r="G72" s="6"/>
      <c r="H72" s="6"/>
      <c r="I72" s="14">
        <v>10</v>
      </c>
      <c r="J72" s="15">
        <f t="shared" si="49"/>
        <v>45</v>
      </c>
      <c r="K72" s="15">
        <f t="shared" si="50"/>
        <v>15</v>
      </c>
      <c r="L72" s="8">
        <f t="shared" si="51"/>
        <v>9</v>
      </c>
      <c r="M72" s="6" t="s">
        <v>763</v>
      </c>
      <c r="N72" s="9" t="str">
        <f t="shared" si="65"/>
        <v/>
      </c>
      <c r="O72" s="10" t="str">
        <f t="shared" si="66"/>
        <v/>
      </c>
      <c r="P72" s="8" t="str">
        <f t="shared" si="52"/>
        <v/>
      </c>
      <c r="Q72" s="8" t="str">
        <f t="shared" si="53"/>
        <v/>
      </c>
      <c r="R72" s="9" t="str">
        <f>IF(AB72="","",WORKDAY.INTL(W72,AA72,V72,'Resmi Tatiller'!$A$2:$A$17))</f>
        <v/>
      </c>
      <c r="S72" s="10" t="str">
        <f t="shared" si="54"/>
        <v/>
      </c>
      <c r="T72" s="8" t="str">
        <f t="shared" si="55"/>
        <v>Boş</v>
      </c>
      <c r="U72" s="8">
        <f t="shared" si="56"/>
        <v>540</v>
      </c>
      <c r="V72" s="11" t="str">
        <f t="shared" si="57"/>
        <v>0000011</v>
      </c>
      <c r="W72" s="9" t="str">
        <f>IF(OR(N72="",O72=""),"",IF($AD72="24 Saat",N72,IF($AD72="12 Saat",IF(O72&gt;=TIME(20,0,0),WORKDAY.INTL(N72,1,V72,'Resmi Tatiller'!$A$2:$A$17),WORKDAY.INTL(N72-1,1,V72,'Resmi Tatiller'!$A$2:$A$17)),IF($AD72="2 Vardiya",IF(O72&lt;TIME(6,0,0),N72-1,IF(O72&lt;TIME(8,0,0),WORKDAY.INTL(N72-1,1,V72,'Resmi Tatiller'!$A$2:$A$17),N72)),IF(O72&gt;=TIME(18,0,0),WORKDAY.INTL(N72,1,V72,'Resmi Tatiller'!$A$2:$A$17),WORKDAY.INTL(N72-1,1,V72,'Resmi Tatiller'!$A$2:$A$17))))))</f>
        <v/>
      </c>
      <c r="X72" s="8" t="str">
        <f t="shared" si="58"/>
        <v/>
      </c>
      <c r="Y72" s="11" t="str">
        <f t="shared" si="59"/>
        <v/>
      </c>
      <c r="Z72" s="11" t="str">
        <f t="shared" si="60"/>
        <v/>
      </c>
      <c r="AA72" s="11" t="str">
        <f t="shared" si="61"/>
        <v/>
      </c>
      <c r="AB72" s="11" t="str">
        <f t="shared" si="62"/>
        <v/>
      </c>
      <c r="AC72" s="12" t="str">
        <f t="shared" si="63"/>
        <v/>
      </c>
      <c r="AD72" s="6" t="str">
        <f t="shared" si="64"/>
        <v>Gündüz</v>
      </c>
      <c r="AE72" s="18" t="str">
        <f t="shared" si="67"/>
        <v/>
      </c>
      <c r="AF72" s="18" t="str">
        <f t="shared" si="68"/>
        <v/>
      </c>
      <c r="AG72" s="19" t="str">
        <f t="shared" si="69"/>
        <v/>
      </c>
      <c r="AH72" s="18" t="str">
        <f>IF(AF72="","",WORKDAY.INTL(AF72-1,1,V72,'Resmi Tatiller'!$A$2:$A$17))</f>
        <v/>
      </c>
      <c r="AI72" s="18" t="str">
        <f t="shared" si="70"/>
        <v/>
      </c>
      <c r="AJ72" s="18" t="str">
        <f>IF(AE72="","",IF(AH72&lt;&gt;AF72,AH72+TIME(8,0,0),IF(AG72&lt;TIME(8,0,0),AF72+TIME(8,0,0),IF(AG72&lt;TIME(12,0,0),AE72,IF(AG72&lt;TIME(12,45,0),AF72+TIME(12,45,0),IF(AG72&lt;TIME(15,0,0),AE72,IF(AG72&lt;TIME(15,15,0),AF72+TIME(15,15,0),IF(AG72&lt;TIME(18,0,0),AE72,WORKDAY.INTL(AF72,1,V72,'Resmi Tatiller'!$A$2:$A$17)+TIME(8,0,0)))))))))</f>
        <v/>
      </c>
      <c r="AK72" s="18" t="str">
        <f>IF(AE72="","",IF(AH72&lt;&gt;AF72,AH72+TIME(8,0,0),IF(AG72&lt;TIME(8,0,0),AF72+TIME(8,0,0),IF(AG72&lt;TIME(12,0,0),AE72,IF(AG72&lt;TIME(12,45,0),AF72+TIME(12,45,0),IF(AG72&lt;TIME(15,0,0),AE72,IF(AG72&lt;TIME(15,15,0),AF72+TIME(15,15,0),IF(AG72&lt;TIME(20,0,0),AE72,WORKDAY.INTL(AF72,1,V72,'Resmi Tatiller'!$A$2:$A$17)+TIME(8,0,0)))))))))</f>
        <v/>
      </c>
      <c r="AL72" s="18" t="str">
        <f t="shared" si="71"/>
        <v/>
      </c>
    </row>
    <row r="73" spans="1:38" x14ac:dyDescent="0.25">
      <c r="A73" s="6" t="str">
        <f t="shared" si="48"/>
        <v/>
      </c>
      <c r="B73" s="6"/>
      <c r="C73" s="7" t="str">
        <f>IFERROR(VLOOKUP(B73,'Ürün Veri'!$A:$E,2,FALSE),"")</f>
        <v/>
      </c>
      <c r="D73" s="7" t="str">
        <f>IFERROR(VLOOKUP(B73,'Ürün Veri'!$A:$E,3,FALSE),"")</f>
        <v/>
      </c>
      <c r="E73" s="7" t="str">
        <f>IFERROR(VLOOKUP(B73,'Ürün Veri'!$A:$E,4,FALSE),"")</f>
        <v/>
      </c>
      <c r="F73" s="7" t="str">
        <f>IFERROR(VLOOKUP(B73,'Ürün Veri'!$A:$E,5,FALSE),"")</f>
        <v/>
      </c>
      <c r="G73" s="6"/>
      <c r="H73" s="6"/>
      <c r="I73" s="14">
        <v>10</v>
      </c>
      <c r="J73" s="15">
        <f t="shared" si="49"/>
        <v>45</v>
      </c>
      <c r="K73" s="15">
        <f t="shared" si="50"/>
        <v>15</v>
      </c>
      <c r="L73" s="8">
        <f t="shared" si="51"/>
        <v>9</v>
      </c>
      <c r="M73" s="6" t="s">
        <v>763</v>
      </c>
      <c r="N73" s="9" t="str">
        <f t="shared" si="65"/>
        <v/>
      </c>
      <c r="O73" s="10" t="str">
        <f t="shared" si="66"/>
        <v/>
      </c>
      <c r="P73" s="8" t="str">
        <f t="shared" si="52"/>
        <v/>
      </c>
      <c r="Q73" s="8" t="str">
        <f t="shared" si="53"/>
        <v/>
      </c>
      <c r="R73" s="9" t="str">
        <f>IF(AB73="","",WORKDAY.INTL(W73,AA73,V73,'Resmi Tatiller'!$A$2:$A$17))</f>
        <v/>
      </c>
      <c r="S73" s="10" t="str">
        <f t="shared" si="54"/>
        <v/>
      </c>
      <c r="T73" s="8" t="str">
        <f t="shared" si="55"/>
        <v>Boş</v>
      </c>
      <c r="U73" s="8">
        <f t="shared" si="56"/>
        <v>540</v>
      </c>
      <c r="V73" s="11" t="str">
        <f t="shared" si="57"/>
        <v>0000011</v>
      </c>
      <c r="W73" s="9" t="str">
        <f>IF(OR(N73="",O73=""),"",IF($AD73="24 Saat",N73,IF($AD73="12 Saat",IF(O73&gt;=TIME(20,0,0),WORKDAY.INTL(N73,1,V73,'Resmi Tatiller'!$A$2:$A$17),WORKDAY.INTL(N73-1,1,V73,'Resmi Tatiller'!$A$2:$A$17)),IF($AD73="2 Vardiya",IF(O73&lt;TIME(6,0,0),N73-1,IF(O73&lt;TIME(8,0,0),WORKDAY.INTL(N73-1,1,V73,'Resmi Tatiller'!$A$2:$A$17),N73)),IF(O73&gt;=TIME(18,0,0),WORKDAY.INTL(N73,1,V73,'Resmi Tatiller'!$A$2:$A$17),WORKDAY.INTL(N73-1,1,V73,'Resmi Tatiller'!$A$2:$A$17))))))</f>
        <v/>
      </c>
      <c r="X73" s="8" t="str">
        <f t="shared" si="58"/>
        <v/>
      </c>
      <c r="Y73" s="11" t="str">
        <f t="shared" si="59"/>
        <v/>
      </c>
      <c r="Z73" s="11" t="str">
        <f t="shared" si="60"/>
        <v/>
      </c>
      <c r="AA73" s="11" t="str">
        <f t="shared" si="61"/>
        <v/>
      </c>
      <c r="AB73" s="11" t="str">
        <f t="shared" si="62"/>
        <v/>
      </c>
      <c r="AC73" s="12" t="str">
        <f t="shared" si="63"/>
        <v/>
      </c>
      <c r="AD73" s="6" t="str">
        <f t="shared" si="64"/>
        <v>Gündüz</v>
      </c>
      <c r="AE73" s="18" t="str">
        <f t="shared" si="67"/>
        <v/>
      </c>
      <c r="AF73" s="18" t="str">
        <f t="shared" si="68"/>
        <v/>
      </c>
      <c r="AG73" s="19" t="str">
        <f t="shared" si="69"/>
        <v/>
      </c>
      <c r="AH73" s="18" t="str">
        <f>IF(AF73="","",WORKDAY.INTL(AF73-1,1,V73,'Resmi Tatiller'!$A$2:$A$17))</f>
        <v/>
      </c>
      <c r="AI73" s="18" t="str">
        <f t="shared" si="70"/>
        <v/>
      </c>
      <c r="AJ73" s="18" t="str">
        <f>IF(AE73="","",IF(AH73&lt;&gt;AF73,AH73+TIME(8,0,0),IF(AG73&lt;TIME(8,0,0),AF73+TIME(8,0,0),IF(AG73&lt;TIME(12,0,0),AE73,IF(AG73&lt;TIME(12,45,0),AF73+TIME(12,45,0),IF(AG73&lt;TIME(15,0,0),AE73,IF(AG73&lt;TIME(15,15,0),AF73+TIME(15,15,0),IF(AG73&lt;TIME(18,0,0),AE73,WORKDAY.INTL(AF73,1,V73,'Resmi Tatiller'!$A$2:$A$17)+TIME(8,0,0)))))))))</f>
        <v/>
      </c>
      <c r="AK73" s="18" t="str">
        <f>IF(AE73="","",IF(AH73&lt;&gt;AF73,AH73+TIME(8,0,0),IF(AG73&lt;TIME(8,0,0),AF73+TIME(8,0,0),IF(AG73&lt;TIME(12,0,0),AE73,IF(AG73&lt;TIME(12,45,0),AF73+TIME(12,45,0),IF(AG73&lt;TIME(15,0,0),AE73,IF(AG73&lt;TIME(15,15,0),AF73+TIME(15,15,0),IF(AG73&lt;TIME(20,0,0),AE73,WORKDAY.INTL(AF73,1,V73,'Resmi Tatiller'!$A$2:$A$17)+TIME(8,0,0)))))))))</f>
        <v/>
      </c>
      <c r="AL73" s="18" t="str">
        <f t="shared" si="71"/>
        <v/>
      </c>
    </row>
    <row r="74" spans="1:38" x14ac:dyDescent="0.25">
      <c r="A74" s="6" t="str">
        <f t="shared" si="48"/>
        <v/>
      </c>
      <c r="B74" s="6"/>
      <c r="C74" s="7" t="str">
        <f>IFERROR(VLOOKUP(B74,'Ürün Veri'!$A:$E,2,FALSE),"")</f>
        <v/>
      </c>
      <c r="D74" s="7" t="str">
        <f>IFERROR(VLOOKUP(B74,'Ürün Veri'!$A:$E,3,FALSE),"")</f>
        <v/>
      </c>
      <c r="E74" s="7" t="str">
        <f>IFERROR(VLOOKUP(B74,'Ürün Veri'!$A:$E,4,FALSE),"")</f>
        <v/>
      </c>
      <c r="F74" s="7" t="str">
        <f>IFERROR(VLOOKUP(B74,'Ürün Veri'!$A:$E,5,FALSE),"")</f>
        <v/>
      </c>
      <c r="G74" s="6"/>
      <c r="H74" s="6"/>
      <c r="I74" s="14">
        <v>10</v>
      </c>
      <c r="J74" s="15">
        <f t="shared" si="49"/>
        <v>45</v>
      </c>
      <c r="K74" s="15">
        <f t="shared" si="50"/>
        <v>15</v>
      </c>
      <c r="L74" s="8">
        <f t="shared" si="51"/>
        <v>9</v>
      </c>
      <c r="M74" s="6" t="s">
        <v>763</v>
      </c>
      <c r="N74" s="9" t="str">
        <f t="shared" si="65"/>
        <v/>
      </c>
      <c r="O74" s="10" t="str">
        <f t="shared" si="66"/>
        <v/>
      </c>
      <c r="P74" s="8" t="str">
        <f t="shared" si="52"/>
        <v/>
      </c>
      <c r="Q74" s="8" t="str">
        <f t="shared" si="53"/>
        <v/>
      </c>
      <c r="R74" s="9" t="str">
        <f>IF(AB74="","",WORKDAY.INTL(W74,AA74,V74,'Resmi Tatiller'!$A$2:$A$17))</f>
        <v/>
      </c>
      <c r="S74" s="10" t="str">
        <f t="shared" si="54"/>
        <v/>
      </c>
      <c r="T74" s="8" t="str">
        <f t="shared" si="55"/>
        <v>Boş</v>
      </c>
      <c r="U74" s="8">
        <f t="shared" si="56"/>
        <v>540</v>
      </c>
      <c r="V74" s="11" t="str">
        <f t="shared" si="57"/>
        <v>0000011</v>
      </c>
      <c r="W74" s="9" t="str">
        <f>IF(OR(N74="",O74=""),"",IF($AD74="24 Saat",N74,IF($AD74="12 Saat",IF(O74&gt;=TIME(20,0,0),WORKDAY.INTL(N74,1,V74,'Resmi Tatiller'!$A$2:$A$17),WORKDAY.INTL(N74-1,1,V74,'Resmi Tatiller'!$A$2:$A$17)),IF($AD74="2 Vardiya",IF(O74&lt;TIME(6,0,0),N74-1,IF(O74&lt;TIME(8,0,0),WORKDAY.INTL(N74-1,1,V74,'Resmi Tatiller'!$A$2:$A$17),N74)),IF(O74&gt;=TIME(18,0,0),WORKDAY.INTL(N74,1,V74,'Resmi Tatiller'!$A$2:$A$17),WORKDAY.INTL(N74-1,1,V74,'Resmi Tatiller'!$A$2:$A$17))))))</f>
        <v/>
      </c>
      <c r="X74" s="8" t="str">
        <f t="shared" si="58"/>
        <v/>
      </c>
      <c r="Y74" s="11" t="str">
        <f t="shared" si="59"/>
        <v/>
      </c>
      <c r="Z74" s="11" t="str">
        <f t="shared" si="60"/>
        <v/>
      </c>
      <c r="AA74" s="11" t="str">
        <f t="shared" si="61"/>
        <v/>
      </c>
      <c r="AB74" s="11" t="str">
        <f t="shared" si="62"/>
        <v/>
      </c>
      <c r="AC74" s="12" t="str">
        <f t="shared" si="63"/>
        <v/>
      </c>
      <c r="AD74" s="6" t="str">
        <f t="shared" si="64"/>
        <v>Gündüz</v>
      </c>
      <c r="AE74" s="18" t="str">
        <f t="shared" si="67"/>
        <v/>
      </c>
      <c r="AF74" s="18" t="str">
        <f t="shared" si="68"/>
        <v/>
      </c>
      <c r="AG74" s="19" t="str">
        <f t="shared" si="69"/>
        <v/>
      </c>
      <c r="AH74" s="18" t="str">
        <f>IF(AF74="","",WORKDAY.INTL(AF74-1,1,V74,'Resmi Tatiller'!$A$2:$A$17))</f>
        <v/>
      </c>
      <c r="AI74" s="18" t="str">
        <f t="shared" si="70"/>
        <v/>
      </c>
      <c r="AJ74" s="18" t="str">
        <f>IF(AE74="","",IF(AH74&lt;&gt;AF74,AH74+TIME(8,0,0),IF(AG74&lt;TIME(8,0,0),AF74+TIME(8,0,0),IF(AG74&lt;TIME(12,0,0),AE74,IF(AG74&lt;TIME(12,45,0),AF74+TIME(12,45,0),IF(AG74&lt;TIME(15,0,0),AE74,IF(AG74&lt;TIME(15,15,0),AF74+TIME(15,15,0),IF(AG74&lt;TIME(18,0,0),AE74,WORKDAY.INTL(AF74,1,V74,'Resmi Tatiller'!$A$2:$A$17)+TIME(8,0,0)))))))))</f>
        <v/>
      </c>
      <c r="AK74" s="18" t="str">
        <f>IF(AE74="","",IF(AH74&lt;&gt;AF74,AH74+TIME(8,0,0),IF(AG74&lt;TIME(8,0,0),AF74+TIME(8,0,0),IF(AG74&lt;TIME(12,0,0),AE74,IF(AG74&lt;TIME(12,45,0),AF74+TIME(12,45,0),IF(AG74&lt;TIME(15,0,0),AE74,IF(AG74&lt;TIME(15,15,0),AF74+TIME(15,15,0),IF(AG74&lt;TIME(20,0,0),AE74,WORKDAY.INTL(AF74,1,V74,'Resmi Tatiller'!$A$2:$A$17)+TIME(8,0,0)))))))))</f>
        <v/>
      </c>
      <c r="AL74" s="18" t="str">
        <f t="shared" si="71"/>
        <v/>
      </c>
    </row>
    <row r="75" spans="1:38" x14ac:dyDescent="0.25">
      <c r="A75" s="6" t="str">
        <f t="shared" si="48"/>
        <v/>
      </c>
      <c r="B75" s="6"/>
      <c r="C75" s="7" t="str">
        <f>IFERROR(VLOOKUP(B75,'Ürün Veri'!$A:$E,2,FALSE),"")</f>
        <v/>
      </c>
      <c r="D75" s="7" t="str">
        <f>IFERROR(VLOOKUP(B75,'Ürün Veri'!$A:$E,3,FALSE),"")</f>
        <v/>
      </c>
      <c r="E75" s="7" t="str">
        <f>IFERROR(VLOOKUP(B75,'Ürün Veri'!$A:$E,4,FALSE),"")</f>
        <v/>
      </c>
      <c r="F75" s="7" t="str">
        <f>IFERROR(VLOOKUP(B75,'Ürün Veri'!$A:$E,5,FALSE),"")</f>
        <v/>
      </c>
      <c r="G75" s="6"/>
      <c r="H75" s="6"/>
      <c r="I75" s="14">
        <v>10</v>
      </c>
      <c r="J75" s="15">
        <f t="shared" si="49"/>
        <v>45</v>
      </c>
      <c r="K75" s="15">
        <f t="shared" si="50"/>
        <v>15</v>
      </c>
      <c r="L75" s="8">
        <f t="shared" si="51"/>
        <v>9</v>
      </c>
      <c r="M75" s="6" t="s">
        <v>763</v>
      </c>
      <c r="N75" s="9" t="str">
        <f t="shared" si="65"/>
        <v/>
      </c>
      <c r="O75" s="10" t="str">
        <f t="shared" si="66"/>
        <v/>
      </c>
      <c r="P75" s="8" t="str">
        <f t="shared" si="52"/>
        <v/>
      </c>
      <c r="Q75" s="8" t="str">
        <f t="shared" si="53"/>
        <v/>
      </c>
      <c r="R75" s="9" t="str">
        <f>IF(AB75="","",WORKDAY.INTL(W75,AA75,V75,'Resmi Tatiller'!$A$2:$A$17))</f>
        <v/>
      </c>
      <c r="S75" s="10" t="str">
        <f t="shared" si="54"/>
        <v/>
      </c>
      <c r="T75" s="8" t="str">
        <f t="shared" si="55"/>
        <v>Boş</v>
      </c>
      <c r="U75" s="8">
        <f t="shared" si="56"/>
        <v>540</v>
      </c>
      <c r="V75" s="11" t="str">
        <f t="shared" si="57"/>
        <v>0000011</v>
      </c>
      <c r="W75" s="9" t="str">
        <f>IF(OR(N75="",O75=""),"",IF($AD75="24 Saat",N75,IF($AD75="12 Saat",IF(O75&gt;=TIME(20,0,0),WORKDAY.INTL(N75,1,V75,'Resmi Tatiller'!$A$2:$A$17),WORKDAY.INTL(N75-1,1,V75,'Resmi Tatiller'!$A$2:$A$17)),IF($AD75="2 Vardiya",IF(O75&lt;TIME(6,0,0),N75-1,IF(O75&lt;TIME(8,0,0),WORKDAY.INTL(N75-1,1,V75,'Resmi Tatiller'!$A$2:$A$17),N75)),IF(O75&gt;=TIME(18,0,0),WORKDAY.INTL(N75,1,V75,'Resmi Tatiller'!$A$2:$A$17),WORKDAY.INTL(N75-1,1,V75,'Resmi Tatiller'!$A$2:$A$17))))))</f>
        <v/>
      </c>
      <c r="X75" s="8" t="str">
        <f t="shared" si="58"/>
        <v/>
      </c>
      <c r="Y75" s="11" t="str">
        <f t="shared" si="59"/>
        <v/>
      </c>
      <c r="Z75" s="11" t="str">
        <f t="shared" si="60"/>
        <v/>
      </c>
      <c r="AA75" s="11" t="str">
        <f t="shared" si="61"/>
        <v/>
      </c>
      <c r="AB75" s="11" t="str">
        <f t="shared" si="62"/>
        <v/>
      </c>
      <c r="AC75" s="12" t="str">
        <f t="shared" si="63"/>
        <v/>
      </c>
      <c r="AD75" s="6" t="str">
        <f t="shared" si="64"/>
        <v>Gündüz</v>
      </c>
      <c r="AE75" s="18" t="str">
        <f t="shared" si="67"/>
        <v/>
      </c>
      <c r="AF75" s="18" t="str">
        <f t="shared" si="68"/>
        <v/>
      </c>
      <c r="AG75" s="19" t="str">
        <f t="shared" si="69"/>
        <v/>
      </c>
      <c r="AH75" s="18" t="str">
        <f>IF(AF75="","",WORKDAY.INTL(AF75-1,1,V75,'Resmi Tatiller'!$A$2:$A$17))</f>
        <v/>
      </c>
      <c r="AI75" s="18" t="str">
        <f t="shared" si="70"/>
        <v/>
      </c>
      <c r="AJ75" s="18" t="str">
        <f>IF(AE75="","",IF(AH75&lt;&gt;AF75,AH75+TIME(8,0,0),IF(AG75&lt;TIME(8,0,0),AF75+TIME(8,0,0),IF(AG75&lt;TIME(12,0,0),AE75,IF(AG75&lt;TIME(12,45,0),AF75+TIME(12,45,0),IF(AG75&lt;TIME(15,0,0),AE75,IF(AG75&lt;TIME(15,15,0),AF75+TIME(15,15,0),IF(AG75&lt;TIME(18,0,0),AE75,WORKDAY.INTL(AF75,1,V75,'Resmi Tatiller'!$A$2:$A$17)+TIME(8,0,0)))))))))</f>
        <v/>
      </c>
      <c r="AK75" s="18" t="str">
        <f>IF(AE75="","",IF(AH75&lt;&gt;AF75,AH75+TIME(8,0,0),IF(AG75&lt;TIME(8,0,0),AF75+TIME(8,0,0),IF(AG75&lt;TIME(12,0,0),AE75,IF(AG75&lt;TIME(12,45,0),AF75+TIME(12,45,0),IF(AG75&lt;TIME(15,0,0),AE75,IF(AG75&lt;TIME(15,15,0),AF75+TIME(15,15,0),IF(AG75&lt;TIME(20,0,0),AE75,WORKDAY.INTL(AF75,1,V75,'Resmi Tatiller'!$A$2:$A$17)+TIME(8,0,0)))))))))</f>
        <v/>
      </c>
      <c r="AL75" s="18" t="str">
        <f t="shared" si="71"/>
        <v/>
      </c>
    </row>
    <row r="76" spans="1:38" x14ac:dyDescent="0.25">
      <c r="A76" s="6" t="str">
        <f t="shared" si="48"/>
        <v/>
      </c>
      <c r="B76" s="6"/>
      <c r="C76" s="7" t="str">
        <f>IFERROR(VLOOKUP(B76,'Ürün Veri'!$A:$E,2,FALSE),"")</f>
        <v/>
      </c>
      <c r="D76" s="7" t="str">
        <f>IFERROR(VLOOKUP(B76,'Ürün Veri'!$A:$E,3,FALSE),"")</f>
        <v/>
      </c>
      <c r="E76" s="7" t="str">
        <f>IFERROR(VLOOKUP(B76,'Ürün Veri'!$A:$E,4,FALSE),"")</f>
        <v/>
      </c>
      <c r="F76" s="7" t="str">
        <f>IFERROR(VLOOKUP(B76,'Ürün Veri'!$A:$E,5,FALSE),"")</f>
        <v/>
      </c>
      <c r="G76" s="6"/>
      <c r="H76" s="6"/>
      <c r="I76" s="14">
        <v>10</v>
      </c>
      <c r="J76" s="15">
        <f t="shared" si="49"/>
        <v>45</v>
      </c>
      <c r="K76" s="15">
        <f t="shared" si="50"/>
        <v>15</v>
      </c>
      <c r="L76" s="8">
        <f t="shared" si="51"/>
        <v>9</v>
      </c>
      <c r="M76" s="6" t="s">
        <v>763</v>
      </c>
      <c r="N76" s="9" t="str">
        <f t="shared" si="65"/>
        <v/>
      </c>
      <c r="O76" s="10" t="str">
        <f t="shared" si="66"/>
        <v/>
      </c>
      <c r="P76" s="8" t="str">
        <f t="shared" si="52"/>
        <v/>
      </c>
      <c r="Q76" s="8" t="str">
        <f t="shared" si="53"/>
        <v/>
      </c>
      <c r="R76" s="9" t="str">
        <f>IF(AB76="","",WORKDAY.INTL(W76,AA76,V76,'Resmi Tatiller'!$A$2:$A$17))</f>
        <v/>
      </c>
      <c r="S76" s="10" t="str">
        <f t="shared" si="54"/>
        <v/>
      </c>
      <c r="T76" s="8" t="str">
        <f t="shared" si="55"/>
        <v>Boş</v>
      </c>
      <c r="U76" s="8">
        <f t="shared" si="56"/>
        <v>540</v>
      </c>
      <c r="V76" s="11" t="str">
        <f t="shared" si="57"/>
        <v>0000011</v>
      </c>
      <c r="W76" s="9" t="str">
        <f>IF(OR(N76="",O76=""),"",IF($AD76="24 Saat",N76,IF($AD76="12 Saat",IF(O76&gt;=TIME(20,0,0),WORKDAY.INTL(N76,1,V76,'Resmi Tatiller'!$A$2:$A$17),WORKDAY.INTL(N76-1,1,V76,'Resmi Tatiller'!$A$2:$A$17)),IF($AD76="2 Vardiya",IF(O76&lt;TIME(6,0,0),N76-1,IF(O76&lt;TIME(8,0,0),WORKDAY.INTL(N76-1,1,V76,'Resmi Tatiller'!$A$2:$A$17),N76)),IF(O76&gt;=TIME(18,0,0),WORKDAY.INTL(N76,1,V76,'Resmi Tatiller'!$A$2:$A$17),WORKDAY.INTL(N76-1,1,V76,'Resmi Tatiller'!$A$2:$A$17))))))</f>
        <v/>
      </c>
      <c r="X76" s="8" t="str">
        <f t="shared" si="58"/>
        <v/>
      </c>
      <c r="Y76" s="11" t="str">
        <f t="shared" si="59"/>
        <v/>
      </c>
      <c r="Z76" s="11" t="str">
        <f t="shared" si="60"/>
        <v/>
      </c>
      <c r="AA76" s="11" t="str">
        <f t="shared" si="61"/>
        <v/>
      </c>
      <c r="AB76" s="11" t="str">
        <f t="shared" si="62"/>
        <v/>
      </c>
      <c r="AC76" s="12" t="str">
        <f t="shared" si="63"/>
        <v/>
      </c>
      <c r="AD76" s="6" t="str">
        <f t="shared" si="64"/>
        <v>Gündüz</v>
      </c>
      <c r="AE76" s="18" t="str">
        <f t="shared" si="67"/>
        <v/>
      </c>
      <c r="AF76" s="18" t="str">
        <f t="shared" si="68"/>
        <v/>
      </c>
      <c r="AG76" s="19" t="str">
        <f t="shared" si="69"/>
        <v/>
      </c>
      <c r="AH76" s="18" t="str">
        <f>IF(AF76="","",WORKDAY.INTL(AF76-1,1,V76,'Resmi Tatiller'!$A$2:$A$17))</f>
        <v/>
      </c>
      <c r="AI76" s="18" t="str">
        <f t="shared" si="70"/>
        <v/>
      </c>
      <c r="AJ76" s="18" t="str">
        <f>IF(AE76="","",IF(AH76&lt;&gt;AF76,AH76+TIME(8,0,0),IF(AG76&lt;TIME(8,0,0),AF76+TIME(8,0,0),IF(AG76&lt;TIME(12,0,0),AE76,IF(AG76&lt;TIME(12,45,0),AF76+TIME(12,45,0),IF(AG76&lt;TIME(15,0,0),AE76,IF(AG76&lt;TIME(15,15,0),AF76+TIME(15,15,0),IF(AG76&lt;TIME(18,0,0),AE76,WORKDAY.INTL(AF76,1,V76,'Resmi Tatiller'!$A$2:$A$17)+TIME(8,0,0)))))))))</f>
        <v/>
      </c>
      <c r="AK76" s="18" t="str">
        <f>IF(AE76="","",IF(AH76&lt;&gt;AF76,AH76+TIME(8,0,0),IF(AG76&lt;TIME(8,0,0),AF76+TIME(8,0,0),IF(AG76&lt;TIME(12,0,0),AE76,IF(AG76&lt;TIME(12,45,0),AF76+TIME(12,45,0),IF(AG76&lt;TIME(15,0,0),AE76,IF(AG76&lt;TIME(15,15,0),AF76+TIME(15,15,0),IF(AG76&lt;TIME(20,0,0),AE76,WORKDAY.INTL(AF76,1,V76,'Resmi Tatiller'!$A$2:$A$17)+TIME(8,0,0)))))))))</f>
        <v/>
      </c>
      <c r="AL76" s="18" t="str">
        <f t="shared" si="71"/>
        <v/>
      </c>
    </row>
    <row r="77" spans="1:38" x14ac:dyDescent="0.25">
      <c r="A77" s="6" t="str">
        <f t="shared" si="48"/>
        <v/>
      </c>
      <c r="B77" s="6"/>
      <c r="C77" s="7" t="str">
        <f>IFERROR(VLOOKUP(B77,'Ürün Veri'!$A:$E,2,FALSE),"")</f>
        <v/>
      </c>
      <c r="D77" s="7" t="str">
        <f>IFERROR(VLOOKUP(B77,'Ürün Veri'!$A:$E,3,FALSE),"")</f>
        <v/>
      </c>
      <c r="E77" s="7" t="str">
        <f>IFERROR(VLOOKUP(B77,'Ürün Veri'!$A:$E,4,FALSE),"")</f>
        <v/>
      </c>
      <c r="F77" s="7" t="str">
        <f>IFERROR(VLOOKUP(B77,'Ürün Veri'!$A:$E,5,FALSE),"")</f>
        <v/>
      </c>
      <c r="G77" s="6"/>
      <c r="H77" s="6"/>
      <c r="I77" s="14">
        <v>10</v>
      </c>
      <c r="J77" s="15">
        <f t="shared" si="49"/>
        <v>45</v>
      </c>
      <c r="K77" s="15">
        <f t="shared" si="50"/>
        <v>15</v>
      </c>
      <c r="L77" s="8">
        <f t="shared" si="51"/>
        <v>9</v>
      </c>
      <c r="M77" s="6" t="s">
        <v>763</v>
      </c>
      <c r="N77" s="9" t="str">
        <f t="shared" si="65"/>
        <v/>
      </c>
      <c r="O77" s="10" t="str">
        <f t="shared" si="66"/>
        <v/>
      </c>
      <c r="P77" s="8" t="str">
        <f t="shared" si="52"/>
        <v/>
      </c>
      <c r="Q77" s="8" t="str">
        <f t="shared" si="53"/>
        <v/>
      </c>
      <c r="R77" s="9" t="str">
        <f>IF(AB77="","",WORKDAY.INTL(W77,AA77,V77,'Resmi Tatiller'!$A$2:$A$17))</f>
        <v/>
      </c>
      <c r="S77" s="10" t="str">
        <f t="shared" si="54"/>
        <v/>
      </c>
      <c r="T77" s="8" t="str">
        <f t="shared" si="55"/>
        <v>Boş</v>
      </c>
      <c r="U77" s="8">
        <f t="shared" si="56"/>
        <v>540</v>
      </c>
      <c r="V77" s="11" t="str">
        <f t="shared" si="57"/>
        <v>0000011</v>
      </c>
      <c r="W77" s="9" t="str">
        <f>IF(OR(N77="",O77=""),"",IF($AD77="24 Saat",N77,IF($AD77="12 Saat",IF(O77&gt;=TIME(20,0,0),WORKDAY.INTL(N77,1,V77,'Resmi Tatiller'!$A$2:$A$17),WORKDAY.INTL(N77-1,1,V77,'Resmi Tatiller'!$A$2:$A$17)),IF($AD77="2 Vardiya",IF(O77&lt;TIME(6,0,0),N77-1,IF(O77&lt;TIME(8,0,0),WORKDAY.INTL(N77-1,1,V77,'Resmi Tatiller'!$A$2:$A$17),N77)),IF(O77&gt;=TIME(18,0,0),WORKDAY.INTL(N77,1,V77,'Resmi Tatiller'!$A$2:$A$17),WORKDAY.INTL(N77-1,1,V77,'Resmi Tatiller'!$A$2:$A$17))))))</f>
        <v/>
      </c>
      <c r="X77" s="8" t="str">
        <f t="shared" si="58"/>
        <v/>
      </c>
      <c r="Y77" s="11" t="str">
        <f t="shared" si="59"/>
        <v/>
      </c>
      <c r="Z77" s="11" t="str">
        <f t="shared" si="60"/>
        <v/>
      </c>
      <c r="AA77" s="11" t="str">
        <f t="shared" si="61"/>
        <v/>
      </c>
      <c r="AB77" s="11" t="str">
        <f t="shared" si="62"/>
        <v/>
      </c>
      <c r="AC77" s="12" t="str">
        <f t="shared" si="63"/>
        <v/>
      </c>
      <c r="AD77" s="6" t="str">
        <f t="shared" si="64"/>
        <v>Gündüz</v>
      </c>
      <c r="AE77" s="18" t="str">
        <f t="shared" si="67"/>
        <v/>
      </c>
      <c r="AF77" s="18" t="str">
        <f t="shared" si="68"/>
        <v/>
      </c>
      <c r="AG77" s="19" t="str">
        <f t="shared" si="69"/>
        <v/>
      </c>
      <c r="AH77" s="18" t="str">
        <f>IF(AF77="","",WORKDAY.INTL(AF77-1,1,V77,'Resmi Tatiller'!$A$2:$A$17))</f>
        <v/>
      </c>
      <c r="AI77" s="18" t="str">
        <f t="shared" si="70"/>
        <v/>
      </c>
      <c r="AJ77" s="18" t="str">
        <f>IF(AE77="","",IF(AH77&lt;&gt;AF77,AH77+TIME(8,0,0),IF(AG77&lt;TIME(8,0,0),AF77+TIME(8,0,0),IF(AG77&lt;TIME(12,0,0),AE77,IF(AG77&lt;TIME(12,45,0),AF77+TIME(12,45,0),IF(AG77&lt;TIME(15,0,0),AE77,IF(AG77&lt;TIME(15,15,0),AF77+TIME(15,15,0),IF(AG77&lt;TIME(18,0,0),AE77,WORKDAY.INTL(AF77,1,V77,'Resmi Tatiller'!$A$2:$A$17)+TIME(8,0,0)))))))))</f>
        <v/>
      </c>
      <c r="AK77" s="18" t="str">
        <f>IF(AE77="","",IF(AH77&lt;&gt;AF77,AH77+TIME(8,0,0),IF(AG77&lt;TIME(8,0,0),AF77+TIME(8,0,0),IF(AG77&lt;TIME(12,0,0),AE77,IF(AG77&lt;TIME(12,45,0),AF77+TIME(12,45,0),IF(AG77&lt;TIME(15,0,0),AE77,IF(AG77&lt;TIME(15,15,0),AF77+TIME(15,15,0),IF(AG77&lt;TIME(20,0,0),AE77,WORKDAY.INTL(AF77,1,V77,'Resmi Tatiller'!$A$2:$A$17)+TIME(8,0,0)))))))))</f>
        <v/>
      </c>
      <c r="AL77" s="18" t="str">
        <f t="shared" si="71"/>
        <v/>
      </c>
    </row>
    <row r="78" spans="1:38" x14ac:dyDescent="0.25">
      <c r="A78" s="6" t="str">
        <f t="shared" si="48"/>
        <v/>
      </c>
      <c r="B78" s="6"/>
      <c r="C78" s="7" t="str">
        <f>IFERROR(VLOOKUP(B78,'Ürün Veri'!$A:$E,2,FALSE),"")</f>
        <v/>
      </c>
      <c r="D78" s="7" t="str">
        <f>IFERROR(VLOOKUP(B78,'Ürün Veri'!$A:$E,3,FALSE),"")</f>
        <v/>
      </c>
      <c r="E78" s="7" t="str">
        <f>IFERROR(VLOOKUP(B78,'Ürün Veri'!$A:$E,4,FALSE),"")</f>
        <v/>
      </c>
      <c r="F78" s="7" t="str">
        <f>IFERROR(VLOOKUP(B78,'Ürün Veri'!$A:$E,5,FALSE),"")</f>
        <v/>
      </c>
      <c r="G78" s="6"/>
      <c r="H78" s="6"/>
      <c r="I78" s="14">
        <v>10</v>
      </c>
      <c r="J78" s="15">
        <f t="shared" si="49"/>
        <v>45</v>
      </c>
      <c r="K78" s="15">
        <f t="shared" si="50"/>
        <v>15</v>
      </c>
      <c r="L78" s="8">
        <f t="shared" si="51"/>
        <v>9</v>
      </c>
      <c r="M78" s="6" t="s">
        <v>763</v>
      </c>
      <c r="N78" s="9" t="str">
        <f t="shared" si="65"/>
        <v/>
      </c>
      <c r="O78" s="10" t="str">
        <f t="shared" si="66"/>
        <v/>
      </c>
      <c r="P78" s="8" t="str">
        <f t="shared" si="52"/>
        <v/>
      </c>
      <c r="Q78" s="8" t="str">
        <f t="shared" si="53"/>
        <v/>
      </c>
      <c r="R78" s="9" t="str">
        <f>IF(AB78="","",WORKDAY.INTL(W78,AA78,V78,'Resmi Tatiller'!$A$2:$A$17))</f>
        <v/>
      </c>
      <c r="S78" s="10" t="str">
        <f t="shared" si="54"/>
        <v/>
      </c>
      <c r="T78" s="8" t="str">
        <f t="shared" si="55"/>
        <v>Boş</v>
      </c>
      <c r="U78" s="8">
        <f t="shared" si="56"/>
        <v>540</v>
      </c>
      <c r="V78" s="11" t="str">
        <f t="shared" si="57"/>
        <v>0000011</v>
      </c>
      <c r="W78" s="9" t="str">
        <f>IF(OR(N78="",O78=""),"",IF($AD78="24 Saat",N78,IF($AD78="12 Saat",IF(O78&gt;=TIME(20,0,0),WORKDAY.INTL(N78,1,V78,'Resmi Tatiller'!$A$2:$A$17),WORKDAY.INTL(N78-1,1,V78,'Resmi Tatiller'!$A$2:$A$17)),IF($AD78="2 Vardiya",IF(O78&lt;TIME(6,0,0),N78-1,IF(O78&lt;TIME(8,0,0),WORKDAY.INTL(N78-1,1,V78,'Resmi Tatiller'!$A$2:$A$17),N78)),IF(O78&gt;=TIME(18,0,0),WORKDAY.INTL(N78,1,V78,'Resmi Tatiller'!$A$2:$A$17),WORKDAY.INTL(N78-1,1,V78,'Resmi Tatiller'!$A$2:$A$17))))))</f>
        <v/>
      </c>
      <c r="X78" s="8" t="str">
        <f t="shared" si="58"/>
        <v/>
      </c>
      <c r="Y78" s="11" t="str">
        <f t="shared" si="59"/>
        <v/>
      </c>
      <c r="Z78" s="11" t="str">
        <f t="shared" si="60"/>
        <v/>
      </c>
      <c r="AA78" s="11" t="str">
        <f t="shared" si="61"/>
        <v/>
      </c>
      <c r="AB78" s="11" t="str">
        <f t="shared" si="62"/>
        <v/>
      </c>
      <c r="AC78" s="12" t="str">
        <f t="shared" si="63"/>
        <v/>
      </c>
      <c r="AD78" s="6" t="str">
        <f t="shared" si="64"/>
        <v>Gündüz</v>
      </c>
      <c r="AE78" s="18" t="str">
        <f t="shared" si="67"/>
        <v/>
      </c>
      <c r="AF78" s="18" t="str">
        <f t="shared" si="68"/>
        <v/>
      </c>
      <c r="AG78" s="19" t="str">
        <f t="shared" si="69"/>
        <v/>
      </c>
      <c r="AH78" s="18" t="str">
        <f>IF(AF78="","",WORKDAY.INTL(AF78-1,1,V78,'Resmi Tatiller'!$A$2:$A$17))</f>
        <v/>
      </c>
      <c r="AI78" s="18" t="str">
        <f t="shared" si="70"/>
        <v/>
      </c>
      <c r="AJ78" s="18" t="str">
        <f>IF(AE78="","",IF(AH78&lt;&gt;AF78,AH78+TIME(8,0,0),IF(AG78&lt;TIME(8,0,0),AF78+TIME(8,0,0),IF(AG78&lt;TIME(12,0,0),AE78,IF(AG78&lt;TIME(12,45,0),AF78+TIME(12,45,0),IF(AG78&lt;TIME(15,0,0),AE78,IF(AG78&lt;TIME(15,15,0),AF78+TIME(15,15,0),IF(AG78&lt;TIME(18,0,0),AE78,WORKDAY.INTL(AF78,1,V78,'Resmi Tatiller'!$A$2:$A$17)+TIME(8,0,0)))))))))</f>
        <v/>
      </c>
      <c r="AK78" s="18" t="str">
        <f>IF(AE78="","",IF(AH78&lt;&gt;AF78,AH78+TIME(8,0,0),IF(AG78&lt;TIME(8,0,0),AF78+TIME(8,0,0),IF(AG78&lt;TIME(12,0,0),AE78,IF(AG78&lt;TIME(12,45,0),AF78+TIME(12,45,0),IF(AG78&lt;TIME(15,0,0),AE78,IF(AG78&lt;TIME(15,15,0),AF78+TIME(15,15,0),IF(AG78&lt;TIME(20,0,0),AE78,WORKDAY.INTL(AF78,1,V78,'Resmi Tatiller'!$A$2:$A$17)+TIME(8,0,0)))))))))</f>
        <v/>
      </c>
      <c r="AL78" s="18" t="str">
        <f t="shared" si="71"/>
        <v/>
      </c>
    </row>
    <row r="79" spans="1:38" x14ac:dyDescent="0.25">
      <c r="A79" s="6" t="str">
        <f t="shared" si="48"/>
        <v/>
      </c>
      <c r="B79" s="6"/>
      <c r="C79" s="7" t="str">
        <f>IFERROR(VLOOKUP(B79,'Ürün Veri'!$A:$E,2,FALSE),"")</f>
        <v/>
      </c>
      <c r="D79" s="7" t="str">
        <f>IFERROR(VLOOKUP(B79,'Ürün Veri'!$A:$E,3,FALSE),"")</f>
        <v/>
      </c>
      <c r="E79" s="7" t="str">
        <f>IFERROR(VLOOKUP(B79,'Ürün Veri'!$A:$E,4,FALSE),"")</f>
        <v/>
      </c>
      <c r="F79" s="7" t="str">
        <f>IFERROR(VLOOKUP(B79,'Ürün Veri'!$A:$E,5,FALSE),"")</f>
        <v/>
      </c>
      <c r="G79" s="6"/>
      <c r="H79" s="6"/>
      <c r="I79" s="14">
        <v>10</v>
      </c>
      <c r="J79" s="15">
        <f t="shared" si="49"/>
        <v>45</v>
      </c>
      <c r="K79" s="15">
        <f t="shared" si="50"/>
        <v>15</v>
      </c>
      <c r="L79" s="8">
        <f t="shared" si="51"/>
        <v>9</v>
      </c>
      <c r="M79" s="6" t="s">
        <v>763</v>
      </c>
      <c r="N79" s="9" t="str">
        <f t="shared" si="65"/>
        <v/>
      </c>
      <c r="O79" s="10" t="str">
        <f t="shared" si="66"/>
        <v/>
      </c>
      <c r="P79" s="8" t="str">
        <f t="shared" si="52"/>
        <v/>
      </c>
      <c r="Q79" s="8" t="str">
        <f t="shared" si="53"/>
        <v/>
      </c>
      <c r="R79" s="9" t="str">
        <f>IF(AB79="","",WORKDAY.INTL(W79,AA79,V79,'Resmi Tatiller'!$A$2:$A$17))</f>
        <v/>
      </c>
      <c r="S79" s="10" t="str">
        <f t="shared" si="54"/>
        <v/>
      </c>
      <c r="T79" s="8" t="str">
        <f t="shared" si="55"/>
        <v>Boş</v>
      </c>
      <c r="U79" s="8">
        <f t="shared" si="56"/>
        <v>540</v>
      </c>
      <c r="V79" s="11" t="str">
        <f t="shared" si="57"/>
        <v>0000011</v>
      </c>
      <c r="W79" s="9" t="str">
        <f>IF(OR(N79="",O79=""),"",IF($AD79="24 Saat",N79,IF($AD79="12 Saat",IF(O79&gt;=TIME(20,0,0),WORKDAY.INTL(N79,1,V79,'Resmi Tatiller'!$A$2:$A$17),WORKDAY.INTL(N79-1,1,V79,'Resmi Tatiller'!$A$2:$A$17)),IF($AD79="2 Vardiya",IF(O79&lt;TIME(6,0,0),N79-1,IF(O79&lt;TIME(8,0,0),WORKDAY.INTL(N79-1,1,V79,'Resmi Tatiller'!$A$2:$A$17),N79)),IF(O79&gt;=TIME(18,0,0),WORKDAY.INTL(N79,1,V79,'Resmi Tatiller'!$A$2:$A$17),WORKDAY.INTL(N79-1,1,V79,'Resmi Tatiller'!$A$2:$A$17))))))</f>
        <v/>
      </c>
      <c r="X79" s="8" t="str">
        <f t="shared" si="58"/>
        <v/>
      </c>
      <c r="Y79" s="11" t="str">
        <f t="shared" si="59"/>
        <v/>
      </c>
      <c r="Z79" s="11" t="str">
        <f t="shared" si="60"/>
        <v/>
      </c>
      <c r="AA79" s="11" t="str">
        <f t="shared" si="61"/>
        <v/>
      </c>
      <c r="AB79" s="11" t="str">
        <f t="shared" si="62"/>
        <v/>
      </c>
      <c r="AC79" s="12" t="str">
        <f t="shared" si="63"/>
        <v/>
      </c>
      <c r="AD79" s="6" t="str">
        <f t="shared" si="64"/>
        <v>Gündüz</v>
      </c>
      <c r="AE79" s="18" t="str">
        <f t="shared" si="67"/>
        <v/>
      </c>
      <c r="AF79" s="18" t="str">
        <f t="shared" si="68"/>
        <v/>
      </c>
      <c r="AG79" s="19" t="str">
        <f t="shared" si="69"/>
        <v/>
      </c>
      <c r="AH79" s="18" t="str">
        <f>IF(AF79="","",WORKDAY.INTL(AF79-1,1,V79,'Resmi Tatiller'!$A$2:$A$17))</f>
        <v/>
      </c>
      <c r="AI79" s="18" t="str">
        <f t="shared" si="70"/>
        <v/>
      </c>
      <c r="AJ79" s="18" t="str">
        <f>IF(AE79="","",IF(AH79&lt;&gt;AF79,AH79+TIME(8,0,0),IF(AG79&lt;TIME(8,0,0),AF79+TIME(8,0,0),IF(AG79&lt;TIME(12,0,0),AE79,IF(AG79&lt;TIME(12,45,0),AF79+TIME(12,45,0),IF(AG79&lt;TIME(15,0,0),AE79,IF(AG79&lt;TIME(15,15,0),AF79+TIME(15,15,0),IF(AG79&lt;TIME(18,0,0),AE79,WORKDAY.INTL(AF79,1,V79,'Resmi Tatiller'!$A$2:$A$17)+TIME(8,0,0)))))))))</f>
        <v/>
      </c>
      <c r="AK79" s="18" t="str">
        <f>IF(AE79="","",IF(AH79&lt;&gt;AF79,AH79+TIME(8,0,0),IF(AG79&lt;TIME(8,0,0),AF79+TIME(8,0,0),IF(AG79&lt;TIME(12,0,0),AE79,IF(AG79&lt;TIME(12,45,0),AF79+TIME(12,45,0),IF(AG79&lt;TIME(15,0,0),AE79,IF(AG79&lt;TIME(15,15,0),AF79+TIME(15,15,0),IF(AG79&lt;TIME(20,0,0),AE79,WORKDAY.INTL(AF79,1,V79,'Resmi Tatiller'!$A$2:$A$17)+TIME(8,0,0)))))))))</f>
        <v/>
      </c>
      <c r="AL79" s="18" t="str">
        <f t="shared" si="71"/>
        <v/>
      </c>
    </row>
    <row r="80" spans="1:38" x14ac:dyDescent="0.25">
      <c r="A80" s="6" t="str">
        <f t="shared" si="48"/>
        <v/>
      </c>
      <c r="B80" s="6"/>
      <c r="C80" s="7" t="str">
        <f>IFERROR(VLOOKUP(B80,'Ürün Veri'!$A:$E,2,FALSE),"")</f>
        <v/>
      </c>
      <c r="D80" s="7" t="str">
        <f>IFERROR(VLOOKUP(B80,'Ürün Veri'!$A:$E,3,FALSE),"")</f>
        <v/>
      </c>
      <c r="E80" s="7" t="str">
        <f>IFERROR(VLOOKUP(B80,'Ürün Veri'!$A:$E,4,FALSE),"")</f>
        <v/>
      </c>
      <c r="F80" s="7" t="str">
        <f>IFERROR(VLOOKUP(B80,'Ürün Veri'!$A:$E,5,FALSE),"")</f>
        <v/>
      </c>
      <c r="G80" s="6"/>
      <c r="H80" s="6"/>
      <c r="I80" s="14">
        <v>10</v>
      </c>
      <c r="J80" s="15">
        <f t="shared" si="49"/>
        <v>45</v>
      </c>
      <c r="K80" s="15">
        <f t="shared" si="50"/>
        <v>15</v>
      </c>
      <c r="L80" s="8">
        <f t="shared" si="51"/>
        <v>9</v>
      </c>
      <c r="M80" s="6" t="s">
        <v>763</v>
      </c>
      <c r="N80" s="9" t="str">
        <f t="shared" si="65"/>
        <v/>
      </c>
      <c r="O80" s="10" t="str">
        <f t="shared" si="66"/>
        <v/>
      </c>
      <c r="P80" s="8" t="str">
        <f t="shared" si="52"/>
        <v/>
      </c>
      <c r="Q80" s="8" t="str">
        <f t="shared" si="53"/>
        <v/>
      </c>
      <c r="R80" s="9" t="str">
        <f>IF(AB80="","",WORKDAY.INTL(W80,AA80,V80,'Resmi Tatiller'!$A$2:$A$17))</f>
        <v/>
      </c>
      <c r="S80" s="10" t="str">
        <f t="shared" si="54"/>
        <v/>
      </c>
      <c r="T80" s="8" t="str">
        <f t="shared" si="55"/>
        <v>Boş</v>
      </c>
      <c r="U80" s="8">
        <f t="shared" si="56"/>
        <v>540</v>
      </c>
      <c r="V80" s="11" t="str">
        <f t="shared" si="57"/>
        <v>0000011</v>
      </c>
      <c r="W80" s="9" t="str">
        <f>IF(OR(N80="",O80=""),"",IF($AD80="24 Saat",N80,IF($AD80="12 Saat",IF(O80&gt;=TIME(20,0,0),WORKDAY.INTL(N80,1,V80,'Resmi Tatiller'!$A$2:$A$17),WORKDAY.INTL(N80-1,1,V80,'Resmi Tatiller'!$A$2:$A$17)),IF($AD80="2 Vardiya",IF(O80&lt;TIME(6,0,0),N80-1,IF(O80&lt;TIME(8,0,0),WORKDAY.INTL(N80-1,1,V80,'Resmi Tatiller'!$A$2:$A$17),N80)),IF(O80&gt;=TIME(18,0,0),WORKDAY.INTL(N80,1,V80,'Resmi Tatiller'!$A$2:$A$17),WORKDAY.INTL(N80-1,1,V80,'Resmi Tatiller'!$A$2:$A$17))))))</f>
        <v/>
      </c>
      <c r="X80" s="8" t="str">
        <f t="shared" si="58"/>
        <v/>
      </c>
      <c r="Y80" s="11" t="str">
        <f t="shared" si="59"/>
        <v/>
      </c>
      <c r="Z80" s="11" t="str">
        <f t="shared" si="60"/>
        <v/>
      </c>
      <c r="AA80" s="11" t="str">
        <f t="shared" si="61"/>
        <v/>
      </c>
      <c r="AB80" s="11" t="str">
        <f t="shared" si="62"/>
        <v/>
      </c>
      <c r="AC80" s="12" t="str">
        <f t="shared" si="63"/>
        <v/>
      </c>
      <c r="AD80" s="6" t="str">
        <f t="shared" si="64"/>
        <v>Gündüz</v>
      </c>
      <c r="AE80" s="18" t="str">
        <f t="shared" si="67"/>
        <v/>
      </c>
      <c r="AF80" s="18" t="str">
        <f t="shared" si="68"/>
        <v/>
      </c>
      <c r="AG80" s="19" t="str">
        <f t="shared" si="69"/>
        <v/>
      </c>
      <c r="AH80" s="18" t="str">
        <f>IF(AF80="","",WORKDAY.INTL(AF80-1,1,V80,'Resmi Tatiller'!$A$2:$A$17))</f>
        <v/>
      </c>
      <c r="AI80" s="18" t="str">
        <f t="shared" si="70"/>
        <v/>
      </c>
      <c r="AJ80" s="18" t="str">
        <f>IF(AE80="","",IF(AH80&lt;&gt;AF80,AH80+TIME(8,0,0),IF(AG80&lt;TIME(8,0,0),AF80+TIME(8,0,0),IF(AG80&lt;TIME(12,0,0),AE80,IF(AG80&lt;TIME(12,45,0),AF80+TIME(12,45,0),IF(AG80&lt;TIME(15,0,0),AE80,IF(AG80&lt;TIME(15,15,0),AF80+TIME(15,15,0),IF(AG80&lt;TIME(18,0,0),AE80,WORKDAY.INTL(AF80,1,V80,'Resmi Tatiller'!$A$2:$A$17)+TIME(8,0,0)))))))))</f>
        <v/>
      </c>
      <c r="AK80" s="18" t="str">
        <f>IF(AE80="","",IF(AH80&lt;&gt;AF80,AH80+TIME(8,0,0),IF(AG80&lt;TIME(8,0,0),AF80+TIME(8,0,0),IF(AG80&lt;TIME(12,0,0),AE80,IF(AG80&lt;TIME(12,45,0),AF80+TIME(12,45,0),IF(AG80&lt;TIME(15,0,0),AE80,IF(AG80&lt;TIME(15,15,0),AF80+TIME(15,15,0),IF(AG80&lt;TIME(20,0,0),AE80,WORKDAY.INTL(AF80,1,V80,'Resmi Tatiller'!$A$2:$A$17)+TIME(8,0,0)))))))))</f>
        <v/>
      </c>
      <c r="AL80" s="18" t="str">
        <f t="shared" si="71"/>
        <v/>
      </c>
    </row>
    <row r="81" spans="1:38" x14ac:dyDescent="0.25">
      <c r="A81" s="6" t="str">
        <f t="shared" si="48"/>
        <v/>
      </c>
      <c r="B81" s="6"/>
      <c r="C81" s="7" t="str">
        <f>IFERROR(VLOOKUP(B81,'Ürün Veri'!$A:$E,2,FALSE),"")</f>
        <v/>
      </c>
      <c r="D81" s="7" t="str">
        <f>IFERROR(VLOOKUP(B81,'Ürün Veri'!$A:$E,3,FALSE),"")</f>
        <v/>
      </c>
      <c r="E81" s="7" t="str">
        <f>IFERROR(VLOOKUP(B81,'Ürün Veri'!$A:$E,4,FALSE),"")</f>
        <v/>
      </c>
      <c r="F81" s="7" t="str">
        <f>IFERROR(VLOOKUP(B81,'Ürün Veri'!$A:$E,5,FALSE),"")</f>
        <v/>
      </c>
      <c r="G81" s="6"/>
      <c r="H81" s="6"/>
      <c r="I81" s="14">
        <v>10</v>
      </c>
      <c r="J81" s="15">
        <f t="shared" si="49"/>
        <v>45</v>
      </c>
      <c r="K81" s="15">
        <f t="shared" si="50"/>
        <v>15</v>
      </c>
      <c r="L81" s="8">
        <f t="shared" si="51"/>
        <v>9</v>
      </c>
      <c r="M81" s="6" t="s">
        <v>763</v>
      </c>
      <c r="N81" s="9" t="str">
        <f t="shared" si="65"/>
        <v/>
      </c>
      <c r="O81" s="10" t="str">
        <f t="shared" si="66"/>
        <v/>
      </c>
      <c r="P81" s="8" t="str">
        <f t="shared" si="52"/>
        <v/>
      </c>
      <c r="Q81" s="8" t="str">
        <f t="shared" si="53"/>
        <v/>
      </c>
      <c r="R81" s="9" t="str">
        <f>IF(AB81="","",WORKDAY.INTL(W81,AA81,V81,'Resmi Tatiller'!$A$2:$A$17))</f>
        <v/>
      </c>
      <c r="S81" s="10" t="str">
        <f t="shared" si="54"/>
        <v/>
      </c>
      <c r="T81" s="8" t="str">
        <f t="shared" si="55"/>
        <v>Boş</v>
      </c>
      <c r="U81" s="8">
        <f t="shared" si="56"/>
        <v>540</v>
      </c>
      <c r="V81" s="11" t="str">
        <f t="shared" si="57"/>
        <v>0000011</v>
      </c>
      <c r="W81" s="9" t="str">
        <f>IF(OR(N81="",O81=""),"",IF($AD81="24 Saat",N81,IF($AD81="12 Saat",IF(O81&gt;=TIME(20,0,0),WORKDAY.INTL(N81,1,V81,'Resmi Tatiller'!$A$2:$A$17),WORKDAY.INTL(N81-1,1,V81,'Resmi Tatiller'!$A$2:$A$17)),IF($AD81="2 Vardiya",IF(O81&lt;TIME(6,0,0),N81-1,IF(O81&lt;TIME(8,0,0),WORKDAY.INTL(N81-1,1,V81,'Resmi Tatiller'!$A$2:$A$17),N81)),IF(O81&gt;=TIME(18,0,0),WORKDAY.INTL(N81,1,V81,'Resmi Tatiller'!$A$2:$A$17),WORKDAY.INTL(N81-1,1,V81,'Resmi Tatiller'!$A$2:$A$17))))))</f>
        <v/>
      </c>
      <c r="X81" s="8" t="str">
        <f t="shared" si="58"/>
        <v/>
      </c>
      <c r="Y81" s="11" t="str">
        <f t="shared" si="59"/>
        <v/>
      </c>
      <c r="Z81" s="11" t="str">
        <f t="shared" si="60"/>
        <v/>
      </c>
      <c r="AA81" s="11" t="str">
        <f t="shared" si="61"/>
        <v/>
      </c>
      <c r="AB81" s="11" t="str">
        <f t="shared" si="62"/>
        <v/>
      </c>
      <c r="AC81" s="12" t="str">
        <f t="shared" si="63"/>
        <v/>
      </c>
      <c r="AD81" s="6" t="str">
        <f t="shared" si="64"/>
        <v>Gündüz</v>
      </c>
      <c r="AE81" s="18" t="str">
        <f t="shared" si="67"/>
        <v/>
      </c>
      <c r="AF81" s="18" t="str">
        <f t="shared" si="68"/>
        <v/>
      </c>
      <c r="AG81" s="19" t="str">
        <f t="shared" si="69"/>
        <v/>
      </c>
      <c r="AH81" s="18" t="str">
        <f>IF(AF81="","",WORKDAY.INTL(AF81-1,1,V81,'Resmi Tatiller'!$A$2:$A$17))</f>
        <v/>
      </c>
      <c r="AI81" s="18" t="str">
        <f t="shared" si="70"/>
        <v/>
      </c>
      <c r="AJ81" s="18" t="str">
        <f>IF(AE81="","",IF(AH81&lt;&gt;AF81,AH81+TIME(8,0,0),IF(AG81&lt;TIME(8,0,0),AF81+TIME(8,0,0),IF(AG81&lt;TIME(12,0,0),AE81,IF(AG81&lt;TIME(12,45,0),AF81+TIME(12,45,0),IF(AG81&lt;TIME(15,0,0),AE81,IF(AG81&lt;TIME(15,15,0),AF81+TIME(15,15,0),IF(AG81&lt;TIME(18,0,0),AE81,WORKDAY.INTL(AF81,1,V81,'Resmi Tatiller'!$A$2:$A$17)+TIME(8,0,0)))))))))</f>
        <v/>
      </c>
      <c r="AK81" s="18" t="str">
        <f>IF(AE81="","",IF(AH81&lt;&gt;AF81,AH81+TIME(8,0,0),IF(AG81&lt;TIME(8,0,0),AF81+TIME(8,0,0),IF(AG81&lt;TIME(12,0,0),AE81,IF(AG81&lt;TIME(12,45,0),AF81+TIME(12,45,0),IF(AG81&lt;TIME(15,0,0),AE81,IF(AG81&lt;TIME(15,15,0),AF81+TIME(15,15,0),IF(AG81&lt;TIME(20,0,0),AE81,WORKDAY.INTL(AF81,1,V81,'Resmi Tatiller'!$A$2:$A$17)+TIME(8,0,0)))))))))</f>
        <v/>
      </c>
      <c r="AL81" s="18" t="str">
        <f t="shared" si="71"/>
        <v/>
      </c>
    </row>
    <row r="82" spans="1:38" x14ac:dyDescent="0.25">
      <c r="A82" s="6" t="str">
        <f t="shared" si="48"/>
        <v/>
      </c>
      <c r="B82" s="6"/>
      <c r="C82" s="7" t="str">
        <f>IFERROR(VLOOKUP(B82,'Ürün Veri'!$A:$E,2,FALSE),"")</f>
        <v/>
      </c>
      <c r="D82" s="7" t="str">
        <f>IFERROR(VLOOKUP(B82,'Ürün Veri'!$A:$E,3,FALSE),"")</f>
        <v/>
      </c>
      <c r="E82" s="7" t="str">
        <f>IFERROR(VLOOKUP(B82,'Ürün Veri'!$A:$E,4,FALSE),"")</f>
        <v/>
      </c>
      <c r="F82" s="7" t="str">
        <f>IFERROR(VLOOKUP(B82,'Ürün Veri'!$A:$E,5,FALSE),"")</f>
        <v/>
      </c>
      <c r="G82" s="6"/>
      <c r="H82" s="6"/>
      <c r="I82" s="14">
        <v>10</v>
      </c>
      <c r="J82" s="15">
        <f t="shared" si="49"/>
        <v>45</v>
      </c>
      <c r="K82" s="15">
        <f t="shared" si="50"/>
        <v>15</v>
      </c>
      <c r="L82" s="8">
        <f t="shared" si="51"/>
        <v>9</v>
      </c>
      <c r="M82" s="6" t="s">
        <v>763</v>
      </c>
      <c r="N82" s="9" t="str">
        <f t="shared" si="65"/>
        <v/>
      </c>
      <c r="O82" s="10" t="str">
        <f t="shared" si="66"/>
        <v/>
      </c>
      <c r="P82" s="8" t="str">
        <f t="shared" si="52"/>
        <v/>
      </c>
      <c r="Q82" s="8" t="str">
        <f t="shared" si="53"/>
        <v/>
      </c>
      <c r="R82" s="9" t="str">
        <f>IF(AB82="","",WORKDAY.INTL(W82,AA82,V82,'Resmi Tatiller'!$A$2:$A$17))</f>
        <v/>
      </c>
      <c r="S82" s="10" t="str">
        <f t="shared" si="54"/>
        <v/>
      </c>
      <c r="T82" s="8" t="str">
        <f t="shared" si="55"/>
        <v>Boş</v>
      </c>
      <c r="U82" s="8">
        <f t="shared" si="56"/>
        <v>540</v>
      </c>
      <c r="V82" s="11" t="str">
        <f t="shared" si="57"/>
        <v>0000011</v>
      </c>
      <c r="W82" s="9" t="str">
        <f>IF(OR(N82="",O82=""),"",IF($AD82="24 Saat",N82,IF($AD82="12 Saat",IF(O82&gt;=TIME(20,0,0),WORKDAY.INTL(N82,1,V82,'Resmi Tatiller'!$A$2:$A$17),WORKDAY.INTL(N82-1,1,V82,'Resmi Tatiller'!$A$2:$A$17)),IF($AD82="2 Vardiya",IF(O82&lt;TIME(6,0,0),N82-1,IF(O82&lt;TIME(8,0,0),WORKDAY.INTL(N82-1,1,V82,'Resmi Tatiller'!$A$2:$A$17),N82)),IF(O82&gt;=TIME(18,0,0),WORKDAY.INTL(N82,1,V82,'Resmi Tatiller'!$A$2:$A$17),WORKDAY.INTL(N82-1,1,V82,'Resmi Tatiller'!$A$2:$A$17))))))</f>
        <v/>
      </c>
      <c r="X82" s="8" t="str">
        <f t="shared" si="58"/>
        <v/>
      </c>
      <c r="Y82" s="11" t="str">
        <f t="shared" si="59"/>
        <v/>
      </c>
      <c r="Z82" s="11" t="str">
        <f t="shared" si="60"/>
        <v/>
      </c>
      <c r="AA82" s="11" t="str">
        <f t="shared" si="61"/>
        <v/>
      </c>
      <c r="AB82" s="11" t="str">
        <f t="shared" si="62"/>
        <v/>
      </c>
      <c r="AC82" s="12" t="str">
        <f t="shared" si="63"/>
        <v/>
      </c>
      <c r="AD82" s="6" t="str">
        <f t="shared" si="64"/>
        <v>Gündüz</v>
      </c>
      <c r="AE82" s="18" t="str">
        <f t="shared" si="67"/>
        <v/>
      </c>
      <c r="AF82" s="18" t="str">
        <f t="shared" si="68"/>
        <v/>
      </c>
      <c r="AG82" s="19" t="str">
        <f t="shared" si="69"/>
        <v/>
      </c>
      <c r="AH82" s="18" t="str">
        <f>IF(AF82="","",WORKDAY.INTL(AF82-1,1,V82,'Resmi Tatiller'!$A$2:$A$17))</f>
        <v/>
      </c>
      <c r="AI82" s="18" t="str">
        <f t="shared" si="70"/>
        <v/>
      </c>
      <c r="AJ82" s="18" t="str">
        <f>IF(AE82="","",IF(AH82&lt;&gt;AF82,AH82+TIME(8,0,0),IF(AG82&lt;TIME(8,0,0),AF82+TIME(8,0,0),IF(AG82&lt;TIME(12,0,0),AE82,IF(AG82&lt;TIME(12,45,0),AF82+TIME(12,45,0),IF(AG82&lt;TIME(15,0,0),AE82,IF(AG82&lt;TIME(15,15,0),AF82+TIME(15,15,0),IF(AG82&lt;TIME(18,0,0),AE82,WORKDAY.INTL(AF82,1,V82,'Resmi Tatiller'!$A$2:$A$17)+TIME(8,0,0)))))))))</f>
        <v/>
      </c>
      <c r="AK82" s="18" t="str">
        <f>IF(AE82="","",IF(AH82&lt;&gt;AF82,AH82+TIME(8,0,0),IF(AG82&lt;TIME(8,0,0),AF82+TIME(8,0,0),IF(AG82&lt;TIME(12,0,0),AE82,IF(AG82&lt;TIME(12,45,0),AF82+TIME(12,45,0),IF(AG82&lt;TIME(15,0,0),AE82,IF(AG82&lt;TIME(15,15,0),AF82+TIME(15,15,0),IF(AG82&lt;TIME(20,0,0),AE82,WORKDAY.INTL(AF82,1,V82,'Resmi Tatiller'!$A$2:$A$17)+TIME(8,0,0)))))))))</f>
        <v/>
      </c>
      <c r="AL82" s="18" t="str">
        <f t="shared" si="71"/>
        <v/>
      </c>
    </row>
    <row r="83" spans="1:38" x14ac:dyDescent="0.25">
      <c r="A83" s="6" t="str">
        <f t="shared" si="48"/>
        <v/>
      </c>
      <c r="B83" s="6"/>
      <c r="C83" s="7" t="str">
        <f>IFERROR(VLOOKUP(B83,'Ürün Veri'!$A:$E,2,FALSE),"")</f>
        <v/>
      </c>
      <c r="D83" s="7" t="str">
        <f>IFERROR(VLOOKUP(B83,'Ürün Veri'!$A:$E,3,FALSE),"")</f>
        <v/>
      </c>
      <c r="E83" s="7" t="str">
        <f>IFERROR(VLOOKUP(B83,'Ürün Veri'!$A:$E,4,FALSE),"")</f>
        <v/>
      </c>
      <c r="F83" s="7" t="str">
        <f>IFERROR(VLOOKUP(B83,'Ürün Veri'!$A:$E,5,FALSE),"")</f>
        <v/>
      </c>
      <c r="G83" s="6"/>
      <c r="H83" s="6"/>
      <c r="I83" s="14">
        <v>10</v>
      </c>
      <c r="J83" s="15">
        <f t="shared" si="49"/>
        <v>45</v>
      </c>
      <c r="K83" s="15">
        <f t="shared" si="50"/>
        <v>15</v>
      </c>
      <c r="L83" s="8">
        <f t="shared" si="51"/>
        <v>9</v>
      </c>
      <c r="M83" s="6" t="s">
        <v>763</v>
      </c>
      <c r="N83" s="9" t="str">
        <f t="shared" si="65"/>
        <v/>
      </c>
      <c r="O83" s="10" t="str">
        <f t="shared" si="66"/>
        <v/>
      </c>
      <c r="P83" s="8" t="str">
        <f t="shared" si="52"/>
        <v/>
      </c>
      <c r="Q83" s="8" t="str">
        <f t="shared" si="53"/>
        <v/>
      </c>
      <c r="R83" s="9" t="str">
        <f>IF(AB83="","",WORKDAY.INTL(W83,AA83,V83,'Resmi Tatiller'!$A$2:$A$17))</f>
        <v/>
      </c>
      <c r="S83" s="10" t="str">
        <f t="shared" si="54"/>
        <v/>
      </c>
      <c r="T83" s="8" t="str">
        <f t="shared" si="55"/>
        <v>Boş</v>
      </c>
      <c r="U83" s="8">
        <f t="shared" si="56"/>
        <v>540</v>
      </c>
      <c r="V83" s="11" t="str">
        <f t="shared" si="57"/>
        <v>0000011</v>
      </c>
      <c r="W83" s="9" t="str">
        <f>IF(OR(N83="",O83=""),"",IF($AD83="24 Saat",N83,IF($AD83="12 Saat",IF(O83&gt;=TIME(20,0,0),WORKDAY.INTL(N83,1,V83,'Resmi Tatiller'!$A$2:$A$17),WORKDAY.INTL(N83-1,1,V83,'Resmi Tatiller'!$A$2:$A$17)),IF($AD83="2 Vardiya",IF(O83&lt;TIME(6,0,0),N83-1,IF(O83&lt;TIME(8,0,0),WORKDAY.INTL(N83-1,1,V83,'Resmi Tatiller'!$A$2:$A$17),N83)),IF(O83&gt;=TIME(18,0,0),WORKDAY.INTL(N83,1,V83,'Resmi Tatiller'!$A$2:$A$17),WORKDAY.INTL(N83-1,1,V83,'Resmi Tatiller'!$A$2:$A$17))))))</f>
        <v/>
      </c>
      <c r="X83" s="8" t="str">
        <f t="shared" si="58"/>
        <v/>
      </c>
      <c r="Y83" s="11" t="str">
        <f t="shared" si="59"/>
        <v/>
      </c>
      <c r="Z83" s="11" t="str">
        <f t="shared" si="60"/>
        <v/>
      </c>
      <c r="AA83" s="11" t="str">
        <f t="shared" si="61"/>
        <v/>
      </c>
      <c r="AB83" s="11" t="str">
        <f t="shared" si="62"/>
        <v/>
      </c>
      <c r="AC83" s="12" t="str">
        <f t="shared" si="63"/>
        <v/>
      </c>
      <c r="AD83" s="6" t="str">
        <f t="shared" si="64"/>
        <v>Gündüz</v>
      </c>
      <c r="AE83" s="18" t="str">
        <f t="shared" si="67"/>
        <v/>
      </c>
      <c r="AF83" s="18" t="str">
        <f t="shared" si="68"/>
        <v/>
      </c>
      <c r="AG83" s="19" t="str">
        <f t="shared" si="69"/>
        <v/>
      </c>
      <c r="AH83" s="18" t="str">
        <f>IF(AF83="","",WORKDAY.INTL(AF83-1,1,V83,'Resmi Tatiller'!$A$2:$A$17))</f>
        <v/>
      </c>
      <c r="AI83" s="18" t="str">
        <f t="shared" si="70"/>
        <v/>
      </c>
      <c r="AJ83" s="18" t="str">
        <f>IF(AE83="","",IF(AH83&lt;&gt;AF83,AH83+TIME(8,0,0),IF(AG83&lt;TIME(8,0,0),AF83+TIME(8,0,0),IF(AG83&lt;TIME(12,0,0),AE83,IF(AG83&lt;TIME(12,45,0),AF83+TIME(12,45,0),IF(AG83&lt;TIME(15,0,0),AE83,IF(AG83&lt;TIME(15,15,0),AF83+TIME(15,15,0),IF(AG83&lt;TIME(18,0,0),AE83,WORKDAY.INTL(AF83,1,V83,'Resmi Tatiller'!$A$2:$A$17)+TIME(8,0,0)))))))))</f>
        <v/>
      </c>
      <c r="AK83" s="18" t="str">
        <f>IF(AE83="","",IF(AH83&lt;&gt;AF83,AH83+TIME(8,0,0),IF(AG83&lt;TIME(8,0,0),AF83+TIME(8,0,0),IF(AG83&lt;TIME(12,0,0),AE83,IF(AG83&lt;TIME(12,45,0),AF83+TIME(12,45,0),IF(AG83&lt;TIME(15,0,0),AE83,IF(AG83&lt;TIME(15,15,0),AF83+TIME(15,15,0),IF(AG83&lt;TIME(20,0,0),AE83,WORKDAY.INTL(AF83,1,V83,'Resmi Tatiller'!$A$2:$A$17)+TIME(8,0,0)))))))))</f>
        <v/>
      </c>
      <c r="AL83" s="18" t="str">
        <f t="shared" si="71"/>
        <v/>
      </c>
    </row>
    <row r="84" spans="1:38" x14ac:dyDescent="0.25">
      <c r="A84" s="6" t="str">
        <f t="shared" si="48"/>
        <v/>
      </c>
      <c r="B84" s="6"/>
      <c r="C84" s="7" t="str">
        <f>IFERROR(VLOOKUP(B84,'Ürün Veri'!$A:$E,2,FALSE),"")</f>
        <v/>
      </c>
      <c r="D84" s="7" t="str">
        <f>IFERROR(VLOOKUP(B84,'Ürün Veri'!$A:$E,3,FALSE),"")</f>
        <v/>
      </c>
      <c r="E84" s="7" t="str">
        <f>IFERROR(VLOOKUP(B84,'Ürün Veri'!$A:$E,4,FALSE),"")</f>
        <v/>
      </c>
      <c r="F84" s="7" t="str">
        <f>IFERROR(VLOOKUP(B84,'Ürün Veri'!$A:$E,5,FALSE),"")</f>
        <v/>
      </c>
      <c r="G84" s="6"/>
      <c r="H84" s="6"/>
      <c r="I84" s="14">
        <v>10</v>
      </c>
      <c r="J84" s="15">
        <f t="shared" si="49"/>
        <v>45</v>
      </c>
      <c r="K84" s="15">
        <f t="shared" si="50"/>
        <v>15</v>
      </c>
      <c r="L84" s="8">
        <f t="shared" si="51"/>
        <v>9</v>
      </c>
      <c r="M84" s="6" t="s">
        <v>763</v>
      </c>
      <c r="N84" s="9" t="str">
        <f t="shared" si="65"/>
        <v/>
      </c>
      <c r="O84" s="10" t="str">
        <f t="shared" si="66"/>
        <v/>
      </c>
      <c r="P84" s="8" t="str">
        <f t="shared" si="52"/>
        <v/>
      </c>
      <c r="Q84" s="8" t="str">
        <f t="shared" si="53"/>
        <v/>
      </c>
      <c r="R84" s="9" t="str">
        <f>IF(AB84="","",WORKDAY.INTL(W84,AA84,V84,'Resmi Tatiller'!$A$2:$A$17))</f>
        <v/>
      </c>
      <c r="S84" s="10" t="str">
        <f t="shared" si="54"/>
        <v/>
      </c>
      <c r="T84" s="8" t="str">
        <f t="shared" si="55"/>
        <v>Boş</v>
      </c>
      <c r="U84" s="8">
        <f t="shared" si="56"/>
        <v>540</v>
      </c>
      <c r="V84" s="11" t="str">
        <f t="shared" si="57"/>
        <v>0000011</v>
      </c>
      <c r="W84" s="9" t="str">
        <f>IF(OR(N84="",O84=""),"",IF($AD84="24 Saat",N84,IF($AD84="12 Saat",IF(O84&gt;=TIME(20,0,0),WORKDAY.INTL(N84,1,V84,'Resmi Tatiller'!$A$2:$A$17),WORKDAY.INTL(N84-1,1,V84,'Resmi Tatiller'!$A$2:$A$17)),IF($AD84="2 Vardiya",IF(O84&lt;TIME(6,0,0),N84-1,IF(O84&lt;TIME(8,0,0),WORKDAY.INTL(N84-1,1,V84,'Resmi Tatiller'!$A$2:$A$17),N84)),IF(O84&gt;=TIME(18,0,0),WORKDAY.INTL(N84,1,V84,'Resmi Tatiller'!$A$2:$A$17),WORKDAY.INTL(N84-1,1,V84,'Resmi Tatiller'!$A$2:$A$17))))))</f>
        <v/>
      </c>
      <c r="X84" s="8" t="str">
        <f t="shared" si="58"/>
        <v/>
      </c>
      <c r="Y84" s="11" t="str">
        <f t="shared" si="59"/>
        <v/>
      </c>
      <c r="Z84" s="11" t="str">
        <f t="shared" si="60"/>
        <v/>
      </c>
      <c r="AA84" s="11" t="str">
        <f t="shared" si="61"/>
        <v/>
      </c>
      <c r="AB84" s="11" t="str">
        <f t="shared" si="62"/>
        <v/>
      </c>
      <c r="AC84" s="12" t="str">
        <f t="shared" si="63"/>
        <v/>
      </c>
      <c r="AD84" s="6" t="str">
        <f t="shared" si="64"/>
        <v>Gündüz</v>
      </c>
      <c r="AE84" s="18" t="str">
        <f t="shared" si="67"/>
        <v/>
      </c>
      <c r="AF84" s="18" t="str">
        <f t="shared" si="68"/>
        <v/>
      </c>
      <c r="AG84" s="19" t="str">
        <f t="shared" si="69"/>
        <v/>
      </c>
      <c r="AH84" s="18" t="str">
        <f>IF(AF84="","",WORKDAY.INTL(AF84-1,1,V84,'Resmi Tatiller'!$A$2:$A$17))</f>
        <v/>
      </c>
      <c r="AI84" s="18" t="str">
        <f t="shared" si="70"/>
        <v/>
      </c>
      <c r="AJ84" s="18" t="str">
        <f>IF(AE84="","",IF(AH84&lt;&gt;AF84,AH84+TIME(8,0,0),IF(AG84&lt;TIME(8,0,0),AF84+TIME(8,0,0),IF(AG84&lt;TIME(12,0,0),AE84,IF(AG84&lt;TIME(12,45,0),AF84+TIME(12,45,0),IF(AG84&lt;TIME(15,0,0),AE84,IF(AG84&lt;TIME(15,15,0),AF84+TIME(15,15,0),IF(AG84&lt;TIME(18,0,0),AE84,WORKDAY.INTL(AF84,1,V84,'Resmi Tatiller'!$A$2:$A$17)+TIME(8,0,0)))))))))</f>
        <v/>
      </c>
      <c r="AK84" s="18" t="str">
        <f>IF(AE84="","",IF(AH84&lt;&gt;AF84,AH84+TIME(8,0,0),IF(AG84&lt;TIME(8,0,0),AF84+TIME(8,0,0),IF(AG84&lt;TIME(12,0,0),AE84,IF(AG84&lt;TIME(12,45,0),AF84+TIME(12,45,0),IF(AG84&lt;TIME(15,0,0),AE84,IF(AG84&lt;TIME(15,15,0),AF84+TIME(15,15,0),IF(AG84&lt;TIME(20,0,0),AE84,WORKDAY.INTL(AF84,1,V84,'Resmi Tatiller'!$A$2:$A$17)+TIME(8,0,0)))))))))</f>
        <v/>
      </c>
      <c r="AL84" s="18" t="str">
        <f t="shared" si="71"/>
        <v/>
      </c>
    </row>
    <row r="85" spans="1:38" x14ac:dyDescent="0.25">
      <c r="A85" s="6" t="str">
        <f t="shared" si="48"/>
        <v/>
      </c>
      <c r="B85" s="6"/>
      <c r="C85" s="7" t="str">
        <f>IFERROR(VLOOKUP(B85,'Ürün Veri'!$A:$E,2,FALSE),"")</f>
        <v/>
      </c>
      <c r="D85" s="7" t="str">
        <f>IFERROR(VLOOKUP(B85,'Ürün Veri'!$A:$E,3,FALSE),"")</f>
        <v/>
      </c>
      <c r="E85" s="7" t="str">
        <f>IFERROR(VLOOKUP(B85,'Ürün Veri'!$A:$E,4,FALSE),"")</f>
        <v/>
      </c>
      <c r="F85" s="7" t="str">
        <f>IFERROR(VLOOKUP(B85,'Ürün Veri'!$A:$E,5,FALSE),"")</f>
        <v/>
      </c>
      <c r="G85" s="6"/>
      <c r="H85" s="6"/>
      <c r="I85" s="14">
        <v>10</v>
      </c>
      <c r="J85" s="15">
        <f t="shared" si="49"/>
        <v>45</v>
      </c>
      <c r="K85" s="15">
        <f t="shared" si="50"/>
        <v>15</v>
      </c>
      <c r="L85" s="8">
        <f t="shared" si="51"/>
        <v>9</v>
      </c>
      <c r="M85" s="6" t="s">
        <v>763</v>
      </c>
      <c r="N85" s="9" t="str">
        <f t="shared" si="65"/>
        <v/>
      </c>
      <c r="O85" s="10" t="str">
        <f t="shared" si="66"/>
        <v/>
      </c>
      <c r="P85" s="8" t="str">
        <f t="shared" si="52"/>
        <v/>
      </c>
      <c r="Q85" s="8" t="str">
        <f t="shared" si="53"/>
        <v/>
      </c>
      <c r="R85" s="9" t="str">
        <f>IF(AB85="","",WORKDAY.INTL(W85,AA85,V85,'Resmi Tatiller'!$A$2:$A$17))</f>
        <v/>
      </c>
      <c r="S85" s="10" t="str">
        <f t="shared" si="54"/>
        <v/>
      </c>
      <c r="T85" s="8" t="str">
        <f t="shared" si="55"/>
        <v>Boş</v>
      </c>
      <c r="U85" s="8">
        <f t="shared" si="56"/>
        <v>540</v>
      </c>
      <c r="V85" s="11" t="str">
        <f t="shared" si="57"/>
        <v>0000011</v>
      </c>
      <c r="W85" s="9" t="str">
        <f>IF(OR(N85="",O85=""),"",IF($AD85="24 Saat",N85,IF($AD85="12 Saat",IF(O85&gt;=TIME(20,0,0),WORKDAY.INTL(N85,1,V85,'Resmi Tatiller'!$A$2:$A$17),WORKDAY.INTL(N85-1,1,V85,'Resmi Tatiller'!$A$2:$A$17)),IF($AD85="2 Vardiya",IF(O85&lt;TIME(6,0,0),N85-1,IF(O85&lt;TIME(8,0,0),WORKDAY.INTL(N85-1,1,V85,'Resmi Tatiller'!$A$2:$A$17),N85)),IF(O85&gt;=TIME(18,0,0),WORKDAY.INTL(N85,1,V85,'Resmi Tatiller'!$A$2:$A$17),WORKDAY.INTL(N85-1,1,V85,'Resmi Tatiller'!$A$2:$A$17))))))</f>
        <v/>
      </c>
      <c r="X85" s="8" t="str">
        <f t="shared" si="58"/>
        <v/>
      </c>
      <c r="Y85" s="11" t="str">
        <f t="shared" si="59"/>
        <v/>
      </c>
      <c r="Z85" s="11" t="str">
        <f t="shared" si="60"/>
        <v/>
      </c>
      <c r="AA85" s="11" t="str">
        <f t="shared" si="61"/>
        <v/>
      </c>
      <c r="AB85" s="11" t="str">
        <f t="shared" si="62"/>
        <v/>
      </c>
      <c r="AC85" s="12" t="str">
        <f t="shared" si="63"/>
        <v/>
      </c>
      <c r="AD85" s="6" t="str">
        <f t="shared" si="64"/>
        <v>Gündüz</v>
      </c>
      <c r="AE85" s="18" t="str">
        <f t="shared" si="67"/>
        <v/>
      </c>
      <c r="AF85" s="18" t="str">
        <f t="shared" si="68"/>
        <v/>
      </c>
      <c r="AG85" s="19" t="str">
        <f t="shared" si="69"/>
        <v/>
      </c>
      <c r="AH85" s="18" t="str">
        <f>IF(AF85="","",WORKDAY.INTL(AF85-1,1,V85,'Resmi Tatiller'!$A$2:$A$17))</f>
        <v/>
      </c>
      <c r="AI85" s="18" t="str">
        <f t="shared" si="70"/>
        <v/>
      </c>
      <c r="AJ85" s="18" t="str">
        <f>IF(AE85="","",IF(AH85&lt;&gt;AF85,AH85+TIME(8,0,0),IF(AG85&lt;TIME(8,0,0),AF85+TIME(8,0,0),IF(AG85&lt;TIME(12,0,0),AE85,IF(AG85&lt;TIME(12,45,0),AF85+TIME(12,45,0),IF(AG85&lt;TIME(15,0,0),AE85,IF(AG85&lt;TIME(15,15,0),AF85+TIME(15,15,0),IF(AG85&lt;TIME(18,0,0),AE85,WORKDAY.INTL(AF85,1,V85,'Resmi Tatiller'!$A$2:$A$17)+TIME(8,0,0)))))))))</f>
        <v/>
      </c>
      <c r="AK85" s="18" t="str">
        <f>IF(AE85="","",IF(AH85&lt;&gt;AF85,AH85+TIME(8,0,0),IF(AG85&lt;TIME(8,0,0),AF85+TIME(8,0,0),IF(AG85&lt;TIME(12,0,0),AE85,IF(AG85&lt;TIME(12,45,0),AF85+TIME(12,45,0),IF(AG85&lt;TIME(15,0,0),AE85,IF(AG85&lt;TIME(15,15,0),AF85+TIME(15,15,0),IF(AG85&lt;TIME(20,0,0),AE85,WORKDAY.INTL(AF85,1,V85,'Resmi Tatiller'!$A$2:$A$17)+TIME(8,0,0)))))))))</f>
        <v/>
      </c>
      <c r="AL85" s="18" t="str">
        <f t="shared" si="71"/>
        <v/>
      </c>
    </row>
    <row r="86" spans="1:38" x14ac:dyDescent="0.25">
      <c r="A86" s="6" t="str">
        <f t="shared" si="48"/>
        <v/>
      </c>
      <c r="B86" s="6"/>
      <c r="C86" s="7" t="str">
        <f>IFERROR(VLOOKUP(B86,'Ürün Veri'!$A:$E,2,FALSE),"")</f>
        <v/>
      </c>
      <c r="D86" s="7" t="str">
        <f>IFERROR(VLOOKUP(B86,'Ürün Veri'!$A:$E,3,FALSE),"")</f>
        <v/>
      </c>
      <c r="E86" s="7" t="str">
        <f>IFERROR(VLOOKUP(B86,'Ürün Veri'!$A:$E,4,FALSE),"")</f>
        <v/>
      </c>
      <c r="F86" s="7" t="str">
        <f>IFERROR(VLOOKUP(B86,'Ürün Veri'!$A:$E,5,FALSE),"")</f>
        <v/>
      </c>
      <c r="G86" s="6"/>
      <c r="H86" s="6"/>
      <c r="I86" s="14">
        <v>10</v>
      </c>
      <c r="J86" s="15">
        <f t="shared" si="49"/>
        <v>45</v>
      </c>
      <c r="K86" s="15">
        <f t="shared" si="50"/>
        <v>15</v>
      </c>
      <c r="L86" s="8">
        <f t="shared" si="51"/>
        <v>9</v>
      </c>
      <c r="M86" s="6" t="s">
        <v>763</v>
      </c>
      <c r="N86" s="9" t="str">
        <f t="shared" si="65"/>
        <v/>
      </c>
      <c r="O86" s="10" t="str">
        <f t="shared" si="66"/>
        <v/>
      </c>
      <c r="P86" s="8" t="str">
        <f t="shared" si="52"/>
        <v/>
      </c>
      <c r="Q86" s="8" t="str">
        <f t="shared" si="53"/>
        <v/>
      </c>
      <c r="R86" s="9" t="str">
        <f>IF(AB86="","",WORKDAY.INTL(W86,AA86,V86,'Resmi Tatiller'!$A$2:$A$17))</f>
        <v/>
      </c>
      <c r="S86" s="10" t="str">
        <f t="shared" si="54"/>
        <v/>
      </c>
      <c r="T86" s="8" t="str">
        <f t="shared" si="55"/>
        <v>Boş</v>
      </c>
      <c r="U86" s="8">
        <f t="shared" si="56"/>
        <v>540</v>
      </c>
      <c r="V86" s="11" t="str">
        <f t="shared" si="57"/>
        <v>0000011</v>
      </c>
      <c r="W86" s="9" t="str">
        <f>IF(OR(N86="",O86=""),"",IF($AD86="24 Saat",N86,IF($AD86="12 Saat",IF(O86&gt;=TIME(20,0,0),WORKDAY.INTL(N86,1,V86,'Resmi Tatiller'!$A$2:$A$17),WORKDAY.INTL(N86-1,1,V86,'Resmi Tatiller'!$A$2:$A$17)),IF($AD86="2 Vardiya",IF(O86&lt;TIME(6,0,0),N86-1,IF(O86&lt;TIME(8,0,0),WORKDAY.INTL(N86-1,1,V86,'Resmi Tatiller'!$A$2:$A$17),N86)),IF(O86&gt;=TIME(18,0,0),WORKDAY.INTL(N86,1,V86,'Resmi Tatiller'!$A$2:$A$17),WORKDAY.INTL(N86-1,1,V86,'Resmi Tatiller'!$A$2:$A$17))))))</f>
        <v/>
      </c>
      <c r="X86" s="8" t="str">
        <f t="shared" si="58"/>
        <v/>
      </c>
      <c r="Y86" s="11" t="str">
        <f t="shared" si="59"/>
        <v/>
      </c>
      <c r="Z86" s="11" t="str">
        <f t="shared" si="60"/>
        <v/>
      </c>
      <c r="AA86" s="11" t="str">
        <f t="shared" si="61"/>
        <v/>
      </c>
      <c r="AB86" s="11" t="str">
        <f t="shared" si="62"/>
        <v/>
      </c>
      <c r="AC86" s="12" t="str">
        <f t="shared" si="63"/>
        <v/>
      </c>
      <c r="AD86" s="6" t="str">
        <f t="shared" si="64"/>
        <v>Gündüz</v>
      </c>
      <c r="AE86" s="18" t="str">
        <f t="shared" si="67"/>
        <v/>
      </c>
      <c r="AF86" s="18" t="str">
        <f t="shared" si="68"/>
        <v/>
      </c>
      <c r="AG86" s="19" t="str">
        <f t="shared" si="69"/>
        <v/>
      </c>
      <c r="AH86" s="18" t="str">
        <f>IF(AF86="","",WORKDAY.INTL(AF86-1,1,V86,'Resmi Tatiller'!$A$2:$A$17))</f>
        <v/>
      </c>
      <c r="AI86" s="18" t="str">
        <f t="shared" si="70"/>
        <v/>
      </c>
      <c r="AJ86" s="18" t="str">
        <f>IF(AE86="","",IF(AH86&lt;&gt;AF86,AH86+TIME(8,0,0),IF(AG86&lt;TIME(8,0,0),AF86+TIME(8,0,0),IF(AG86&lt;TIME(12,0,0),AE86,IF(AG86&lt;TIME(12,45,0),AF86+TIME(12,45,0),IF(AG86&lt;TIME(15,0,0),AE86,IF(AG86&lt;TIME(15,15,0),AF86+TIME(15,15,0),IF(AG86&lt;TIME(18,0,0),AE86,WORKDAY.INTL(AF86,1,V86,'Resmi Tatiller'!$A$2:$A$17)+TIME(8,0,0)))))))))</f>
        <v/>
      </c>
      <c r="AK86" s="18" t="str">
        <f>IF(AE86="","",IF(AH86&lt;&gt;AF86,AH86+TIME(8,0,0),IF(AG86&lt;TIME(8,0,0),AF86+TIME(8,0,0),IF(AG86&lt;TIME(12,0,0),AE86,IF(AG86&lt;TIME(12,45,0),AF86+TIME(12,45,0),IF(AG86&lt;TIME(15,0,0),AE86,IF(AG86&lt;TIME(15,15,0),AF86+TIME(15,15,0),IF(AG86&lt;TIME(20,0,0),AE86,WORKDAY.INTL(AF86,1,V86,'Resmi Tatiller'!$A$2:$A$17)+TIME(8,0,0)))))))))</f>
        <v/>
      </c>
      <c r="AL86" s="18" t="str">
        <f t="shared" si="71"/>
        <v/>
      </c>
    </row>
    <row r="87" spans="1:38" x14ac:dyDescent="0.25">
      <c r="A87" s="6" t="str">
        <f t="shared" si="48"/>
        <v/>
      </c>
      <c r="B87" s="6"/>
      <c r="C87" s="7" t="str">
        <f>IFERROR(VLOOKUP(B87,'Ürün Veri'!$A:$E,2,FALSE),"")</f>
        <v/>
      </c>
      <c r="D87" s="7" t="str">
        <f>IFERROR(VLOOKUP(B87,'Ürün Veri'!$A:$E,3,FALSE),"")</f>
        <v/>
      </c>
      <c r="E87" s="7" t="str">
        <f>IFERROR(VLOOKUP(B87,'Ürün Veri'!$A:$E,4,FALSE),"")</f>
        <v/>
      </c>
      <c r="F87" s="7" t="str">
        <f>IFERROR(VLOOKUP(B87,'Ürün Veri'!$A:$E,5,FALSE),"")</f>
        <v/>
      </c>
      <c r="G87" s="6"/>
      <c r="H87" s="6"/>
      <c r="I87" s="14">
        <v>10</v>
      </c>
      <c r="J87" s="15">
        <f t="shared" si="49"/>
        <v>45</v>
      </c>
      <c r="K87" s="15">
        <f t="shared" si="50"/>
        <v>15</v>
      </c>
      <c r="L87" s="8">
        <f t="shared" si="51"/>
        <v>9</v>
      </c>
      <c r="M87" s="6" t="s">
        <v>763</v>
      </c>
      <c r="N87" s="9" t="str">
        <f t="shared" si="65"/>
        <v/>
      </c>
      <c r="O87" s="10" t="str">
        <f t="shared" si="66"/>
        <v/>
      </c>
      <c r="P87" s="8" t="str">
        <f t="shared" si="52"/>
        <v/>
      </c>
      <c r="Q87" s="8" t="str">
        <f t="shared" si="53"/>
        <v/>
      </c>
      <c r="R87" s="9" t="str">
        <f>IF(AB87="","",WORKDAY.INTL(W87,AA87,V87,'Resmi Tatiller'!$A$2:$A$17))</f>
        <v/>
      </c>
      <c r="S87" s="10" t="str">
        <f t="shared" si="54"/>
        <v/>
      </c>
      <c r="T87" s="8" t="str">
        <f t="shared" si="55"/>
        <v>Boş</v>
      </c>
      <c r="U87" s="8">
        <f t="shared" si="56"/>
        <v>540</v>
      </c>
      <c r="V87" s="11" t="str">
        <f t="shared" si="57"/>
        <v>0000011</v>
      </c>
      <c r="W87" s="9" t="str">
        <f>IF(OR(N87="",O87=""),"",IF($AD87="24 Saat",N87,IF($AD87="12 Saat",IF(O87&gt;=TIME(20,0,0),WORKDAY.INTL(N87,1,V87,'Resmi Tatiller'!$A$2:$A$17),WORKDAY.INTL(N87-1,1,V87,'Resmi Tatiller'!$A$2:$A$17)),IF($AD87="2 Vardiya",IF(O87&lt;TIME(6,0,0),N87-1,IF(O87&lt;TIME(8,0,0),WORKDAY.INTL(N87-1,1,V87,'Resmi Tatiller'!$A$2:$A$17),N87)),IF(O87&gt;=TIME(18,0,0),WORKDAY.INTL(N87,1,V87,'Resmi Tatiller'!$A$2:$A$17),WORKDAY.INTL(N87-1,1,V87,'Resmi Tatiller'!$A$2:$A$17))))))</f>
        <v/>
      </c>
      <c r="X87" s="8" t="str">
        <f t="shared" si="58"/>
        <v/>
      </c>
      <c r="Y87" s="11" t="str">
        <f t="shared" si="59"/>
        <v/>
      </c>
      <c r="Z87" s="11" t="str">
        <f t="shared" si="60"/>
        <v/>
      </c>
      <c r="AA87" s="11" t="str">
        <f t="shared" si="61"/>
        <v/>
      </c>
      <c r="AB87" s="11" t="str">
        <f t="shared" si="62"/>
        <v/>
      </c>
      <c r="AC87" s="12" t="str">
        <f t="shared" si="63"/>
        <v/>
      </c>
      <c r="AD87" s="6" t="str">
        <f t="shared" si="64"/>
        <v>Gündüz</v>
      </c>
      <c r="AE87" s="18" t="str">
        <f t="shared" si="67"/>
        <v/>
      </c>
      <c r="AF87" s="18" t="str">
        <f t="shared" si="68"/>
        <v/>
      </c>
      <c r="AG87" s="19" t="str">
        <f t="shared" si="69"/>
        <v/>
      </c>
      <c r="AH87" s="18" t="str">
        <f>IF(AF87="","",WORKDAY.INTL(AF87-1,1,V87,'Resmi Tatiller'!$A$2:$A$17))</f>
        <v/>
      </c>
      <c r="AI87" s="18" t="str">
        <f t="shared" si="70"/>
        <v/>
      </c>
      <c r="AJ87" s="18" t="str">
        <f>IF(AE87="","",IF(AH87&lt;&gt;AF87,AH87+TIME(8,0,0),IF(AG87&lt;TIME(8,0,0),AF87+TIME(8,0,0),IF(AG87&lt;TIME(12,0,0),AE87,IF(AG87&lt;TIME(12,45,0),AF87+TIME(12,45,0),IF(AG87&lt;TIME(15,0,0),AE87,IF(AG87&lt;TIME(15,15,0),AF87+TIME(15,15,0),IF(AG87&lt;TIME(18,0,0),AE87,WORKDAY.INTL(AF87,1,V87,'Resmi Tatiller'!$A$2:$A$17)+TIME(8,0,0)))))))))</f>
        <v/>
      </c>
      <c r="AK87" s="18" t="str">
        <f>IF(AE87="","",IF(AH87&lt;&gt;AF87,AH87+TIME(8,0,0),IF(AG87&lt;TIME(8,0,0),AF87+TIME(8,0,0),IF(AG87&lt;TIME(12,0,0),AE87,IF(AG87&lt;TIME(12,45,0),AF87+TIME(12,45,0),IF(AG87&lt;TIME(15,0,0),AE87,IF(AG87&lt;TIME(15,15,0),AF87+TIME(15,15,0),IF(AG87&lt;TIME(20,0,0),AE87,WORKDAY.INTL(AF87,1,V87,'Resmi Tatiller'!$A$2:$A$17)+TIME(8,0,0)))))))))</f>
        <v/>
      </c>
      <c r="AL87" s="18" t="str">
        <f t="shared" si="71"/>
        <v/>
      </c>
    </row>
    <row r="88" spans="1:38" x14ac:dyDescent="0.25">
      <c r="A88" s="6" t="str">
        <f t="shared" si="48"/>
        <v/>
      </c>
      <c r="B88" s="6"/>
      <c r="C88" s="7" t="str">
        <f>IFERROR(VLOOKUP(B88,'Ürün Veri'!$A:$E,2,FALSE),"")</f>
        <v/>
      </c>
      <c r="D88" s="7" t="str">
        <f>IFERROR(VLOOKUP(B88,'Ürün Veri'!$A:$E,3,FALSE),"")</f>
        <v/>
      </c>
      <c r="E88" s="7" t="str">
        <f>IFERROR(VLOOKUP(B88,'Ürün Veri'!$A:$E,4,FALSE),"")</f>
        <v/>
      </c>
      <c r="F88" s="7" t="str">
        <f>IFERROR(VLOOKUP(B88,'Ürün Veri'!$A:$E,5,FALSE),"")</f>
        <v/>
      </c>
      <c r="G88" s="6"/>
      <c r="H88" s="6"/>
      <c r="I88" s="14">
        <v>10</v>
      </c>
      <c r="J88" s="15">
        <f t="shared" si="49"/>
        <v>45</v>
      </c>
      <c r="K88" s="15">
        <f t="shared" si="50"/>
        <v>15</v>
      </c>
      <c r="L88" s="8">
        <f t="shared" si="51"/>
        <v>9</v>
      </c>
      <c r="M88" s="6" t="s">
        <v>763</v>
      </c>
      <c r="N88" s="9" t="str">
        <f t="shared" si="65"/>
        <v/>
      </c>
      <c r="O88" s="10" t="str">
        <f t="shared" si="66"/>
        <v/>
      </c>
      <c r="P88" s="8" t="str">
        <f t="shared" si="52"/>
        <v/>
      </c>
      <c r="Q88" s="8" t="str">
        <f t="shared" si="53"/>
        <v/>
      </c>
      <c r="R88" s="9" t="str">
        <f>IF(AB88="","",WORKDAY.INTL(W88,AA88,V88,'Resmi Tatiller'!$A$2:$A$17))</f>
        <v/>
      </c>
      <c r="S88" s="10" t="str">
        <f t="shared" si="54"/>
        <v/>
      </c>
      <c r="T88" s="8" t="str">
        <f t="shared" si="55"/>
        <v>Boş</v>
      </c>
      <c r="U88" s="8">
        <f t="shared" si="56"/>
        <v>540</v>
      </c>
      <c r="V88" s="11" t="str">
        <f t="shared" si="57"/>
        <v>0000011</v>
      </c>
      <c r="W88" s="9" t="str">
        <f>IF(OR(N88="",O88=""),"",IF($AD88="24 Saat",N88,IF($AD88="12 Saat",IF(O88&gt;=TIME(20,0,0),WORKDAY.INTL(N88,1,V88,'Resmi Tatiller'!$A$2:$A$17),WORKDAY.INTL(N88-1,1,V88,'Resmi Tatiller'!$A$2:$A$17)),IF($AD88="2 Vardiya",IF(O88&lt;TIME(6,0,0),N88-1,IF(O88&lt;TIME(8,0,0),WORKDAY.INTL(N88-1,1,V88,'Resmi Tatiller'!$A$2:$A$17),N88)),IF(O88&gt;=TIME(18,0,0),WORKDAY.INTL(N88,1,V88,'Resmi Tatiller'!$A$2:$A$17),WORKDAY.INTL(N88-1,1,V88,'Resmi Tatiller'!$A$2:$A$17))))))</f>
        <v/>
      </c>
      <c r="X88" s="8" t="str">
        <f t="shared" si="58"/>
        <v/>
      </c>
      <c r="Y88" s="11" t="str">
        <f t="shared" si="59"/>
        <v/>
      </c>
      <c r="Z88" s="11" t="str">
        <f t="shared" si="60"/>
        <v/>
      </c>
      <c r="AA88" s="11" t="str">
        <f t="shared" si="61"/>
        <v/>
      </c>
      <c r="AB88" s="11" t="str">
        <f t="shared" si="62"/>
        <v/>
      </c>
      <c r="AC88" s="12" t="str">
        <f t="shared" si="63"/>
        <v/>
      </c>
      <c r="AD88" s="6" t="str">
        <f t="shared" si="64"/>
        <v>Gündüz</v>
      </c>
      <c r="AE88" s="18" t="str">
        <f t="shared" si="67"/>
        <v/>
      </c>
      <c r="AF88" s="18" t="str">
        <f t="shared" si="68"/>
        <v/>
      </c>
      <c r="AG88" s="19" t="str">
        <f t="shared" si="69"/>
        <v/>
      </c>
      <c r="AH88" s="18" t="str">
        <f>IF(AF88="","",WORKDAY.INTL(AF88-1,1,V88,'Resmi Tatiller'!$A$2:$A$17))</f>
        <v/>
      </c>
      <c r="AI88" s="18" t="str">
        <f t="shared" si="70"/>
        <v/>
      </c>
      <c r="AJ88" s="18" t="str">
        <f>IF(AE88="","",IF(AH88&lt;&gt;AF88,AH88+TIME(8,0,0),IF(AG88&lt;TIME(8,0,0),AF88+TIME(8,0,0),IF(AG88&lt;TIME(12,0,0),AE88,IF(AG88&lt;TIME(12,45,0),AF88+TIME(12,45,0),IF(AG88&lt;TIME(15,0,0),AE88,IF(AG88&lt;TIME(15,15,0),AF88+TIME(15,15,0),IF(AG88&lt;TIME(18,0,0),AE88,WORKDAY.INTL(AF88,1,V88,'Resmi Tatiller'!$A$2:$A$17)+TIME(8,0,0)))))))))</f>
        <v/>
      </c>
      <c r="AK88" s="18" t="str">
        <f>IF(AE88="","",IF(AH88&lt;&gt;AF88,AH88+TIME(8,0,0),IF(AG88&lt;TIME(8,0,0),AF88+TIME(8,0,0),IF(AG88&lt;TIME(12,0,0),AE88,IF(AG88&lt;TIME(12,45,0),AF88+TIME(12,45,0),IF(AG88&lt;TIME(15,0,0),AE88,IF(AG88&lt;TIME(15,15,0),AF88+TIME(15,15,0),IF(AG88&lt;TIME(20,0,0),AE88,WORKDAY.INTL(AF88,1,V88,'Resmi Tatiller'!$A$2:$A$17)+TIME(8,0,0)))))))))</f>
        <v/>
      </c>
      <c r="AL88" s="18" t="str">
        <f t="shared" si="71"/>
        <v/>
      </c>
    </row>
    <row r="89" spans="1:38" x14ac:dyDescent="0.25">
      <c r="A89" s="6" t="str">
        <f t="shared" si="48"/>
        <v/>
      </c>
      <c r="B89" s="6"/>
      <c r="C89" s="7" t="str">
        <f>IFERROR(VLOOKUP(B89,'Ürün Veri'!$A:$E,2,FALSE),"")</f>
        <v/>
      </c>
      <c r="D89" s="7" t="str">
        <f>IFERROR(VLOOKUP(B89,'Ürün Veri'!$A:$E,3,FALSE),"")</f>
        <v/>
      </c>
      <c r="E89" s="7" t="str">
        <f>IFERROR(VLOOKUP(B89,'Ürün Veri'!$A:$E,4,FALSE),"")</f>
        <v/>
      </c>
      <c r="F89" s="7" t="str">
        <f>IFERROR(VLOOKUP(B89,'Ürün Veri'!$A:$E,5,FALSE),"")</f>
        <v/>
      </c>
      <c r="G89" s="6"/>
      <c r="H89" s="6"/>
      <c r="I89" s="14">
        <v>10</v>
      </c>
      <c r="J89" s="15">
        <f t="shared" si="49"/>
        <v>45</v>
      </c>
      <c r="K89" s="15">
        <f t="shared" si="50"/>
        <v>15</v>
      </c>
      <c r="L89" s="8">
        <f t="shared" si="51"/>
        <v>9</v>
      </c>
      <c r="M89" s="6" t="s">
        <v>763</v>
      </c>
      <c r="N89" s="9" t="str">
        <f t="shared" si="65"/>
        <v/>
      </c>
      <c r="O89" s="10" t="str">
        <f t="shared" si="66"/>
        <v/>
      </c>
      <c r="P89" s="8" t="str">
        <f t="shared" si="52"/>
        <v/>
      </c>
      <c r="Q89" s="8" t="str">
        <f t="shared" si="53"/>
        <v/>
      </c>
      <c r="R89" s="9" t="str">
        <f>IF(AB89="","",WORKDAY.INTL(W89,AA89,V89,'Resmi Tatiller'!$A$2:$A$17))</f>
        <v/>
      </c>
      <c r="S89" s="10" t="str">
        <f t="shared" si="54"/>
        <v/>
      </c>
      <c r="T89" s="8" t="str">
        <f t="shared" si="55"/>
        <v>Boş</v>
      </c>
      <c r="U89" s="8">
        <f t="shared" si="56"/>
        <v>540</v>
      </c>
      <c r="V89" s="11" t="str">
        <f t="shared" si="57"/>
        <v>0000011</v>
      </c>
      <c r="W89" s="9" t="str">
        <f>IF(OR(N89="",O89=""),"",IF($AD89="24 Saat",N89,IF($AD89="12 Saat",IF(O89&gt;=TIME(20,0,0),WORKDAY.INTL(N89,1,V89,'Resmi Tatiller'!$A$2:$A$17),WORKDAY.INTL(N89-1,1,V89,'Resmi Tatiller'!$A$2:$A$17)),IF($AD89="2 Vardiya",IF(O89&lt;TIME(6,0,0),N89-1,IF(O89&lt;TIME(8,0,0),WORKDAY.INTL(N89-1,1,V89,'Resmi Tatiller'!$A$2:$A$17),N89)),IF(O89&gt;=TIME(18,0,0),WORKDAY.INTL(N89,1,V89,'Resmi Tatiller'!$A$2:$A$17),WORKDAY.INTL(N89-1,1,V89,'Resmi Tatiller'!$A$2:$A$17))))))</f>
        <v/>
      </c>
      <c r="X89" s="8" t="str">
        <f t="shared" si="58"/>
        <v/>
      </c>
      <c r="Y89" s="11" t="str">
        <f t="shared" si="59"/>
        <v/>
      </c>
      <c r="Z89" s="11" t="str">
        <f t="shared" si="60"/>
        <v/>
      </c>
      <c r="AA89" s="11" t="str">
        <f t="shared" si="61"/>
        <v/>
      </c>
      <c r="AB89" s="11" t="str">
        <f t="shared" si="62"/>
        <v/>
      </c>
      <c r="AC89" s="12" t="str">
        <f t="shared" si="63"/>
        <v/>
      </c>
      <c r="AD89" s="6" t="str">
        <f t="shared" si="64"/>
        <v>Gündüz</v>
      </c>
      <c r="AE89" s="18" t="str">
        <f t="shared" si="67"/>
        <v/>
      </c>
      <c r="AF89" s="18" t="str">
        <f t="shared" si="68"/>
        <v/>
      </c>
      <c r="AG89" s="19" t="str">
        <f t="shared" si="69"/>
        <v/>
      </c>
      <c r="AH89" s="18" t="str">
        <f>IF(AF89="","",WORKDAY.INTL(AF89-1,1,V89,'Resmi Tatiller'!$A$2:$A$17))</f>
        <v/>
      </c>
      <c r="AI89" s="18" t="str">
        <f t="shared" si="70"/>
        <v/>
      </c>
      <c r="AJ89" s="18" t="str">
        <f>IF(AE89="","",IF(AH89&lt;&gt;AF89,AH89+TIME(8,0,0),IF(AG89&lt;TIME(8,0,0),AF89+TIME(8,0,0),IF(AG89&lt;TIME(12,0,0),AE89,IF(AG89&lt;TIME(12,45,0),AF89+TIME(12,45,0),IF(AG89&lt;TIME(15,0,0),AE89,IF(AG89&lt;TIME(15,15,0),AF89+TIME(15,15,0),IF(AG89&lt;TIME(18,0,0),AE89,WORKDAY.INTL(AF89,1,V89,'Resmi Tatiller'!$A$2:$A$17)+TIME(8,0,0)))))))))</f>
        <v/>
      </c>
      <c r="AK89" s="18" t="str">
        <f>IF(AE89="","",IF(AH89&lt;&gt;AF89,AH89+TIME(8,0,0),IF(AG89&lt;TIME(8,0,0),AF89+TIME(8,0,0),IF(AG89&lt;TIME(12,0,0),AE89,IF(AG89&lt;TIME(12,45,0),AF89+TIME(12,45,0),IF(AG89&lt;TIME(15,0,0),AE89,IF(AG89&lt;TIME(15,15,0),AF89+TIME(15,15,0),IF(AG89&lt;TIME(20,0,0),AE89,WORKDAY.INTL(AF89,1,V89,'Resmi Tatiller'!$A$2:$A$17)+TIME(8,0,0)))))))))</f>
        <v/>
      </c>
      <c r="AL89" s="18" t="str">
        <f t="shared" si="71"/>
        <v/>
      </c>
    </row>
    <row r="90" spans="1:38" x14ac:dyDescent="0.25">
      <c r="A90" s="6" t="str">
        <f t="shared" si="48"/>
        <v/>
      </c>
      <c r="B90" s="6"/>
      <c r="C90" s="7" t="str">
        <f>IFERROR(VLOOKUP(B90,'Ürün Veri'!$A:$E,2,FALSE),"")</f>
        <v/>
      </c>
      <c r="D90" s="7" t="str">
        <f>IFERROR(VLOOKUP(B90,'Ürün Veri'!$A:$E,3,FALSE),"")</f>
        <v/>
      </c>
      <c r="E90" s="7" t="str">
        <f>IFERROR(VLOOKUP(B90,'Ürün Veri'!$A:$E,4,FALSE),"")</f>
        <v/>
      </c>
      <c r="F90" s="7" t="str">
        <f>IFERROR(VLOOKUP(B90,'Ürün Veri'!$A:$E,5,FALSE),"")</f>
        <v/>
      </c>
      <c r="G90" s="6"/>
      <c r="H90" s="6"/>
      <c r="I90" s="14">
        <v>10</v>
      </c>
      <c r="J90" s="15">
        <f t="shared" si="49"/>
        <v>45</v>
      </c>
      <c r="K90" s="15">
        <f t="shared" si="50"/>
        <v>15</v>
      </c>
      <c r="L90" s="8">
        <f t="shared" si="51"/>
        <v>9</v>
      </c>
      <c r="M90" s="6" t="s">
        <v>763</v>
      </c>
      <c r="N90" s="9" t="str">
        <f t="shared" si="65"/>
        <v/>
      </c>
      <c r="O90" s="10" t="str">
        <f t="shared" si="66"/>
        <v/>
      </c>
      <c r="P90" s="8" t="str">
        <f t="shared" si="52"/>
        <v/>
      </c>
      <c r="Q90" s="8" t="str">
        <f t="shared" si="53"/>
        <v/>
      </c>
      <c r="R90" s="9" t="str">
        <f>IF(AB90="","",WORKDAY.INTL(W90,AA90,V90,'Resmi Tatiller'!$A$2:$A$17))</f>
        <v/>
      </c>
      <c r="S90" s="10" t="str">
        <f t="shared" si="54"/>
        <v/>
      </c>
      <c r="T90" s="8" t="str">
        <f t="shared" si="55"/>
        <v>Boş</v>
      </c>
      <c r="U90" s="8">
        <f t="shared" si="56"/>
        <v>540</v>
      </c>
      <c r="V90" s="11" t="str">
        <f t="shared" si="57"/>
        <v>0000011</v>
      </c>
      <c r="W90" s="9" t="str">
        <f>IF(OR(N90="",O90=""),"",IF($AD90="24 Saat",N90,IF($AD90="12 Saat",IF(O90&gt;=TIME(20,0,0),WORKDAY.INTL(N90,1,V90,'Resmi Tatiller'!$A$2:$A$17),WORKDAY.INTL(N90-1,1,V90,'Resmi Tatiller'!$A$2:$A$17)),IF($AD90="2 Vardiya",IF(O90&lt;TIME(6,0,0),N90-1,IF(O90&lt;TIME(8,0,0),WORKDAY.INTL(N90-1,1,V90,'Resmi Tatiller'!$A$2:$A$17),N90)),IF(O90&gt;=TIME(18,0,0),WORKDAY.INTL(N90,1,V90,'Resmi Tatiller'!$A$2:$A$17),WORKDAY.INTL(N90-1,1,V90,'Resmi Tatiller'!$A$2:$A$17))))))</f>
        <v/>
      </c>
      <c r="X90" s="8" t="str">
        <f t="shared" si="58"/>
        <v/>
      </c>
      <c r="Y90" s="11" t="str">
        <f t="shared" si="59"/>
        <v/>
      </c>
      <c r="Z90" s="11" t="str">
        <f t="shared" si="60"/>
        <v/>
      </c>
      <c r="AA90" s="11" t="str">
        <f t="shared" si="61"/>
        <v/>
      </c>
      <c r="AB90" s="11" t="str">
        <f t="shared" si="62"/>
        <v/>
      </c>
      <c r="AC90" s="12" t="str">
        <f t="shared" si="63"/>
        <v/>
      </c>
      <c r="AD90" s="6" t="str">
        <f t="shared" si="64"/>
        <v>Gündüz</v>
      </c>
      <c r="AE90" s="18" t="str">
        <f t="shared" si="67"/>
        <v/>
      </c>
      <c r="AF90" s="18" t="str">
        <f t="shared" si="68"/>
        <v/>
      </c>
      <c r="AG90" s="19" t="str">
        <f t="shared" si="69"/>
        <v/>
      </c>
      <c r="AH90" s="18" t="str">
        <f>IF(AF90="","",WORKDAY.INTL(AF90-1,1,V90,'Resmi Tatiller'!$A$2:$A$17))</f>
        <v/>
      </c>
      <c r="AI90" s="18" t="str">
        <f t="shared" si="70"/>
        <v/>
      </c>
      <c r="AJ90" s="18" t="str">
        <f>IF(AE90="","",IF(AH90&lt;&gt;AF90,AH90+TIME(8,0,0),IF(AG90&lt;TIME(8,0,0),AF90+TIME(8,0,0),IF(AG90&lt;TIME(12,0,0),AE90,IF(AG90&lt;TIME(12,45,0),AF90+TIME(12,45,0),IF(AG90&lt;TIME(15,0,0),AE90,IF(AG90&lt;TIME(15,15,0),AF90+TIME(15,15,0),IF(AG90&lt;TIME(18,0,0),AE90,WORKDAY.INTL(AF90,1,V90,'Resmi Tatiller'!$A$2:$A$17)+TIME(8,0,0)))))))))</f>
        <v/>
      </c>
      <c r="AK90" s="18" t="str">
        <f>IF(AE90="","",IF(AH90&lt;&gt;AF90,AH90+TIME(8,0,0),IF(AG90&lt;TIME(8,0,0),AF90+TIME(8,0,0),IF(AG90&lt;TIME(12,0,0),AE90,IF(AG90&lt;TIME(12,45,0),AF90+TIME(12,45,0),IF(AG90&lt;TIME(15,0,0),AE90,IF(AG90&lt;TIME(15,15,0),AF90+TIME(15,15,0),IF(AG90&lt;TIME(20,0,0),AE90,WORKDAY.INTL(AF90,1,V90,'Resmi Tatiller'!$A$2:$A$17)+TIME(8,0,0)))))))))</f>
        <v/>
      </c>
      <c r="AL90" s="18" t="str">
        <f t="shared" si="71"/>
        <v/>
      </c>
    </row>
    <row r="91" spans="1:38" x14ac:dyDescent="0.25">
      <c r="A91" s="6" t="str">
        <f t="shared" si="48"/>
        <v/>
      </c>
      <c r="B91" s="6"/>
      <c r="C91" s="7" t="str">
        <f>IFERROR(VLOOKUP(B91,'Ürün Veri'!$A:$E,2,FALSE),"")</f>
        <v/>
      </c>
      <c r="D91" s="7" t="str">
        <f>IFERROR(VLOOKUP(B91,'Ürün Veri'!$A:$E,3,FALSE),"")</f>
        <v/>
      </c>
      <c r="E91" s="7" t="str">
        <f>IFERROR(VLOOKUP(B91,'Ürün Veri'!$A:$E,4,FALSE),"")</f>
        <v/>
      </c>
      <c r="F91" s="7" t="str">
        <f>IFERROR(VLOOKUP(B91,'Ürün Veri'!$A:$E,5,FALSE),"")</f>
        <v/>
      </c>
      <c r="G91" s="6"/>
      <c r="H91" s="6"/>
      <c r="I91" s="14">
        <v>10</v>
      </c>
      <c r="J91" s="15">
        <f t="shared" si="49"/>
        <v>45</v>
      </c>
      <c r="K91" s="15">
        <f t="shared" si="50"/>
        <v>15</v>
      </c>
      <c r="L91" s="8">
        <f t="shared" si="51"/>
        <v>9</v>
      </c>
      <c r="M91" s="6" t="s">
        <v>763</v>
      </c>
      <c r="N91" s="9" t="str">
        <f t="shared" si="65"/>
        <v/>
      </c>
      <c r="O91" s="10" t="str">
        <f t="shared" si="66"/>
        <v/>
      </c>
      <c r="P91" s="8" t="str">
        <f t="shared" si="52"/>
        <v/>
      </c>
      <c r="Q91" s="8" t="str">
        <f t="shared" si="53"/>
        <v/>
      </c>
      <c r="R91" s="9" t="str">
        <f>IF(AB91="","",WORKDAY.INTL(W91,AA91,V91,'Resmi Tatiller'!$A$2:$A$17))</f>
        <v/>
      </c>
      <c r="S91" s="10" t="str">
        <f t="shared" si="54"/>
        <v/>
      </c>
      <c r="T91" s="8" t="str">
        <f t="shared" si="55"/>
        <v>Boş</v>
      </c>
      <c r="U91" s="8">
        <f t="shared" si="56"/>
        <v>540</v>
      </c>
      <c r="V91" s="11" t="str">
        <f t="shared" si="57"/>
        <v>0000011</v>
      </c>
      <c r="W91" s="9" t="str">
        <f>IF(OR(N91="",O91=""),"",IF($AD91="24 Saat",N91,IF($AD91="12 Saat",IF(O91&gt;=TIME(20,0,0),WORKDAY.INTL(N91,1,V91,'Resmi Tatiller'!$A$2:$A$17),WORKDAY.INTL(N91-1,1,V91,'Resmi Tatiller'!$A$2:$A$17)),IF($AD91="2 Vardiya",IF(O91&lt;TIME(6,0,0),N91-1,IF(O91&lt;TIME(8,0,0),WORKDAY.INTL(N91-1,1,V91,'Resmi Tatiller'!$A$2:$A$17),N91)),IF(O91&gt;=TIME(18,0,0),WORKDAY.INTL(N91,1,V91,'Resmi Tatiller'!$A$2:$A$17),WORKDAY.INTL(N91-1,1,V91,'Resmi Tatiller'!$A$2:$A$17))))))</f>
        <v/>
      </c>
      <c r="X91" s="8" t="str">
        <f t="shared" si="58"/>
        <v/>
      </c>
      <c r="Y91" s="11" t="str">
        <f t="shared" si="59"/>
        <v/>
      </c>
      <c r="Z91" s="11" t="str">
        <f t="shared" si="60"/>
        <v/>
      </c>
      <c r="AA91" s="11" t="str">
        <f t="shared" si="61"/>
        <v/>
      </c>
      <c r="AB91" s="11" t="str">
        <f t="shared" si="62"/>
        <v/>
      </c>
      <c r="AC91" s="12" t="str">
        <f t="shared" si="63"/>
        <v/>
      </c>
      <c r="AD91" s="6" t="str">
        <f t="shared" si="64"/>
        <v>Gündüz</v>
      </c>
      <c r="AE91" s="18" t="str">
        <f t="shared" si="67"/>
        <v/>
      </c>
      <c r="AF91" s="18" t="str">
        <f t="shared" si="68"/>
        <v/>
      </c>
      <c r="AG91" s="19" t="str">
        <f t="shared" si="69"/>
        <v/>
      </c>
      <c r="AH91" s="18" t="str">
        <f>IF(AF91="","",WORKDAY.INTL(AF91-1,1,V91,'Resmi Tatiller'!$A$2:$A$17))</f>
        <v/>
      </c>
      <c r="AI91" s="18" t="str">
        <f t="shared" si="70"/>
        <v/>
      </c>
      <c r="AJ91" s="18" t="str">
        <f>IF(AE91="","",IF(AH91&lt;&gt;AF91,AH91+TIME(8,0,0),IF(AG91&lt;TIME(8,0,0),AF91+TIME(8,0,0),IF(AG91&lt;TIME(12,0,0),AE91,IF(AG91&lt;TIME(12,45,0),AF91+TIME(12,45,0),IF(AG91&lt;TIME(15,0,0),AE91,IF(AG91&lt;TIME(15,15,0),AF91+TIME(15,15,0),IF(AG91&lt;TIME(18,0,0),AE91,WORKDAY.INTL(AF91,1,V91,'Resmi Tatiller'!$A$2:$A$17)+TIME(8,0,0)))))))))</f>
        <v/>
      </c>
      <c r="AK91" s="18" t="str">
        <f>IF(AE91="","",IF(AH91&lt;&gt;AF91,AH91+TIME(8,0,0),IF(AG91&lt;TIME(8,0,0),AF91+TIME(8,0,0),IF(AG91&lt;TIME(12,0,0),AE91,IF(AG91&lt;TIME(12,45,0),AF91+TIME(12,45,0),IF(AG91&lt;TIME(15,0,0),AE91,IF(AG91&lt;TIME(15,15,0),AF91+TIME(15,15,0),IF(AG91&lt;TIME(20,0,0),AE91,WORKDAY.INTL(AF91,1,V91,'Resmi Tatiller'!$A$2:$A$17)+TIME(8,0,0)))))))))</f>
        <v/>
      </c>
      <c r="AL91" s="18" t="str">
        <f t="shared" si="71"/>
        <v/>
      </c>
    </row>
    <row r="92" spans="1:38" x14ac:dyDescent="0.25">
      <c r="A92" s="6" t="str">
        <f t="shared" si="48"/>
        <v/>
      </c>
      <c r="B92" s="6"/>
      <c r="C92" s="7" t="str">
        <f>IFERROR(VLOOKUP(B92,'Ürün Veri'!$A:$E,2,FALSE),"")</f>
        <v/>
      </c>
      <c r="D92" s="7" t="str">
        <f>IFERROR(VLOOKUP(B92,'Ürün Veri'!$A:$E,3,FALSE),"")</f>
        <v/>
      </c>
      <c r="E92" s="7" t="str">
        <f>IFERROR(VLOOKUP(B92,'Ürün Veri'!$A:$E,4,FALSE),"")</f>
        <v/>
      </c>
      <c r="F92" s="7" t="str">
        <f>IFERROR(VLOOKUP(B92,'Ürün Veri'!$A:$E,5,FALSE),"")</f>
        <v/>
      </c>
      <c r="G92" s="6"/>
      <c r="H92" s="6"/>
      <c r="I92" s="14">
        <v>10</v>
      </c>
      <c r="J92" s="15">
        <f t="shared" si="49"/>
        <v>45</v>
      </c>
      <c r="K92" s="15">
        <f t="shared" si="50"/>
        <v>15</v>
      </c>
      <c r="L92" s="8">
        <f t="shared" si="51"/>
        <v>9</v>
      </c>
      <c r="M92" s="6" t="s">
        <v>763</v>
      </c>
      <c r="N92" s="9" t="str">
        <f t="shared" si="65"/>
        <v/>
      </c>
      <c r="O92" s="10" t="str">
        <f t="shared" si="66"/>
        <v/>
      </c>
      <c r="P92" s="8" t="str">
        <f t="shared" si="52"/>
        <v/>
      </c>
      <c r="Q92" s="8" t="str">
        <f t="shared" si="53"/>
        <v/>
      </c>
      <c r="R92" s="9" t="str">
        <f>IF(AB92="","",WORKDAY.INTL(W92,AA92,V92,'Resmi Tatiller'!$A$2:$A$17))</f>
        <v/>
      </c>
      <c r="S92" s="10" t="str">
        <f t="shared" si="54"/>
        <v/>
      </c>
      <c r="T92" s="8" t="str">
        <f t="shared" si="55"/>
        <v>Boş</v>
      </c>
      <c r="U92" s="8">
        <f t="shared" si="56"/>
        <v>540</v>
      </c>
      <c r="V92" s="11" t="str">
        <f t="shared" si="57"/>
        <v>0000011</v>
      </c>
      <c r="W92" s="9" t="str">
        <f>IF(OR(N92="",O92=""),"",IF($AD92="24 Saat",N92,IF($AD92="12 Saat",IF(O92&gt;=TIME(20,0,0),WORKDAY.INTL(N92,1,V92,'Resmi Tatiller'!$A$2:$A$17),WORKDAY.INTL(N92-1,1,V92,'Resmi Tatiller'!$A$2:$A$17)),IF($AD92="2 Vardiya",IF(O92&lt;TIME(6,0,0),N92-1,IF(O92&lt;TIME(8,0,0),WORKDAY.INTL(N92-1,1,V92,'Resmi Tatiller'!$A$2:$A$17),N92)),IF(O92&gt;=TIME(18,0,0),WORKDAY.INTL(N92,1,V92,'Resmi Tatiller'!$A$2:$A$17),WORKDAY.INTL(N92-1,1,V92,'Resmi Tatiller'!$A$2:$A$17))))))</f>
        <v/>
      </c>
      <c r="X92" s="8" t="str">
        <f t="shared" si="58"/>
        <v/>
      </c>
      <c r="Y92" s="11" t="str">
        <f t="shared" si="59"/>
        <v/>
      </c>
      <c r="Z92" s="11" t="str">
        <f t="shared" si="60"/>
        <v/>
      </c>
      <c r="AA92" s="11" t="str">
        <f t="shared" si="61"/>
        <v/>
      </c>
      <c r="AB92" s="11" t="str">
        <f t="shared" si="62"/>
        <v/>
      </c>
      <c r="AC92" s="12" t="str">
        <f t="shared" si="63"/>
        <v/>
      </c>
      <c r="AD92" s="6" t="str">
        <f t="shared" si="64"/>
        <v>Gündüz</v>
      </c>
      <c r="AE92" s="18" t="str">
        <f t="shared" si="67"/>
        <v/>
      </c>
      <c r="AF92" s="18" t="str">
        <f t="shared" si="68"/>
        <v/>
      </c>
      <c r="AG92" s="19" t="str">
        <f t="shared" si="69"/>
        <v/>
      </c>
      <c r="AH92" s="18" t="str">
        <f>IF(AF92="","",WORKDAY.INTL(AF92-1,1,V92,'Resmi Tatiller'!$A$2:$A$17))</f>
        <v/>
      </c>
      <c r="AI92" s="18" t="str">
        <f t="shared" si="70"/>
        <v/>
      </c>
      <c r="AJ92" s="18" t="str">
        <f>IF(AE92="","",IF(AH92&lt;&gt;AF92,AH92+TIME(8,0,0),IF(AG92&lt;TIME(8,0,0),AF92+TIME(8,0,0),IF(AG92&lt;TIME(12,0,0),AE92,IF(AG92&lt;TIME(12,45,0),AF92+TIME(12,45,0),IF(AG92&lt;TIME(15,0,0),AE92,IF(AG92&lt;TIME(15,15,0),AF92+TIME(15,15,0),IF(AG92&lt;TIME(18,0,0),AE92,WORKDAY.INTL(AF92,1,V92,'Resmi Tatiller'!$A$2:$A$17)+TIME(8,0,0)))))))))</f>
        <v/>
      </c>
      <c r="AK92" s="18" t="str">
        <f>IF(AE92="","",IF(AH92&lt;&gt;AF92,AH92+TIME(8,0,0),IF(AG92&lt;TIME(8,0,0),AF92+TIME(8,0,0),IF(AG92&lt;TIME(12,0,0),AE92,IF(AG92&lt;TIME(12,45,0),AF92+TIME(12,45,0),IF(AG92&lt;TIME(15,0,0),AE92,IF(AG92&lt;TIME(15,15,0),AF92+TIME(15,15,0),IF(AG92&lt;TIME(20,0,0),AE92,WORKDAY.INTL(AF92,1,V92,'Resmi Tatiller'!$A$2:$A$17)+TIME(8,0,0)))))))))</f>
        <v/>
      </c>
      <c r="AL92" s="18" t="str">
        <f t="shared" si="71"/>
        <v/>
      </c>
    </row>
    <row r="93" spans="1:38" x14ac:dyDescent="0.25">
      <c r="A93" s="6" t="str">
        <f t="shared" si="48"/>
        <v/>
      </c>
      <c r="B93" s="6"/>
      <c r="C93" s="7" t="str">
        <f>IFERROR(VLOOKUP(B93,'Ürün Veri'!$A:$E,2,FALSE),"")</f>
        <v/>
      </c>
      <c r="D93" s="7" t="str">
        <f>IFERROR(VLOOKUP(B93,'Ürün Veri'!$A:$E,3,FALSE),"")</f>
        <v/>
      </c>
      <c r="E93" s="7" t="str">
        <f>IFERROR(VLOOKUP(B93,'Ürün Veri'!$A:$E,4,FALSE),"")</f>
        <v/>
      </c>
      <c r="F93" s="7" t="str">
        <f>IFERROR(VLOOKUP(B93,'Ürün Veri'!$A:$E,5,FALSE),"")</f>
        <v/>
      </c>
      <c r="G93" s="6"/>
      <c r="H93" s="6"/>
      <c r="I93" s="14">
        <v>10</v>
      </c>
      <c r="J93" s="15">
        <f t="shared" si="49"/>
        <v>45</v>
      </c>
      <c r="K93" s="15">
        <f t="shared" si="50"/>
        <v>15</v>
      </c>
      <c r="L93" s="8">
        <f t="shared" si="51"/>
        <v>9</v>
      </c>
      <c r="M93" s="6" t="s">
        <v>763</v>
      </c>
      <c r="N93" s="9" t="str">
        <f t="shared" si="65"/>
        <v/>
      </c>
      <c r="O93" s="10" t="str">
        <f t="shared" si="66"/>
        <v/>
      </c>
      <c r="P93" s="8" t="str">
        <f t="shared" si="52"/>
        <v/>
      </c>
      <c r="Q93" s="8" t="str">
        <f t="shared" si="53"/>
        <v/>
      </c>
      <c r="R93" s="9" t="str">
        <f>IF(AB93="","",WORKDAY.INTL(W93,AA93,V93,'Resmi Tatiller'!$A$2:$A$17))</f>
        <v/>
      </c>
      <c r="S93" s="10" t="str">
        <f t="shared" si="54"/>
        <v/>
      </c>
      <c r="T93" s="8" t="str">
        <f t="shared" si="55"/>
        <v>Boş</v>
      </c>
      <c r="U93" s="8">
        <f t="shared" si="56"/>
        <v>540</v>
      </c>
      <c r="V93" s="11" t="str">
        <f t="shared" si="57"/>
        <v>0000011</v>
      </c>
      <c r="W93" s="9" t="str">
        <f>IF(OR(N93="",O93=""),"",IF($AD93="24 Saat",N93,IF($AD93="12 Saat",IF(O93&gt;=TIME(20,0,0),WORKDAY.INTL(N93,1,V93,'Resmi Tatiller'!$A$2:$A$17),WORKDAY.INTL(N93-1,1,V93,'Resmi Tatiller'!$A$2:$A$17)),IF($AD93="2 Vardiya",IF(O93&lt;TIME(6,0,0),N93-1,IF(O93&lt;TIME(8,0,0),WORKDAY.INTL(N93-1,1,V93,'Resmi Tatiller'!$A$2:$A$17),N93)),IF(O93&gt;=TIME(18,0,0),WORKDAY.INTL(N93,1,V93,'Resmi Tatiller'!$A$2:$A$17),WORKDAY.INTL(N93-1,1,V93,'Resmi Tatiller'!$A$2:$A$17))))))</f>
        <v/>
      </c>
      <c r="X93" s="8" t="str">
        <f t="shared" si="58"/>
        <v/>
      </c>
      <c r="Y93" s="11" t="str">
        <f t="shared" si="59"/>
        <v/>
      </c>
      <c r="Z93" s="11" t="str">
        <f t="shared" si="60"/>
        <v/>
      </c>
      <c r="AA93" s="11" t="str">
        <f t="shared" si="61"/>
        <v/>
      </c>
      <c r="AB93" s="11" t="str">
        <f t="shared" si="62"/>
        <v/>
      </c>
      <c r="AC93" s="12" t="str">
        <f t="shared" si="63"/>
        <v/>
      </c>
      <c r="AD93" s="6" t="str">
        <f t="shared" si="64"/>
        <v>Gündüz</v>
      </c>
      <c r="AE93" s="18" t="str">
        <f t="shared" si="67"/>
        <v/>
      </c>
      <c r="AF93" s="18" t="str">
        <f t="shared" si="68"/>
        <v/>
      </c>
      <c r="AG93" s="19" t="str">
        <f t="shared" si="69"/>
        <v/>
      </c>
      <c r="AH93" s="18" t="str">
        <f>IF(AF93="","",WORKDAY.INTL(AF93-1,1,V93,'Resmi Tatiller'!$A$2:$A$17))</f>
        <v/>
      </c>
      <c r="AI93" s="18" t="str">
        <f t="shared" si="70"/>
        <v/>
      </c>
      <c r="AJ93" s="18" t="str">
        <f>IF(AE93="","",IF(AH93&lt;&gt;AF93,AH93+TIME(8,0,0),IF(AG93&lt;TIME(8,0,0),AF93+TIME(8,0,0),IF(AG93&lt;TIME(12,0,0),AE93,IF(AG93&lt;TIME(12,45,0),AF93+TIME(12,45,0),IF(AG93&lt;TIME(15,0,0),AE93,IF(AG93&lt;TIME(15,15,0),AF93+TIME(15,15,0),IF(AG93&lt;TIME(18,0,0),AE93,WORKDAY.INTL(AF93,1,V93,'Resmi Tatiller'!$A$2:$A$17)+TIME(8,0,0)))))))))</f>
        <v/>
      </c>
      <c r="AK93" s="18" t="str">
        <f>IF(AE93="","",IF(AH93&lt;&gt;AF93,AH93+TIME(8,0,0),IF(AG93&lt;TIME(8,0,0),AF93+TIME(8,0,0),IF(AG93&lt;TIME(12,0,0),AE93,IF(AG93&lt;TIME(12,45,0),AF93+TIME(12,45,0),IF(AG93&lt;TIME(15,0,0),AE93,IF(AG93&lt;TIME(15,15,0),AF93+TIME(15,15,0),IF(AG93&lt;TIME(20,0,0),AE93,WORKDAY.INTL(AF93,1,V93,'Resmi Tatiller'!$A$2:$A$17)+TIME(8,0,0)))))))))</f>
        <v/>
      </c>
      <c r="AL93" s="18" t="str">
        <f t="shared" si="71"/>
        <v/>
      </c>
    </row>
    <row r="94" spans="1:38" x14ac:dyDescent="0.25">
      <c r="A94" s="6" t="str">
        <f t="shared" si="48"/>
        <v/>
      </c>
      <c r="B94" s="6"/>
      <c r="C94" s="7" t="str">
        <f>IFERROR(VLOOKUP(B94,'Ürün Veri'!$A:$E,2,FALSE),"")</f>
        <v/>
      </c>
      <c r="D94" s="7" t="str">
        <f>IFERROR(VLOOKUP(B94,'Ürün Veri'!$A:$E,3,FALSE),"")</f>
        <v/>
      </c>
      <c r="E94" s="7" t="str">
        <f>IFERROR(VLOOKUP(B94,'Ürün Veri'!$A:$E,4,FALSE),"")</f>
        <v/>
      </c>
      <c r="F94" s="7" t="str">
        <f>IFERROR(VLOOKUP(B94,'Ürün Veri'!$A:$E,5,FALSE),"")</f>
        <v/>
      </c>
      <c r="G94" s="6"/>
      <c r="H94" s="6"/>
      <c r="I94" s="14">
        <v>10</v>
      </c>
      <c r="J94" s="15">
        <f t="shared" si="49"/>
        <v>45</v>
      </c>
      <c r="K94" s="15">
        <f t="shared" si="50"/>
        <v>15</v>
      </c>
      <c r="L94" s="8">
        <f t="shared" si="51"/>
        <v>9</v>
      </c>
      <c r="M94" s="6" t="s">
        <v>763</v>
      </c>
      <c r="N94" s="9" t="str">
        <f t="shared" si="65"/>
        <v/>
      </c>
      <c r="O94" s="10" t="str">
        <f t="shared" si="66"/>
        <v/>
      </c>
      <c r="P94" s="8" t="str">
        <f t="shared" si="52"/>
        <v/>
      </c>
      <c r="Q94" s="8" t="str">
        <f t="shared" si="53"/>
        <v/>
      </c>
      <c r="R94" s="9" t="str">
        <f>IF(AB94="","",WORKDAY.INTL(W94,AA94,V94,'Resmi Tatiller'!$A$2:$A$17))</f>
        <v/>
      </c>
      <c r="S94" s="10" t="str">
        <f t="shared" si="54"/>
        <v/>
      </c>
      <c r="T94" s="8" t="str">
        <f t="shared" si="55"/>
        <v>Boş</v>
      </c>
      <c r="U94" s="8">
        <f t="shared" si="56"/>
        <v>540</v>
      </c>
      <c r="V94" s="11" t="str">
        <f t="shared" si="57"/>
        <v>0000011</v>
      </c>
      <c r="W94" s="9" t="str">
        <f>IF(OR(N94="",O94=""),"",IF($AD94="24 Saat",N94,IF($AD94="12 Saat",IF(O94&gt;=TIME(20,0,0),WORKDAY.INTL(N94,1,V94,'Resmi Tatiller'!$A$2:$A$17),WORKDAY.INTL(N94-1,1,V94,'Resmi Tatiller'!$A$2:$A$17)),IF($AD94="2 Vardiya",IF(O94&lt;TIME(6,0,0),N94-1,IF(O94&lt;TIME(8,0,0),WORKDAY.INTL(N94-1,1,V94,'Resmi Tatiller'!$A$2:$A$17),N94)),IF(O94&gt;=TIME(18,0,0),WORKDAY.INTL(N94,1,V94,'Resmi Tatiller'!$A$2:$A$17),WORKDAY.INTL(N94-1,1,V94,'Resmi Tatiller'!$A$2:$A$17))))))</f>
        <v/>
      </c>
      <c r="X94" s="8" t="str">
        <f t="shared" si="58"/>
        <v/>
      </c>
      <c r="Y94" s="11" t="str">
        <f t="shared" si="59"/>
        <v/>
      </c>
      <c r="Z94" s="11" t="str">
        <f t="shared" si="60"/>
        <v/>
      </c>
      <c r="AA94" s="11" t="str">
        <f t="shared" si="61"/>
        <v/>
      </c>
      <c r="AB94" s="11" t="str">
        <f t="shared" si="62"/>
        <v/>
      </c>
      <c r="AC94" s="12" t="str">
        <f t="shared" si="63"/>
        <v/>
      </c>
      <c r="AD94" s="6" t="str">
        <f t="shared" si="64"/>
        <v>Gündüz</v>
      </c>
      <c r="AE94" s="18" t="str">
        <f t="shared" si="67"/>
        <v/>
      </c>
      <c r="AF94" s="18" t="str">
        <f t="shared" si="68"/>
        <v/>
      </c>
      <c r="AG94" s="19" t="str">
        <f t="shared" si="69"/>
        <v/>
      </c>
      <c r="AH94" s="18" t="str">
        <f>IF(AF94="","",WORKDAY.INTL(AF94-1,1,V94,'Resmi Tatiller'!$A$2:$A$17))</f>
        <v/>
      </c>
      <c r="AI94" s="18" t="str">
        <f t="shared" si="70"/>
        <v/>
      </c>
      <c r="AJ94" s="18" t="str">
        <f>IF(AE94="","",IF(AH94&lt;&gt;AF94,AH94+TIME(8,0,0),IF(AG94&lt;TIME(8,0,0),AF94+TIME(8,0,0),IF(AG94&lt;TIME(12,0,0),AE94,IF(AG94&lt;TIME(12,45,0),AF94+TIME(12,45,0),IF(AG94&lt;TIME(15,0,0),AE94,IF(AG94&lt;TIME(15,15,0),AF94+TIME(15,15,0),IF(AG94&lt;TIME(18,0,0),AE94,WORKDAY.INTL(AF94,1,V94,'Resmi Tatiller'!$A$2:$A$17)+TIME(8,0,0)))))))))</f>
        <v/>
      </c>
      <c r="AK94" s="18" t="str">
        <f>IF(AE94="","",IF(AH94&lt;&gt;AF94,AH94+TIME(8,0,0),IF(AG94&lt;TIME(8,0,0),AF94+TIME(8,0,0),IF(AG94&lt;TIME(12,0,0),AE94,IF(AG94&lt;TIME(12,45,0),AF94+TIME(12,45,0),IF(AG94&lt;TIME(15,0,0),AE94,IF(AG94&lt;TIME(15,15,0),AF94+TIME(15,15,0),IF(AG94&lt;TIME(20,0,0),AE94,WORKDAY.INTL(AF94,1,V94,'Resmi Tatiller'!$A$2:$A$17)+TIME(8,0,0)))))))))</f>
        <v/>
      </c>
      <c r="AL94" s="18" t="str">
        <f t="shared" si="71"/>
        <v/>
      </c>
    </row>
    <row r="95" spans="1:38" x14ac:dyDescent="0.25">
      <c r="A95" s="6" t="str">
        <f t="shared" si="48"/>
        <v/>
      </c>
      <c r="B95" s="6"/>
      <c r="C95" s="7" t="str">
        <f>IFERROR(VLOOKUP(B95,'Ürün Veri'!$A:$E,2,FALSE),"")</f>
        <v/>
      </c>
      <c r="D95" s="7" t="str">
        <f>IFERROR(VLOOKUP(B95,'Ürün Veri'!$A:$E,3,FALSE),"")</f>
        <v/>
      </c>
      <c r="E95" s="7" t="str">
        <f>IFERROR(VLOOKUP(B95,'Ürün Veri'!$A:$E,4,FALSE),"")</f>
        <v/>
      </c>
      <c r="F95" s="7" t="str">
        <f>IFERROR(VLOOKUP(B95,'Ürün Veri'!$A:$E,5,FALSE),"")</f>
        <v/>
      </c>
      <c r="G95" s="6"/>
      <c r="H95" s="6"/>
      <c r="I95" s="14">
        <v>10</v>
      </c>
      <c r="J95" s="15">
        <f t="shared" si="49"/>
        <v>45</v>
      </c>
      <c r="K95" s="15">
        <f t="shared" si="50"/>
        <v>15</v>
      </c>
      <c r="L95" s="8">
        <f t="shared" si="51"/>
        <v>9</v>
      </c>
      <c r="M95" s="6" t="s">
        <v>763</v>
      </c>
      <c r="N95" s="9" t="str">
        <f t="shared" si="65"/>
        <v/>
      </c>
      <c r="O95" s="10" t="str">
        <f t="shared" si="66"/>
        <v/>
      </c>
      <c r="P95" s="8" t="str">
        <f t="shared" si="52"/>
        <v/>
      </c>
      <c r="Q95" s="8" t="str">
        <f t="shared" si="53"/>
        <v/>
      </c>
      <c r="R95" s="9" t="str">
        <f>IF(AB95="","",WORKDAY.INTL(W95,AA95,V95,'Resmi Tatiller'!$A$2:$A$17))</f>
        <v/>
      </c>
      <c r="S95" s="10" t="str">
        <f t="shared" si="54"/>
        <v/>
      </c>
      <c r="T95" s="8" t="str">
        <f t="shared" si="55"/>
        <v>Boş</v>
      </c>
      <c r="U95" s="8">
        <f t="shared" si="56"/>
        <v>540</v>
      </c>
      <c r="V95" s="11" t="str">
        <f t="shared" si="57"/>
        <v>0000011</v>
      </c>
      <c r="W95" s="9" t="str">
        <f>IF(OR(N95="",O95=""),"",IF($AD95="24 Saat",N95,IF($AD95="12 Saat",IF(O95&gt;=TIME(20,0,0),WORKDAY.INTL(N95,1,V95,'Resmi Tatiller'!$A$2:$A$17),WORKDAY.INTL(N95-1,1,V95,'Resmi Tatiller'!$A$2:$A$17)),IF($AD95="2 Vardiya",IF(O95&lt;TIME(6,0,0),N95-1,IF(O95&lt;TIME(8,0,0),WORKDAY.INTL(N95-1,1,V95,'Resmi Tatiller'!$A$2:$A$17),N95)),IF(O95&gt;=TIME(18,0,0),WORKDAY.INTL(N95,1,V95,'Resmi Tatiller'!$A$2:$A$17),WORKDAY.INTL(N95-1,1,V95,'Resmi Tatiller'!$A$2:$A$17))))))</f>
        <v/>
      </c>
      <c r="X95" s="8" t="str">
        <f t="shared" si="58"/>
        <v/>
      </c>
      <c r="Y95" s="11" t="str">
        <f t="shared" si="59"/>
        <v/>
      </c>
      <c r="Z95" s="11" t="str">
        <f t="shared" si="60"/>
        <v/>
      </c>
      <c r="AA95" s="11" t="str">
        <f t="shared" si="61"/>
        <v/>
      </c>
      <c r="AB95" s="11" t="str">
        <f t="shared" si="62"/>
        <v/>
      </c>
      <c r="AC95" s="12" t="str">
        <f t="shared" si="63"/>
        <v/>
      </c>
      <c r="AD95" s="6" t="str">
        <f t="shared" si="64"/>
        <v>Gündüz</v>
      </c>
      <c r="AE95" s="18" t="str">
        <f t="shared" si="67"/>
        <v/>
      </c>
      <c r="AF95" s="18" t="str">
        <f t="shared" si="68"/>
        <v/>
      </c>
      <c r="AG95" s="19" t="str">
        <f t="shared" si="69"/>
        <v/>
      </c>
      <c r="AH95" s="18" t="str">
        <f>IF(AF95="","",WORKDAY.INTL(AF95-1,1,V95,'Resmi Tatiller'!$A$2:$A$17))</f>
        <v/>
      </c>
      <c r="AI95" s="18" t="str">
        <f t="shared" si="70"/>
        <v/>
      </c>
      <c r="AJ95" s="18" t="str">
        <f>IF(AE95="","",IF(AH95&lt;&gt;AF95,AH95+TIME(8,0,0),IF(AG95&lt;TIME(8,0,0),AF95+TIME(8,0,0),IF(AG95&lt;TIME(12,0,0),AE95,IF(AG95&lt;TIME(12,45,0),AF95+TIME(12,45,0),IF(AG95&lt;TIME(15,0,0),AE95,IF(AG95&lt;TIME(15,15,0),AF95+TIME(15,15,0),IF(AG95&lt;TIME(18,0,0),AE95,WORKDAY.INTL(AF95,1,V95,'Resmi Tatiller'!$A$2:$A$17)+TIME(8,0,0)))))))))</f>
        <v/>
      </c>
      <c r="AK95" s="18" t="str">
        <f>IF(AE95="","",IF(AH95&lt;&gt;AF95,AH95+TIME(8,0,0),IF(AG95&lt;TIME(8,0,0),AF95+TIME(8,0,0),IF(AG95&lt;TIME(12,0,0),AE95,IF(AG95&lt;TIME(12,45,0),AF95+TIME(12,45,0),IF(AG95&lt;TIME(15,0,0),AE95,IF(AG95&lt;TIME(15,15,0),AF95+TIME(15,15,0),IF(AG95&lt;TIME(20,0,0),AE95,WORKDAY.INTL(AF95,1,V95,'Resmi Tatiller'!$A$2:$A$17)+TIME(8,0,0)))))))))</f>
        <v/>
      </c>
      <c r="AL95" s="18" t="str">
        <f t="shared" si="71"/>
        <v/>
      </c>
    </row>
    <row r="96" spans="1:38" x14ac:dyDescent="0.25">
      <c r="A96" s="6" t="str">
        <f t="shared" si="48"/>
        <v/>
      </c>
      <c r="B96" s="6"/>
      <c r="C96" s="7" t="str">
        <f>IFERROR(VLOOKUP(B96,'Ürün Veri'!$A:$E,2,FALSE),"")</f>
        <v/>
      </c>
      <c r="D96" s="7" t="str">
        <f>IFERROR(VLOOKUP(B96,'Ürün Veri'!$A:$E,3,FALSE),"")</f>
        <v/>
      </c>
      <c r="E96" s="7" t="str">
        <f>IFERROR(VLOOKUP(B96,'Ürün Veri'!$A:$E,4,FALSE),"")</f>
        <v/>
      </c>
      <c r="F96" s="7" t="str">
        <f>IFERROR(VLOOKUP(B96,'Ürün Veri'!$A:$E,5,FALSE),"")</f>
        <v/>
      </c>
      <c r="G96" s="6"/>
      <c r="H96" s="6"/>
      <c r="I96" s="14">
        <v>10</v>
      </c>
      <c r="J96" s="15">
        <f t="shared" si="49"/>
        <v>45</v>
      </c>
      <c r="K96" s="15">
        <f t="shared" si="50"/>
        <v>15</v>
      </c>
      <c r="L96" s="8">
        <f t="shared" si="51"/>
        <v>9</v>
      </c>
      <c r="M96" s="6" t="s">
        <v>763</v>
      </c>
      <c r="N96" s="9" t="str">
        <f t="shared" si="65"/>
        <v/>
      </c>
      <c r="O96" s="10" t="str">
        <f t="shared" si="66"/>
        <v/>
      </c>
      <c r="P96" s="8" t="str">
        <f t="shared" si="52"/>
        <v/>
      </c>
      <c r="Q96" s="8" t="str">
        <f t="shared" si="53"/>
        <v/>
      </c>
      <c r="R96" s="9" t="str">
        <f>IF(AB96="","",WORKDAY.INTL(W96,AA96,V96,'Resmi Tatiller'!$A$2:$A$17))</f>
        <v/>
      </c>
      <c r="S96" s="10" t="str">
        <f t="shared" si="54"/>
        <v/>
      </c>
      <c r="T96" s="8" t="str">
        <f t="shared" si="55"/>
        <v>Boş</v>
      </c>
      <c r="U96" s="8">
        <f t="shared" si="56"/>
        <v>540</v>
      </c>
      <c r="V96" s="11" t="str">
        <f t="shared" si="57"/>
        <v>0000011</v>
      </c>
      <c r="W96" s="9" t="str">
        <f>IF(OR(N96="",O96=""),"",IF($AD96="24 Saat",N96,IF($AD96="12 Saat",IF(O96&gt;=TIME(20,0,0),WORKDAY.INTL(N96,1,V96,'Resmi Tatiller'!$A$2:$A$17),WORKDAY.INTL(N96-1,1,V96,'Resmi Tatiller'!$A$2:$A$17)),IF($AD96="2 Vardiya",IF(O96&lt;TIME(6,0,0),N96-1,IF(O96&lt;TIME(8,0,0),WORKDAY.INTL(N96-1,1,V96,'Resmi Tatiller'!$A$2:$A$17),N96)),IF(O96&gt;=TIME(18,0,0),WORKDAY.INTL(N96,1,V96,'Resmi Tatiller'!$A$2:$A$17),WORKDAY.INTL(N96-1,1,V96,'Resmi Tatiller'!$A$2:$A$17))))))</f>
        <v/>
      </c>
      <c r="X96" s="8" t="str">
        <f t="shared" si="58"/>
        <v/>
      </c>
      <c r="Y96" s="11" t="str">
        <f t="shared" si="59"/>
        <v/>
      </c>
      <c r="Z96" s="11" t="str">
        <f t="shared" si="60"/>
        <v/>
      </c>
      <c r="AA96" s="11" t="str">
        <f t="shared" si="61"/>
        <v/>
      </c>
      <c r="AB96" s="11" t="str">
        <f t="shared" si="62"/>
        <v/>
      </c>
      <c r="AC96" s="12" t="str">
        <f t="shared" si="63"/>
        <v/>
      </c>
      <c r="AD96" s="6" t="str">
        <f t="shared" si="64"/>
        <v>Gündüz</v>
      </c>
      <c r="AE96" s="18" t="str">
        <f t="shared" si="67"/>
        <v/>
      </c>
      <c r="AF96" s="18" t="str">
        <f t="shared" si="68"/>
        <v/>
      </c>
      <c r="AG96" s="19" t="str">
        <f t="shared" si="69"/>
        <v/>
      </c>
      <c r="AH96" s="18" t="str">
        <f>IF(AF96="","",WORKDAY.INTL(AF96-1,1,V96,'Resmi Tatiller'!$A$2:$A$17))</f>
        <v/>
      </c>
      <c r="AI96" s="18" t="str">
        <f t="shared" si="70"/>
        <v/>
      </c>
      <c r="AJ96" s="18" t="str">
        <f>IF(AE96="","",IF(AH96&lt;&gt;AF96,AH96+TIME(8,0,0),IF(AG96&lt;TIME(8,0,0),AF96+TIME(8,0,0),IF(AG96&lt;TIME(12,0,0),AE96,IF(AG96&lt;TIME(12,45,0),AF96+TIME(12,45,0),IF(AG96&lt;TIME(15,0,0),AE96,IF(AG96&lt;TIME(15,15,0),AF96+TIME(15,15,0),IF(AG96&lt;TIME(18,0,0),AE96,WORKDAY.INTL(AF96,1,V96,'Resmi Tatiller'!$A$2:$A$17)+TIME(8,0,0)))))))))</f>
        <v/>
      </c>
      <c r="AK96" s="18" t="str">
        <f>IF(AE96="","",IF(AH96&lt;&gt;AF96,AH96+TIME(8,0,0),IF(AG96&lt;TIME(8,0,0),AF96+TIME(8,0,0),IF(AG96&lt;TIME(12,0,0),AE96,IF(AG96&lt;TIME(12,45,0),AF96+TIME(12,45,0),IF(AG96&lt;TIME(15,0,0),AE96,IF(AG96&lt;TIME(15,15,0),AF96+TIME(15,15,0),IF(AG96&lt;TIME(20,0,0),AE96,WORKDAY.INTL(AF96,1,V96,'Resmi Tatiller'!$A$2:$A$17)+TIME(8,0,0)))))))))</f>
        <v/>
      </c>
      <c r="AL96" s="18" t="str">
        <f t="shared" si="71"/>
        <v/>
      </c>
    </row>
    <row r="97" spans="1:38" x14ac:dyDescent="0.25">
      <c r="A97" s="6" t="str">
        <f t="shared" si="48"/>
        <v/>
      </c>
      <c r="B97" s="6"/>
      <c r="C97" s="7" t="str">
        <f>IFERROR(VLOOKUP(B97,'Ürün Veri'!$A:$E,2,FALSE),"")</f>
        <v/>
      </c>
      <c r="D97" s="7" t="str">
        <f>IFERROR(VLOOKUP(B97,'Ürün Veri'!$A:$E,3,FALSE),"")</f>
        <v/>
      </c>
      <c r="E97" s="7" t="str">
        <f>IFERROR(VLOOKUP(B97,'Ürün Veri'!$A:$E,4,FALSE),"")</f>
        <v/>
      </c>
      <c r="F97" s="7" t="str">
        <f>IFERROR(VLOOKUP(B97,'Ürün Veri'!$A:$E,5,FALSE),"")</f>
        <v/>
      </c>
      <c r="G97" s="6"/>
      <c r="H97" s="6"/>
      <c r="I97" s="14">
        <v>10</v>
      </c>
      <c r="J97" s="15">
        <f t="shared" si="49"/>
        <v>45</v>
      </c>
      <c r="K97" s="15">
        <f t="shared" si="50"/>
        <v>15</v>
      </c>
      <c r="L97" s="8">
        <f t="shared" si="51"/>
        <v>9</v>
      </c>
      <c r="M97" s="6" t="s">
        <v>763</v>
      </c>
      <c r="N97" s="9" t="str">
        <f t="shared" si="65"/>
        <v/>
      </c>
      <c r="O97" s="10" t="str">
        <f t="shared" si="66"/>
        <v/>
      </c>
      <c r="P97" s="8" t="str">
        <f t="shared" si="52"/>
        <v/>
      </c>
      <c r="Q97" s="8" t="str">
        <f t="shared" si="53"/>
        <v/>
      </c>
      <c r="R97" s="9" t="str">
        <f>IF(AB97="","",WORKDAY.INTL(W97,AA97,V97,'Resmi Tatiller'!$A$2:$A$17))</f>
        <v/>
      </c>
      <c r="S97" s="10" t="str">
        <f t="shared" si="54"/>
        <v/>
      </c>
      <c r="T97" s="8" t="str">
        <f t="shared" si="55"/>
        <v>Boş</v>
      </c>
      <c r="U97" s="8">
        <f t="shared" si="56"/>
        <v>540</v>
      </c>
      <c r="V97" s="11" t="str">
        <f t="shared" si="57"/>
        <v>0000011</v>
      </c>
      <c r="W97" s="9" t="str">
        <f>IF(OR(N97="",O97=""),"",IF($AD97="24 Saat",N97,IF($AD97="12 Saat",IF(O97&gt;=TIME(20,0,0),WORKDAY.INTL(N97,1,V97,'Resmi Tatiller'!$A$2:$A$17),WORKDAY.INTL(N97-1,1,V97,'Resmi Tatiller'!$A$2:$A$17)),IF($AD97="2 Vardiya",IF(O97&lt;TIME(6,0,0),N97-1,IF(O97&lt;TIME(8,0,0),WORKDAY.INTL(N97-1,1,V97,'Resmi Tatiller'!$A$2:$A$17),N97)),IF(O97&gt;=TIME(18,0,0),WORKDAY.INTL(N97,1,V97,'Resmi Tatiller'!$A$2:$A$17),WORKDAY.INTL(N97-1,1,V97,'Resmi Tatiller'!$A$2:$A$17))))))</f>
        <v/>
      </c>
      <c r="X97" s="8" t="str">
        <f t="shared" si="58"/>
        <v/>
      </c>
      <c r="Y97" s="11" t="str">
        <f t="shared" si="59"/>
        <v/>
      </c>
      <c r="Z97" s="11" t="str">
        <f t="shared" si="60"/>
        <v/>
      </c>
      <c r="AA97" s="11" t="str">
        <f t="shared" si="61"/>
        <v/>
      </c>
      <c r="AB97" s="11" t="str">
        <f t="shared" si="62"/>
        <v/>
      </c>
      <c r="AC97" s="12" t="str">
        <f t="shared" si="63"/>
        <v/>
      </c>
      <c r="AD97" s="6" t="str">
        <f t="shared" si="64"/>
        <v>Gündüz</v>
      </c>
      <c r="AE97" s="18" t="str">
        <f t="shared" si="67"/>
        <v/>
      </c>
      <c r="AF97" s="18" t="str">
        <f t="shared" si="68"/>
        <v/>
      </c>
      <c r="AG97" s="19" t="str">
        <f t="shared" si="69"/>
        <v/>
      </c>
      <c r="AH97" s="18" t="str">
        <f>IF(AF97="","",WORKDAY.INTL(AF97-1,1,V97,'Resmi Tatiller'!$A$2:$A$17))</f>
        <v/>
      </c>
      <c r="AI97" s="18" t="str">
        <f t="shared" si="70"/>
        <v/>
      </c>
      <c r="AJ97" s="18" t="str">
        <f>IF(AE97="","",IF(AH97&lt;&gt;AF97,AH97+TIME(8,0,0),IF(AG97&lt;TIME(8,0,0),AF97+TIME(8,0,0),IF(AG97&lt;TIME(12,0,0),AE97,IF(AG97&lt;TIME(12,45,0),AF97+TIME(12,45,0),IF(AG97&lt;TIME(15,0,0),AE97,IF(AG97&lt;TIME(15,15,0),AF97+TIME(15,15,0),IF(AG97&lt;TIME(18,0,0),AE97,WORKDAY.INTL(AF97,1,V97,'Resmi Tatiller'!$A$2:$A$17)+TIME(8,0,0)))))))))</f>
        <v/>
      </c>
      <c r="AK97" s="18" t="str">
        <f>IF(AE97="","",IF(AH97&lt;&gt;AF97,AH97+TIME(8,0,0),IF(AG97&lt;TIME(8,0,0),AF97+TIME(8,0,0),IF(AG97&lt;TIME(12,0,0),AE97,IF(AG97&lt;TIME(12,45,0),AF97+TIME(12,45,0),IF(AG97&lt;TIME(15,0,0),AE97,IF(AG97&lt;TIME(15,15,0),AF97+TIME(15,15,0),IF(AG97&lt;TIME(20,0,0),AE97,WORKDAY.INTL(AF97,1,V97,'Resmi Tatiller'!$A$2:$A$17)+TIME(8,0,0)))))))))</f>
        <v/>
      </c>
      <c r="AL97" s="18" t="str">
        <f t="shared" si="71"/>
        <v/>
      </c>
    </row>
    <row r="98" spans="1:38" x14ac:dyDescent="0.25">
      <c r="A98" s="6" t="str">
        <f t="shared" si="48"/>
        <v/>
      </c>
      <c r="B98" s="6"/>
      <c r="C98" s="7" t="str">
        <f>IFERROR(VLOOKUP(B98,'Ürün Veri'!$A:$E,2,FALSE),"")</f>
        <v/>
      </c>
      <c r="D98" s="7" t="str">
        <f>IFERROR(VLOOKUP(B98,'Ürün Veri'!$A:$E,3,FALSE),"")</f>
        <v/>
      </c>
      <c r="E98" s="7" t="str">
        <f>IFERROR(VLOOKUP(B98,'Ürün Veri'!$A:$E,4,FALSE),"")</f>
        <v/>
      </c>
      <c r="F98" s="7" t="str">
        <f>IFERROR(VLOOKUP(B98,'Ürün Veri'!$A:$E,5,FALSE),"")</f>
        <v/>
      </c>
      <c r="G98" s="6"/>
      <c r="H98" s="6"/>
      <c r="I98" s="14">
        <v>10</v>
      </c>
      <c r="J98" s="15">
        <f t="shared" si="49"/>
        <v>45</v>
      </c>
      <c r="K98" s="15">
        <f t="shared" si="50"/>
        <v>15</v>
      </c>
      <c r="L98" s="8">
        <f t="shared" si="51"/>
        <v>9</v>
      </c>
      <c r="M98" s="6" t="s">
        <v>763</v>
      </c>
      <c r="N98" s="9" t="str">
        <f t="shared" si="65"/>
        <v/>
      </c>
      <c r="O98" s="10" t="str">
        <f t="shared" si="66"/>
        <v/>
      </c>
      <c r="P98" s="8" t="str">
        <f t="shared" si="52"/>
        <v/>
      </c>
      <c r="Q98" s="8" t="str">
        <f t="shared" si="53"/>
        <v/>
      </c>
      <c r="R98" s="9" t="str">
        <f>IF(AB98="","",WORKDAY.INTL(W98,AA98,V98,'Resmi Tatiller'!$A$2:$A$17))</f>
        <v/>
      </c>
      <c r="S98" s="10" t="str">
        <f t="shared" si="54"/>
        <v/>
      </c>
      <c r="T98" s="8" t="str">
        <f t="shared" si="55"/>
        <v>Boş</v>
      </c>
      <c r="U98" s="8">
        <f t="shared" si="56"/>
        <v>540</v>
      </c>
      <c r="V98" s="11" t="str">
        <f t="shared" si="57"/>
        <v>0000011</v>
      </c>
      <c r="W98" s="9" t="str">
        <f>IF(OR(N98="",O98=""),"",IF($AD98="24 Saat",N98,IF($AD98="12 Saat",IF(O98&gt;=TIME(20,0,0),WORKDAY.INTL(N98,1,V98,'Resmi Tatiller'!$A$2:$A$17),WORKDAY.INTL(N98-1,1,V98,'Resmi Tatiller'!$A$2:$A$17)),IF($AD98="2 Vardiya",IF(O98&lt;TIME(6,0,0),N98-1,IF(O98&lt;TIME(8,0,0),WORKDAY.INTL(N98-1,1,V98,'Resmi Tatiller'!$A$2:$A$17),N98)),IF(O98&gt;=TIME(18,0,0),WORKDAY.INTL(N98,1,V98,'Resmi Tatiller'!$A$2:$A$17),WORKDAY.INTL(N98-1,1,V98,'Resmi Tatiller'!$A$2:$A$17))))))</f>
        <v/>
      </c>
      <c r="X98" s="8" t="str">
        <f t="shared" si="58"/>
        <v/>
      </c>
      <c r="Y98" s="11" t="str">
        <f t="shared" si="59"/>
        <v/>
      </c>
      <c r="Z98" s="11" t="str">
        <f t="shared" si="60"/>
        <v/>
      </c>
      <c r="AA98" s="11" t="str">
        <f t="shared" si="61"/>
        <v/>
      </c>
      <c r="AB98" s="11" t="str">
        <f t="shared" si="62"/>
        <v/>
      </c>
      <c r="AC98" s="12" t="str">
        <f t="shared" si="63"/>
        <v/>
      </c>
      <c r="AD98" s="6" t="str">
        <f t="shared" si="64"/>
        <v>Gündüz</v>
      </c>
      <c r="AE98" s="18" t="str">
        <f t="shared" si="67"/>
        <v/>
      </c>
      <c r="AF98" s="18" t="str">
        <f t="shared" si="68"/>
        <v/>
      </c>
      <c r="AG98" s="19" t="str">
        <f t="shared" si="69"/>
        <v/>
      </c>
      <c r="AH98" s="18" t="str">
        <f>IF(AF98="","",WORKDAY.INTL(AF98-1,1,V98,'Resmi Tatiller'!$A$2:$A$17))</f>
        <v/>
      </c>
      <c r="AI98" s="18" t="str">
        <f t="shared" si="70"/>
        <v/>
      </c>
      <c r="AJ98" s="18" t="str">
        <f>IF(AE98="","",IF(AH98&lt;&gt;AF98,AH98+TIME(8,0,0),IF(AG98&lt;TIME(8,0,0),AF98+TIME(8,0,0),IF(AG98&lt;TIME(12,0,0),AE98,IF(AG98&lt;TIME(12,45,0),AF98+TIME(12,45,0),IF(AG98&lt;TIME(15,0,0),AE98,IF(AG98&lt;TIME(15,15,0),AF98+TIME(15,15,0),IF(AG98&lt;TIME(18,0,0),AE98,WORKDAY.INTL(AF98,1,V98,'Resmi Tatiller'!$A$2:$A$17)+TIME(8,0,0)))))))))</f>
        <v/>
      </c>
      <c r="AK98" s="18" t="str">
        <f>IF(AE98="","",IF(AH98&lt;&gt;AF98,AH98+TIME(8,0,0),IF(AG98&lt;TIME(8,0,0),AF98+TIME(8,0,0),IF(AG98&lt;TIME(12,0,0),AE98,IF(AG98&lt;TIME(12,45,0),AF98+TIME(12,45,0),IF(AG98&lt;TIME(15,0,0),AE98,IF(AG98&lt;TIME(15,15,0),AF98+TIME(15,15,0),IF(AG98&lt;TIME(20,0,0),AE98,WORKDAY.INTL(AF98,1,V98,'Resmi Tatiller'!$A$2:$A$17)+TIME(8,0,0)))))))))</f>
        <v/>
      </c>
      <c r="AL98" s="18" t="str">
        <f t="shared" si="71"/>
        <v/>
      </c>
    </row>
    <row r="99" spans="1:38" x14ac:dyDescent="0.25">
      <c r="A99" s="6" t="str">
        <f t="shared" ref="A99:A103" si="72">IF($B99="","",ROW()-2)</f>
        <v/>
      </c>
      <c r="B99" s="6"/>
      <c r="C99" s="7" t="str">
        <f>IFERROR(VLOOKUP(B99,'Ürün Veri'!$A:$E,2,FALSE),"")</f>
        <v/>
      </c>
      <c r="D99" s="7" t="str">
        <f>IFERROR(VLOOKUP(B99,'Ürün Veri'!$A:$E,3,FALSE),"")</f>
        <v/>
      </c>
      <c r="E99" s="7" t="str">
        <f>IFERROR(VLOOKUP(B99,'Ürün Veri'!$A:$E,4,FALSE),"")</f>
        <v/>
      </c>
      <c r="F99" s="7" t="str">
        <f>IFERROR(VLOOKUP(B99,'Ürün Veri'!$A:$E,5,FALSE),"")</f>
        <v/>
      </c>
      <c r="G99" s="6"/>
      <c r="H99" s="6"/>
      <c r="I99" s="14">
        <v>10</v>
      </c>
      <c r="J99" s="15">
        <f t="shared" ref="J99:J103" si="73">IF($I99="","",IF(VALUE($I99)=24,90,45))</f>
        <v>45</v>
      </c>
      <c r="K99" s="15">
        <f t="shared" ref="K99:K103" si="74">IF($I99="","",IF(VALUE($I99)=24,30,15))</f>
        <v>15</v>
      </c>
      <c r="L99" s="8">
        <f t="shared" ref="L99:L103" si="75">IF($I99="","",VALUE($I99)-($J99+$K99)/60)</f>
        <v>9</v>
      </c>
      <c r="M99" s="6" t="s">
        <v>763</v>
      </c>
      <c r="N99" s="9" t="str">
        <f t="shared" si="65"/>
        <v/>
      </c>
      <c r="O99" s="10" t="str">
        <f t="shared" si="66"/>
        <v/>
      </c>
      <c r="P99" s="8" t="str">
        <f t="shared" ref="P99:P103" si="76">IF(OR(E99="",F99="",G99="",E99=0),"",G99/E99*F99/3600)</f>
        <v/>
      </c>
      <c r="Q99" s="8" t="str">
        <f t="shared" ref="Q99:Q103" si="77">IF(OR(P99="",L99="",L99=0),"",P99/L99)</f>
        <v/>
      </c>
      <c r="R99" s="9" t="str">
        <f>IF(AB99="","",WORKDAY.INTL(W99,AA99,V99,'Resmi Tatiller'!$A$2:$A$17))</f>
        <v/>
      </c>
      <c r="S99" s="10" t="str">
        <f t="shared" ref="S99:S103" si="78">IF(AB99="","",IF($AD99="24 Saat",AB99/1440,IF($AD99="12 Saat",IF(AB99&lt;=240,TIME(8,0,0)+AB99/1440,IF(AB99&lt;=375,TIME(12,45,0)+(AB99-240)/1440,TIME(15,15,0)+(AB99-375)/1440)),IF($AD99="2 Vardiya",IF(AB99&lt;=240,TIME(8,0,0)+AB99/1440,IF(AB99&lt;=375,TIME(12,45,0)+(AB99-240)/1440,IF(AB99&lt;=540,TIME(15,15,0)+(AB99-375)/1440,IF(AB99&lt;=780,TIME(20,0,0)+(AB99-540)/1440,IF(AB99&lt;=915,1+TIME(0,45,0)+(AB99-780)/1440,1+TIME(3,15,0)+(AB99-915)/1440))))),IF(AB99&lt;=240,TIME(8,0,0)+AB99/1440,IF(AB99&lt;=375,TIME(12,45,0)+(AB99-240)/1440,TIME(15,15,0)+(AB99-375)/1440))))))</f>
        <v/>
      </c>
      <c r="T99" s="8" t="str">
        <f t="shared" ref="T99:T103" si="79">IF(B99="","Boş",IF(OR(G99="",N99="",O99=""),"Eksik",IF(OR(R99="",S99=""),"Kontrol","Planlandı")))</f>
        <v>Boş</v>
      </c>
      <c r="U99" s="8">
        <f t="shared" ref="U99:U103" si="80">IF($AD99="24 Saat",1440,IF($AD99="2 Vardiya",1080,IF($AD99="12 Saat",660,IF($AD99="Gündüz",540,IF(L99="","",L99*60)))))</f>
        <v>540</v>
      </c>
      <c r="V99" s="11" t="str">
        <f t="shared" ref="V99:V103" si="81">IF(M99="Çalışmaz","0000011","0000000")</f>
        <v>0000011</v>
      </c>
      <c r="W99" s="9" t="str">
        <f>IF(OR(N99="",O99=""),"",IF($AD99="24 Saat",N99,IF($AD99="12 Saat",IF(O99&gt;=TIME(20,0,0),WORKDAY.INTL(N99,1,V99,'Resmi Tatiller'!$A$2:$A$17),WORKDAY.INTL(N99-1,1,V99,'Resmi Tatiller'!$A$2:$A$17)),IF($AD99="2 Vardiya",IF(O99&lt;TIME(6,0,0),N99-1,IF(O99&lt;TIME(8,0,0),WORKDAY.INTL(N99-1,1,V99,'Resmi Tatiller'!$A$2:$A$17),N99)),IF(O99&gt;=TIME(18,0,0),WORKDAY.INTL(N99,1,V99,'Resmi Tatiller'!$A$2:$A$17),WORKDAY.INTL(N99-1,1,V99,'Resmi Tatiller'!$A$2:$A$17))))))</f>
        <v/>
      </c>
      <c r="X99" s="8" t="str">
        <f t="shared" ref="X99:X103" si="82">IF(W99="","",IF($AD99="24 Saat",MOD(O99,1)*1440,IF($AD99="12 Saat",IF(W99&lt;&gt;N99,0,IF(O99&lt;TIME(8,0,0),0,IF(O99&lt;TIME(12,0,0),(O99-TIME(8,0,0))*1440,IF(O99&lt;TIME(12,45,0),240,IF(O99&lt;TIME(15,0,0),240+(O99-TIME(12,45,0))*1440,IF(O99&lt;TIME(15,15,0),375,IF(O99&lt;TIME(20,0,0),375+(O99-TIME(15,15,0))*1440,0))))))),IF($AD99="2 Vardiya",IF(O99&lt;TIME(6,0,0),IF(O99&lt;TIME(0,45,0),780,IF(O99&lt;TIME(3,0,0),780+(O99-TIME(0,45,0))*1440,IF(O99&lt;TIME(3,15,0),915,915+(O99-TIME(3,15,0))*1440))),IF(O99&lt;TIME(8,0,0),0,IF(O99&lt;TIME(12,0,0),(O99-TIME(8,0,0))*1440,IF(O99&lt;TIME(12,45,0),240,IF(O99&lt;TIME(15,0,0),240+(O99-TIME(12,45,0))*1440,IF(O99&lt;TIME(15,15,0),375,IF(O99&lt;TIME(18,0,0),375+(O99-TIME(15,15,0))*1440,IF(O99&lt;TIME(20,0,0),540,540+(O99-TIME(20,0,0))*1440)))))))),IF(W99&lt;&gt;N99,0,IF(O99&lt;TIME(8,0,0),0,IF(O99&lt;TIME(12,0,0),(O99-TIME(8,0,0))*1440,IF(O99&lt;TIME(12,45,0),240,IF(O99&lt;TIME(15,0,0),240+(O99-TIME(12,45,0))*1440,IF(O99&lt;TIME(15,15,0),375,IF(O99&lt;TIME(18,0,0),375+(O99-TIME(15,15,0))*1440,0)))))))))))</f>
        <v/>
      </c>
      <c r="Y99" s="11" t="str">
        <f t="shared" ref="Y99:Y103" si="83">IF(P99="","",ROUNDUP(P99*60,0))</f>
        <v/>
      </c>
      <c r="Z99" s="11" t="str">
        <f t="shared" ref="Z99:Z103" si="84">IF(Y99="","",N(X99)+Y99)</f>
        <v/>
      </c>
      <c r="AA99" s="11" t="str">
        <f t="shared" ref="AA99:AA103" si="85">IF(OR(Z99="",U99="",U99=0),"",INT((Z99-1)/U99))</f>
        <v/>
      </c>
      <c r="AB99" s="11" t="str">
        <f t="shared" ref="AB99:AB103" si="86">IF(OR(Z99="",U99="",U99=0),"",MOD(Z99-1,U99)+1)</f>
        <v/>
      </c>
      <c r="AC99" s="12" t="str">
        <f t="shared" ref="AC99:AC103" si="87">IF(AB99="","",R99+S99)</f>
        <v/>
      </c>
      <c r="AD99" s="6" t="str">
        <f t="shared" ref="AD99:AD103" si="88">IF($I99="","",IF(VALUE($I99)=10,"Gündüz",IF(VALUE($I99)=12,"12 Saat",IF(VALUE($I99)=24,"2 Vardiya",""))))</f>
        <v>Gündüz</v>
      </c>
      <c r="AE99" s="18" t="str">
        <f t="shared" si="67"/>
        <v/>
      </c>
      <c r="AF99" s="18" t="str">
        <f t="shared" si="68"/>
        <v/>
      </c>
      <c r="AG99" s="19" t="str">
        <f t="shared" si="69"/>
        <v/>
      </c>
      <c r="AH99" s="18" t="str">
        <f>IF(AF99="","",WORKDAY.INTL(AF99-1,1,V99,'Resmi Tatiller'!$A$2:$A$17))</f>
        <v/>
      </c>
      <c r="AI99" s="18" t="str">
        <f t="shared" si="70"/>
        <v/>
      </c>
      <c r="AJ99" s="18" t="str">
        <f>IF(AE99="","",IF(AH99&lt;&gt;AF99,AH99+TIME(8,0,0),IF(AG99&lt;TIME(8,0,0),AF99+TIME(8,0,0),IF(AG99&lt;TIME(12,0,0),AE99,IF(AG99&lt;TIME(12,45,0),AF99+TIME(12,45,0),IF(AG99&lt;TIME(15,0,0),AE99,IF(AG99&lt;TIME(15,15,0),AF99+TIME(15,15,0),IF(AG99&lt;TIME(18,0,0),AE99,WORKDAY.INTL(AF99,1,V99,'Resmi Tatiller'!$A$2:$A$17)+TIME(8,0,0)))))))))</f>
        <v/>
      </c>
      <c r="AK99" s="18" t="str">
        <f>IF(AE99="","",IF(AH99&lt;&gt;AF99,AH99+TIME(8,0,0),IF(AG99&lt;TIME(8,0,0),AF99+TIME(8,0,0),IF(AG99&lt;TIME(12,0,0),AE99,IF(AG99&lt;TIME(12,45,0),AF99+TIME(12,45,0),IF(AG99&lt;TIME(15,0,0),AE99,IF(AG99&lt;TIME(15,15,0),AF99+TIME(15,15,0),IF(AG99&lt;TIME(20,0,0),AE99,WORKDAY.INTL(AF99,1,V99,'Resmi Tatiller'!$A$2:$A$17)+TIME(8,0,0)))))))))</f>
        <v/>
      </c>
      <c r="AL99" s="18" t="str">
        <f t="shared" si="71"/>
        <v/>
      </c>
    </row>
    <row r="100" spans="1:38" x14ac:dyDescent="0.25">
      <c r="A100" s="6" t="str">
        <f t="shared" si="72"/>
        <v/>
      </c>
      <c r="B100" s="6"/>
      <c r="C100" s="7" t="str">
        <f>IFERROR(VLOOKUP(B100,'Ürün Veri'!$A:$E,2,FALSE),"")</f>
        <v/>
      </c>
      <c r="D100" s="7" t="str">
        <f>IFERROR(VLOOKUP(B100,'Ürün Veri'!$A:$E,3,FALSE),"")</f>
        <v/>
      </c>
      <c r="E100" s="7" t="str">
        <f>IFERROR(VLOOKUP(B100,'Ürün Veri'!$A:$E,4,FALSE),"")</f>
        <v/>
      </c>
      <c r="F100" s="7" t="str">
        <f>IFERROR(VLOOKUP(B100,'Ürün Veri'!$A:$E,5,FALSE),"")</f>
        <v/>
      </c>
      <c r="G100" s="6"/>
      <c r="H100" s="6"/>
      <c r="I100" s="14">
        <v>10</v>
      </c>
      <c r="J100" s="15">
        <f t="shared" si="73"/>
        <v>45</v>
      </c>
      <c r="K100" s="15">
        <f t="shared" si="74"/>
        <v>15</v>
      </c>
      <c r="L100" s="8">
        <f t="shared" si="75"/>
        <v>9</v>
      </c>
      <c r="M100" s="6" t="s">
        <v>763</v>
      </c>
      <c r="N100" s="9" t="str">
        <f t="shared" si="65"/>
        <v/>
      </c>
      <c r="O100" s="10" t="str">
        <f t="shared" si="66"/>
        <v/>
      </c>
      <c r="P100" s="8" t="str">
        <f t="shared" si="76"/>
        <v/>
      </c>
      <c r="Q100" s="8" t="str">
        <f t="shared" si="77"/>
        <v/>
      </c>
      <c r="R100" s="9" t="str">
        <f>IF(AB100="","",WORKDAY.INTL(W100,AA100,V100,'Resmi Tatiller'!$A$2:$A$17))</f>
        <v/>
      </c>
      <c r="S100" s="10" t="str">
        <f t="shared" si="78"/>
        <v/>
      </c>
      <c r="T100" s="8" t="str">
        <f t="shared" si="79"/>
        <v>Boş</v>
      </c>
      <c r="U100" s="8">
        <f t="shared" si="80"/>
        <v>540</v>
      </c>
      <c r="V100" s="11" t="str">
        <f t="shared" si="81"/>
        <v>0000011</v>
      </c>
      <c r="W100" s="9" t="str">
        <f>IF(OR(N100="",O100=""),"",IF($AD100="24 Saat",N100,IF($AD100="12 Saat",IF(O100&gt;=TIME(20,0,0),WORKDAY.INTL(N100,1,V100,'Resmi Tatiller'!$A$2:$A$17),WORKDAY.INTL(N100-1,1,V100,'Resmi Tatiller'!$A$2:$A$17)),IF($AD100="2 Vardiya",IF(O100&lt;TIME(6,0,0),N100-1,IF(O100&lt;TIME(8,0,0),WORKDAY.INTL(N100-1,1,V100,'Resmi Tatiller'!$A$2:$A$17),N100)),IF(O100&gt;=TIME(18,0,0),WORKDAY.INTL(N100,1,V100,'Resmi Tatiller'!$A$2:$A$17),WORKDAY.INTL(N100-1,1,V100,'Resmi Tatiller'!$A$2:$A$17))))))</f>
        <v/>
      </c>
      <c r="X100" s="8" t="str">
        <f t="shared" si="82"/>
        <v/>
      </c>
      <c r="Y100" s="11" t="str">
        <f t="shared" si="83"/>
        <v/>
      </c>
      <c r="Z100" s="11" t="str">
        <f t="shared" si="84"/>
        <v/>
      </c>
      <c r="AA100" s="11" t="str">
        <f t="shared" si="85"/>
        <v/>
      </c>
      <c r="AB100" s="11" t="str">
        <f t="shared" si="86"/>
        <v/>
      </c>
      <c r="AC100" s="12" t="str">
        <f t="shared" si="87"/>
        <v/>
      </c>
      <c r="AD100" s="6" t="str">
        <f t="shared" si="88"/>
        <v>Gündüz</v>
      </c>
      <c r="AE100" s="18" t="str">
        <f t="shared" si="67"/>
        <v/>
      </c>
      <c r="AF100" s="18" t="str">
        <f t="shared" ref="AF100:AF103" si="89">IF(AE100="","",INT(AE100))</f>
        <v/>
      </c>
      <c r="AG100" s="19" t="str">
        <f t="shared" si="69"/>
        <v/>
      </c>
      <c r="AH100" s="18" t="str">
        <f>IF(AF100="","",WORKDAY.INTL(AF100-1,1,V100,'Resmi Tatiller'!$A$2:$A$17))</f>
        <v/>
      </c>
      <c r="AI100" s="18" t="str">
        <f t="shared" ref="AI100:AI103" si="90">IF(AE100="","",IF($AD100="24 Saat",AE100,IF($AD100="Gündüz",AJ100,IF($AD100="12 Saat",AK100,IF($AD100="2 Vardiya",AL100,AE100)))))</f>
        <v/>
      </c>
      <c r="AJ100" s="18" t="str">
        <f>IF(AE100="","",IF(AH100&lt;&gt;AF100,AH100+TIME(8,0,0),IF(AG100&lt;TIME(8,0,0),AF100+TIME(8,0,0),IF(AG100&lt;TIME(12,0,0),AE100,IF(AG100&lt;TIME(12,45,0),AF100+TIME(12,45,0),IF(AG100&lt;TIME(15,0,0),AE100,IF(AG100&lt;TIME(15,15,0),AF100+TIME(15,15,0),IF(AG100&lt;TIME(18,0,0),AE100,WORKDAY.INTL(AF100,1,V100,'Resmi Tatiller'!$A$2:$A$17)+TIME(8,0,0)))))))))</f>
        <v/>
      </c>
      <c r="AK100" s="18" t="str">
        <f>IF(AE100="","",IF(AH100&lt;&gt;AF100,AH100+TIME(8,0,0),IF(AG100&lt;TIME(8,0,0),AF100+TIME(8,0,0),IF(AG100&lt;TIME(12,0,0),AE100,IF(AG100&lt;TIME(12,45,0),AF100+TIME(12,45,0),IF(AG100&lt;TIME(15,0,0),AE100,IF(AG100&lt;TIME(15,15,0),AF100+TIME(15,15,0),IF(AG100&lt;TIME(20,0,0),AE100,WORKDAY.INTL(AF100,1,V100,'Resmi Tatiller'!$A$2:$A$17)+TIME(8,0,0)))))))))</f>
        <v/>
      </c>
      <c r="AL100" s="18" t="str">
        <f t="shared" si="71"/>
        <v/>
      </c>
    </row>
    <row r="101" spans="1:38" x14ac:dyDescent="0.25">
      <c r="A101" s="6" t="str">
        <f t="shared" si="72"/>
        <v/>
      </c>
      <c r="B101" s="6"/>
      <c r="C101" s="7" t="str">
        <f>IFERROR(VLOOKUP(B101,'Ürün Veri'!$A:$E,2,FALSE),"")</f>
        <v/>
      </c>
      <c r="D101" s="7" t="str">
        <f>IFERROR(VLOOKUP(B101,'Ürün Veri'!$A:$E,3,FALSE),"")</f>
        <v/>
      </c>
      <c r="E101" s="7" t="str">
        <f>IFERROR(VLOOKUP(B101,'Ürün Veri'!$A:$E,4,FALSE),"")</f>
        <v/>
      </c>
      <c r="F101" s="7" t="str">
        <f>IFERROR(VLOOKUP(B101,'Ürün Veri'!$A:$E,5,FALSE),"")</f>
        <v/>
      </c>
      <c r="G101" s="6"/>
      <c r="H101" s="6"/>
      <c r="I101" s="14">
        <v>10</v>
      </c>
      <c r="J101" s="15">
        <f t="shared" si="73"/>
        <v>45</v>
      </c>
      <c r="K101" s="15">
        <f t="shared" si="74"/>
        <v>15</v>
      </c>
      <c r="L101" s="8">
        <f t="shared" si="75"/>
        <v>9</v>
      </c>
      <c r="M101" s="6" t="s">
        <v>763</v>
      </c>
      <c r="N101" s="9" t="str">
        <f t="shared" si="65"/>
        <v/>
      </c>
      <c r="O101" s="10" t="str">
        <f t="shared" si="66"/>
        <v/>
      </c>
      <c r="P101" s="8" t="str">
        <f t="shared" si="76"/>
        <v/>
      </c>
      <c r="Q101" s="8" t="str">
        <f t="shared" si="77"/>
        <v/>
      </c>
      <c r="R101" s="9" t="str">
        <f>IF(AB101="","",WORKDAY.INTL(W101,AA101,V101,'Resmi Tatiller'!$A$2:$A$17))</f>
        <v/>
      </c>
      <c r="S101" s="10" t="str">
        <f t="shared" si="78"/>
        <v/>
      </c>
      <c r="T101" s="8" t="str">
        <f t="shared" si="79"/>
        <v>Boş</v>
      </c>
      <c r="U101" s="8">
        <f t="shared" si="80"/>
        <v>540</v>
      </c>
      <c r="V101" s="11" t="str">
        <f t="shared" si="81"/>
        <v>0000011</v>
      </c>
      <c r="W101" s="9" t="str">
        <f>IF(OR(N101="",O101=""),"",IF($AD101="24 Saat",N101,IF($AD101="12 Saat",IF(O101&gt;=TIME(20,0,0),WORKDAY.INTL(N101,1,V101,'Resmi Tatiller'!$A$2:$A$17),WORKDAY.INTL(N101-1,1,V101,'Resmi Tatiller'!$A$2:$A$17)),IF($AD101="2 Vardiya",IF(O101&lt;TIME(6,0,0),N101-1,IF(O101&lt;TIME(8,0,0),WORKDAY.INTL(N101-1,1,V101,'Resmi Tatiller'!$A$2:$A$17),N101)),IF(O101&gt;=TIME(18,0,0),WORKDAY.INTL(N101,1,V101,'Resmi Tatiller'!$A$2:$A$17),WORKDAY.INTL(N101-1,1,V101,'Resmi Tatiller'!$A$2:$A$17))))))</f>
        <v/>
      </c>
      <c r="X101" s="8" t="str">
        <f t="shared" si="82"/>
        <v/>
      </c>
      <c r="Y101" s="11" t="str">
        <f t="shared" si="83"/>
        <v/>
      </c>
      <c r="Z101" s="11" t="str">
        <f t="shared" si="84"/>
        <v/>
      </c>
      <c r="AA101" s="11" t="str">
        <f t="shared" si="85"/>
        <v/>
      </c>
      <c r="AB101" s="11" t="str">
        <f t="shared" si="86"/>
        <v/>
      </c>
      <c r="AC101" s="12" t="str">
        <f t="shared" si="87"/>
        <v/>
      </c>
      <c r="AD101" s="6" t="str">
        <f t="shared" si="88"/>
        <v>Gündüz</v>
      </c>
      <c r="AE101" s="18" t="str">
        <f t="shared" si="67"/>
        <v/>
      </c>
      <c r="AF101" s="18" t="str">
        <f t="shared" si="89"/>
        <v/>
      </c>
      <c r="AG101" s="19" t="str">
        <f t="shared" si="69"/>
        <v/>
      </c>
      <c r="AH101" s="18" t="str">
        <f>IF(AF101="","",WORKDAY.INTL(AF101-1,1,V101,'Resmi Tatiller'!$A$2:$A$17))</f>
        <v/>
      </c>
      <c r="AI101" s="18" t="str">
        <f t="shared" si="90"/>
        <v/>
      </c>
      <c r="AJ101" s="18" t="str">
        <f>IF(AE101="","",IF(AH101&lt;&gt;AF101,AH101+TIME(8,0,0),IF(AG101&lt;TIME(8,0,0),AF101+TIME(8,0,0),IF(AG101&lt;TIME(12,0,0),AE101,IF(AG101&lt;TIME(12,45,0),AF101+TIME(12,45,0),IF(AG101&lt;TIME(15,0,0),AE101,IF(AG101&lt;TIME(15,15,0),AF101+TIME(15,15,0),IF(AG101&lt;TIME(18,0,0),AE101,WORKDAY.INTL(AF101,1,V101,'Resmi Tatiller'!$A$2:$A$17)+TIME(8,0,0)))))))))</f>
        <v/>
      </c>
      <c r="AK101" s="18" t="str">
        <f>IF(AE101="","",IF(AH101&lt;&gt;AF101,AH101+TIME(8,0,0),IF(AG101&lt;TIME(8,0,0),AF101+TIME(8,0,0),IF(AG101&lt;TIME(12,0,0),AE101,IF(AG101&lt;TIME(12,45,0),AF101+TIME(12,45,0),IF(AG101&lt;TIME(15,0,0),AE101,IF(AG101&lt;TIME(15,15,0),AF101+TIME(15,15,0),IF(AG101&lt;TIME(20,0,0),AE101,WORKDAY.INTL(AF101,1,V101,'Resmi Tatiller'!$A$2:$A$17)+TIME(8,0,0)))))))))</f>
        <v/>
      </c>
      <c r="AL101" s="18" t="str">
        <f t="shared" si="71"/>
        <v/>
      </c>
    </row>
    <row r="102" spans="1:38" x14ac:dyDescent="0.25">
      <c r="A102" s="6" t="str">
        <f t="shared" si="72"/>
        <v/>
      </c>
      <c r="B102" s="6"/>
      <c r="C102" s="7" t="str">
        <f>IFERROR(VLOOKUP(B102,'Ürün Veri'!$A:$E,2,FALSE),"")</f>
        <v/>
      </c>
      <c r="D102" s="7" t="str">
        <f>IFERROR(VLOOKUP(B102,'Ürün Veri'!$A:$E,3,FALSE),"")</f>
        <v/>
      </c>
      <c r="E102" s="7" t="str">
        <f>IFERROR(VLOOKUP(B102,'Ürün Veri'!$A:$E,4,FALSE),"")</f>
        <v/>
      </c>
      <c r="F102" s="7" t="str">
        <f>IFERROR(VLOOKUP(B102,'Ürün Veri'!$A:$E,5,FALSE),"")</f>
        <v/>
      </c>
      <c r="G102" s="6"/>
      <c r="H102" s="6"/>
      <c r="I102" s="14">
        <v>10</v>
      </c>
      <c r="J102" s="15">
        <f t="shared" si="73"/>
        <v>45</v>
      </c>
      <c r="K102" s="15">
        <f t="shared" si="74"/>
        <v>15</v>
      </c>
      <c r="L102" s="8">
        <f t="shared" si="75"/>
        <v>9</v>
      </c>
      <c r="M102" s="6" t="s">
        <v>763</v>
      </c>
      <c r="N102" s="9" t="str">
        <f t="shared" si="65"/>
        <v/>
      </c>
      <c r="O102" s="10" t="str">
        <f t="shared" si="66"/>
        <v/>
      </c>
      <c r="P102" s="8" t="str">
        <f t="shared" si="76"/>
        <v/>
      </c>
      <c r="Q102" s="8" t="str">
        <f t="shared" si="77"/>
        <v/>
      </c>
      <c r="R102" s="9" t="str">
        <f>IF(AB102="","",WORKDAY.INTL(W102,AA102,V102,'Resmi Tatiller'!$A$2:$A$17))</f>
        <v/>
      </c>
      <c r="S102" s="10" t="str">
        <f t="shared" si="78"/>
        <v/>
      </c>
      <c r="T102" s="8" t="str">
        <f t="shared" si="79"/>
        <v>Boş</v>
      </c>
      <c r="U102" s="8">
        <f t="shared" si="80"/>
        <v>540</v>
      </c>
      <c r="V102" s="11" t="str">
        <f t="shared" si="81"/>
        <v>0000011</v>
      </c>
      <c r="W102" s="9" t="str">
        <f>IF(OR(N102="",O102=""),"",IF($AD102="24 Saat",N102,IF($AD102="12 Saat",IF(O102&gt;=TIME(20,0,0),WORKDAY.INTL(N102,1,V102,'Resmi Tatiller'!$A$2:$A$17),WORKDAY.INTL(N102-1,1,V102,'Resmi Tatiller'!$A$2:$A$17)),IF($AD102="2 Vardiya",IF(O102&lt;TIME(6,0,0),N102-1,IF(O102&lt;TIME(8,0,0),WORKDAY.INTL(N102-1,1,V102,'Resmi Tatiller'!$A$2:$A$17),N102)),IF(O102&gt;=TIME(18,0,0),WORKDAY.INTL(N102,1,V102,'Resmi Tatiller'!$A$2:$A$17),WORKDAY.INTL(N102-1,1,V102,'Resmi Tatiller'!$A$2:$A$17))))))</f>
        <v/>
      </c>
      <c r="X102" s="8" t="str">
        <f t="shared" si="82"/>
        <v/>
      </c>
      <c r="Y102" s="11" t="str">
        <f t="shared" si="83"/>
        <v/>
      </c>
      <c r="Z102" s="11" t="str">
        <f t="shared" si="84"/>
        <v/>
      </c>
      <c r="AA102" s="11" t="str">
        <f t="shared" si="85"/>
        <v/>
      </c>
      <c r="AB102" s="11" t="str">
        <f t="shared" si="86"/>
        <v/>
      </c>
      <c r="AC102" s="12" t="str">
        <f t="shared" si="87"/>
        <v/>
      </c>
      <c r="AD102" s="6" t="str">
        <f t="shared" si="88"/>
        <v>Gündüz</v>
      </c>
      <c r="AE102" s="18" t="str">
        <f t="shared" si="67"/>
        <v/>
      </c>
      <c r="AF102" s="18" t="str">
        <f t="shared" si="89"/>
        <v/>
      </c>
      <c r="AG102" s="19" t="str">
        <f t="shared" si="69"/>
        <v/>
      </c>
      <c r="AH102" s="18" t="str">
        <f>IF(AF102="","",WORKDAY.INTL(AF102-1,1,V102,'Resmi Tatiller'!$A$2:$A$17))</f>
        <v/>
      </c>
      <c r="AI102" s="18" t="str">
        <f t="shared" si="90"/>
        <v/>
      </c>
      <c r="AJ102" s="18" t="str">
        <f>IF(AE102="","",IF(AH102&lt;&gt;AF102,AH102+TIME(8,0,0),IF(AG102&lt;TIME(8,0,0),AF102+TIME(8,0,0),IF(AG102&lt;TIME(12,0,0),AE102,IF(AG102&lt;TIME(12,45,0),AF102+TIME(12,45,0),IF(AG102&lt;TIME(15,0,0),AE102,IF(AG102&lt;TIME(15,15,0),AF102+TIME(15,15,0),IF(AG102&lt;TIME(18,0,0),AE102,WORKDAY.INTL(AF102,1,V102,'Resmi Tatiller'!$A$2:$A$17)+TIME(8,0,0)))))))))</f>
        <v/>
      </c>
      <c r="AK102" s="18" t="str">
        <f>IF(AE102="","",IF(AH102&lt;&gt;AF102,AH102+TIME(8,0,0),IF(AG102&lt;TIME(8,0,0),AF102+TIME(8,0,0),IF(AG102&lt;TIME(12,0,0),AE102,IF(AG102&lt;TIME(12,45,0),AF102+TIME(12,45,0),IF(AG102&lt;TIME(15,0,0),AE102,IF(AG102&lt;TIME(15,15,0),AF102+TIME(15,15,0),IF(AG102&lt;TIME(20,0,0),AE102,WORKDAY.INTL(AF102,1,V102,'Resmi Tatiller'!$A$2:$A$17)+TIME(8,0,0)))))))))</f>
        <v/>
      </c>
      <c r="AL102" s="18" t="str">
        <f t="shared" si="71"/>
        <v/>
      </c>
    </row>
    <row r="103" spans="1:38" x14ac:dyDescent="0.25">
      <c r="A103" t="str">
        <f t="shared" si="72"/>
        <v/>
      </c>
      <c r="C103" t="str">
        <f>IFERROR(VLOOKUP(B103,'Ürün Veri'!$A:$E,2,FALSE),"")</f>
        <v/>
      </c>
      <c r="D103" t="str">
        <f>IFERROR(VLOOKUP(B103,'Ürün Veri'!$A:$E,3,FALSE),"")</f>
        <v/>
      </c>
      <c r="E103" t="str">
        <f>IFERROR(VLOOKUP(B103,'Ürün Veri'!$A:$E,4,FALSE),"")</f>
        <v/>
      </c>
      <c r="F103" t="str">
        <f>IFERROR(VLOOKUP(B103,'Ürün Veri'!$A:$E,5,FALSE),"")</f>
        <v/>
      </c>
      <c r="I103" s="13"/>
      <c r="J103" s="16" t="str">
        <f t="shared" si="73"/>
        <v/>
      </c>
      <c r="K103" s="16" t="str">
        <f t="shared" si="74"/>
        <v/>
      </c>
      <c r="L103" s="13" t="str">
        <f t="shared" si="75"/>
        <v/>
      </c>
      <c r="N103" s="9" t="str">
        <f t="shared" si="65"/>
        <v/>
      </c>
      <c r="O103" s="10" t="str">
        <f t="shared" si="66"/>
        <v/>
      </c>
      <c r="P103" s="13" t="str">
        <f t="shared" si="76"/>
        <v/>
      </c>
      <c r="Q103" s="13" t="str">
        <f t="shared" si="77"/>
        <v/>
      </c>
      <c r="R103" s="9" t="str">
        <f>IF(AB103="","",WORKDAY.INTL(W103,AA103,V103,'Resmi Tatiller'!$A$2:$A$17))</f>
        <v/>
      </c>
      <c r="S103" s="10" t="str">
        <f t="shared" si="78"/>
        <v/>
      </c>
      <c r="T103" t="str">
        <f t="shared" si="79"/>
        <v>Boş</v>
      </c>
      <c r="U103" s="8" t="str">
        <f t="shared" si="80"/>
        <v/>
      </c>
      <c r="V103" t="str">
        <f t="shared" si="81"/>
        <v>0000000</v>
      </c>
      <c r="W103" s="9" t="str">
        <f>IF(OR(N103="",O103=""),"",IF($AD103="24 Saat",N103,IF($AD103="12 Saat",IF(O103&gt;=TIME(20,0,0),WORKDAY.INTL(N103,1,V103,'Resmi Tatiller'!$A$2:$A$17),WORKDAY.INTL(N103-1,1,V103,'Resmi Tatiller'!$A$2:$A$17)),IF($AD103="2 Vardiya",IF(O103&lt;TIME(6,0,0),N103-1,IF(O103&lt;TIME(8,0,0),WORKDAY.INTL(N103-1,1,V103,'Resmi Tatiller'!$A$2:$A$17),N103)),IF(O103&gt;=TIME(18,0,0),WORKDAY.INTL(N103,1,V103,'Resmi Tatiller'!$A$2:$A$17),WORKDAY.INTL(N103-1,1,V103,'Resmi Tatiller'!$A$2:$A$17))))))</f>
        <v/>
      </c>
      <c r="X103" s="8" t="str">
        <f t="shared" si="82"/>
        <v/>
      </c>
      <c r="Y103" t="str">
        <f t="shared" si="83"/>
        <v/>
      </c>
      <c r="Z103" t="str">
        <f t="shared" si="84"/>
        <v/>
      </c>
      <c r="AA103" t="str">
        <f t="shared" si="85"/>
        <v/>
      </c>
      <c r="AB103" t="str">
        <f t="shared" si="86"/>
        <v/>
      </c>
      <c r="AC103" s="12" t="str">
        <f t="shared" si="87"/>
        <v/>
      </c>
      <c r="AD103" s="6" t="str">
        <f t="shared" si="88"/>
        <v/>
      </c>
      <c r="AE103" s="18" t="str">
        <f t="shared" si="67"/>
        <v/>
      </c>
      <c r="AF103" s="18" t="str">
        <f t="shared" si="89"/>
        <v/>
      </c>
      <c r="AG103" s="19" t="str">
        <f t="shared" si="69"/>
        <v/>
      </c>
      <c r="AH103" s="18" t="str">
        <f>IF(AF103="","",WORKDAY.INTL(AF103-1,1,V103,'Resmi Tatiller'!$A$2:$A$17))</f>
        <v/>
      </c>
      <c r="AI103" s="18" t="str">
        <f t="shared" si="90"/>
        <v/>
      </c>
      <c r="AJ103" s="18" t="str">
        <f>IF(AE103="","",IF(AH103&lt;&gt;AF103,AH103+TIME(8,0,0),IF(AG103&lt;TIME(8,0,0),AF103+TIME(8,0,0),IF(AG103&lt;TIME(12,0,0),AE103,IF(AG103&lt;TIME(12,45,0),AF103+TIME(12,45,0),IF(AG103&lt;TIME(15,0,0),AE103,IF(AG103&lt;TIME(15,15,0),AF103+TIME(15,15,0),IF(AG103&lt;TIME(18,0,0),AE103,WORKDAY.INTL(AF103,1,V103,'Resmi Tatiller'!$A$2:$A$17)+TIME(8,0,0)))))))))</f>
        <v/>
      </c>
      <c r="AK103" s="18" t="str">
        <f>IF(AE103="","",IF(AH103&lt;&gt;AF103,AH103+TIME(8,0,0),IF(AG103&lt;TIME(8,0,0),AF103+TIME(8,0,0),IF(AG103&lt;TIME(12,0,0),AE103,IF(AG103&lt;TIME(12,45,0),AF103+TIME(12,45,0),IF(AG103&lt;TIME(15,0,0),AE103,IF(AG103&lt;TIME(15,15,0),AF103+TIME(15,15,0),IF(AG103&lt;TIME(20,0,0),AE103,WORKDAY.INTL(AF103,1,V103,'Resmi Tatiller'!$A$2:$A$17)+TIME(8,0,0)))))))))</f>
        <v/>
      </c>
      <c r="AL103" s="18" t="str">
        <f t="shared" si="71"/>
        <v/>
      </c>
    </row>
  </sheetData>
  <mergeCells count="1">
    <mergeCell ref="A1:T1"/>
  </mergeCells>
  <conditionalFormatting sqref="T3:T102">
    <cfRule type="expression" dxfId="39" priority="1">
      <formula>$T3="Eksik"</formula>
    </cfRule>
    <cfRule type="expression" dxfId="38" priority="2">
      <formula>$T3="Planlandı"</formula>
    </cfRule>
  </conditionalFormatting>
  <conditionalFormatting sqref="AD3:AD103">
    <cfRule type="expression" dxfId="37" priority="3">
      <formula>AD3="Gündüz"</formula>
    </cfRule>
    <cfRule type="expression" dxfId="36" priority="4">
      <formula>AD3="Gece"</formula>
    </cfRule>
    <cfRule type="expression" dxfId="35" priority="5">
      <formula>AD3="2 Vardiya"</formula>
    </cfRule>
  </conditionalFormatting>
  <dataValidations count="4">
    <dataValidation type="list" sqref="M3:M103" xr:uid="{00000000-0002-0000-0400-000000000000}">
      <formula1>"Çalışır,Çalışmaz"</formula1>
    </dataValidation>
    <dataValidation type="list" allowBlank="1" showErrorMessage="1" sqref="U3:U103" xr:uid="{00000000-0002-0000-0400-000001000000}">
      <formula1>"Yok,Kalıp Arızası,Makine Arızası,Bakım,Ayar,Kalıp Değişimi,Boya Değişimi,Hammadde Bekleme,Operatör Bekleme,Diğer"</formula1>
    </dataValidation>
    <dataValidation type="list" showErrorMessage="1" sqref="AH3:AH103" xr:uid="{00000000-0002-0000-0400-000002000000}">
      <formula1>"Gündüz,Gece,2 Vardiya,24 Saat"</formula1>
    </dataValidation>
    <dataValidation type="list" sqref="I3:I103" xr:uid="{00000000-0002-0000-0400-000003000000}">
      <formula1>"10,12,24"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L103"/>
  <sheetViews>
    <sheetView showGridLines="0" topLeftCell="A70" workbookViewId="0">
      <selection activeCell="A104" sqref="A104:XFD104"/>
    </sheetView>
  </sheetViews>
  <sheetFormatPr defaultRowHeight="15" x14ac:dyDescent="0.25"/>
  <cols>
    <col min="1" max="1" width="7" customWidth="1"/>
    <col min="2" max="2" width="17" customWidth="1"/>
    <col min="3" max="3" width="36" customWidth="1"/>
    <col min="4" max="4" width="14" customWidth="1"/>
    <col min="5" max="5" width="3.85546875" bestFit="1" customWidth="1"/>
    <col min="6" max="6" width="7.85546875" customWidth="1"/>
    <col min="7" max="7" width="12" customWidth="1"/>
    <col min="8" max="8" width="14" customWidth="1"/>
    <col min="9" max="9" width="9.7109375" customWidth="1"/>
    <col min="10" max="12" width="16" hidden="1" customWidth="1"/>
    <col min="13" max="13" width="9.42578125" bestFit="1" customWidth="1"/>
    <col min="14" max="14" width="16" customWidth="1"/>
    <col min="15" max="15" width="14" customWidth="1"/>
    <col min="16" max="16" width="17" customWidth="1"/>
    <col min="17" max="17" width="12" customWidth="1"/>
    <col min="18" max="18" width="16" customWidth="1"/>
    <col min="19" max="20" width="12" customWidth="1"/>
    <col min="21" max="21" width="18" hidden="1" customWidth="1"/>
    <col min="22" max="22" width="28" hidden="1" customWidth="1"/>
    <col min="23" max="24" width="18" hidden="1" customWidth="1"/>
    <col min="25" max="29" width="12" hidden="1" customWidth="1"/>
    <col min="30" max="30" width="16" hidden="1" customWidth="1"/>
    <col min="31" max="38" width="12" hidden="1" customWidth="1"/>
    <col min="39" max="40" width="0" hidden="1" customWidth="1"/>
  </cols>
  <sheetData>
    <row r="1" spans="1:38" ht="27.95" customHeight="1" x14ac:dyDescent="0.25">
      <c r="A1" s="21" t="s">
        <v>765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pans="1:38" ht="38.1" customHeight="1" x14ac:dyDescent="0.25">
      <c r="A2" s="4" t="s">
        <v>726</v>
      </c>
      <c r="B2" s="4" t="s">
        <v>727</v>
      </c>
      <c r="C2" s="4" t="s">
        <v>728</v>
      </c>
      <c r="D2" s="4" t="s">
        <v>729</v>
      </c>
      <c r="E2" s="4" t="s">
        <v>730</v>
      </c>
      <c r="F2" s="4" t="s">
        <v>731</v>
      </c>
      <c r="G2" s="4" t="s">
        <v>732</v>
      </c>
      <c r="H2" s="4" t="s">
        <v>706</v>
      </c>
      <c r="I2" s="4" t="s">
        <v>733</v>
      </c>
      <c r="J2" s="4" t="s">
        <v>734</v>
      </c>
      <c r="K2" s="4" t="s">
        <v>735</v>
      </c>
      <c r="L2" s="4" t="s">
        <v>736</v>
      </c>
      <c r="M2" s="4" t="s">
        <v>737</v>
      </c>
      <c r="N2" s="4" t="s">
        <v>738</v>
      </c>
      <c r="O2" s="4" t="s">
        <v>739</v>
      </c>
      <c r="P2" s="4" t="s">
        <v>740</v>
      </c>
      <c r="Q2" s="4" t="s">
        <v>741</v>
      </c>
      <c r="R2" s="4" t="s">
        <v>742</v>
      </c>
      <c r="S2" s="4" t="s">
        <v>743</v>
      </c>
      <c r="T2" s="4" t="s">
        <v>744</v>
      </c>
      <c r="U2" s="5" t="s">
        <v>745</v>
      </c>
      <c r="V2" s="5" t="s">
        <v>746</v>
      </c>
      <c r="W2" s="5" t="s">
        <v>747</v>
      </c>
      <c r="X2" s="5" t="s">
        <v>748</v>
      </c>
      <c r="Y2" s="5" t="s">
        <v>749</v>
      </c>
      <c r="Z2" s="5" t="s">
        <v>750</v>
      </c>
      <c r="AA2" s="5" t="s">
        <v>751</v>
      </c>
      <c r="AB2" s="5" t="s">
        <v>752</v>
      </c>
      <c r="AC2" s="5" t="s">
        <v>753</v>
      </c>
      <c r="AD2" s="5" t="s">
        <v>754</v>
      </c>
      <c r="AE2" s="17" t="s">
        <v>755</v>
      </c>
      <c r="AF2" s="17" t="s">
        <v>756</v>
      </c>
      <c r="AG2" s="17" t="s">
        <v>757</v>
      </c>
      <c r="AH2" s="17" t="s">
        <v>758</v>
      </c>
      <c r="AI2" s="17" t="s">
        <v>759</v>
      </c>
      <c r="AJ2" s="17" t="s">
        <v>760</v>
      </c>
      <c r="AK2" s="20" t="s">
        <v>761</v>
      </c>
      <c r="AL2" s="20" t="s">
        <v>762</v>
      </c>
    </row>
    <row r="3" spans="1:38" x14ac:dyDescent="0.25">
      <c r="A3" s="6" t="str">
        <f t="shared" ref="A3:A34" si="0">IF($B3="","",ROW()-2)</f>
        <v/>
      </c>
      <c r="B3" s="6"/>
      <c r="C3" s="7" t="str">
        <f>IFERROR(VLOOKUP(B3,'Ürün Veri'!$A:$E,2,FALSE),"")</f>
        <v/>
      </c>
      <c r="D3" s="7" t="str">
        <f>IFERROR(VLOOKUP(B3,'Ürün Veri'!$A:$E,3,FALSE),"")</f>
        <v/>
      </c>
      <c r="E3" s="7" t="str">
        <f>IFERROR(VLOOKUP(B3,'Ürün Veri'!$A:$E,4,FALSE),"")</f>
        <v/>
      </c>
      <c r="F3" s="7" t="str">
        <f>IFERROR(VLOOKUP(B3,'Ürün Veri'!$A:$E,5,FALSE),"")</f>
        <v/>
      </c>
      <c r="G3" s="6"/>
      <c r="H3" s="6"/>
      <c r="I3" s="14">
        <v>10</v>
      </c>
      <c r="J3" s="15">
        <f t="shared" ref="J3:J34" si="1">IF($I3="","",IF(VALUE($I3)=24,90,45))</f>
        <v>45</v>
      </c>
      <c r="K3" s="15">
        <f t="shared" ref="K3:K34" si="2">IF($I3="","",IF(VALUE($I3)=24,30,15))</f>
        <v>15</v>
      </c>
      <c r="L3" s="8">
        <f t="shared" ref="L3:L34" si="3">IF($I3="","",VALUE($I3)-($J3+$K3)/60)</f>
        <v>9</v>
      </c>
      <c r="M3" s="6" t="s">
        <v>763</v>
      </c>
      <c r="N3" s="9"/>
      <c r="O3" s="10"/>
      <c r="P3" s="8" t="str">
        <f t="shared" ref="P3:P34" si="4">IF(OR(E3="",F3="",G3="",E3=0),"",G3/E3*F3/3600)</f>
        <v/>
      </c>
      <c r="Q3" s="8" t="str">
        <f t="shared" ref="Q3:Q34" si="5">IF(OR(P3="",L3="",L3=0),"",P3/L3)</f>
        <v/>
      </c>
      <c r="R3" s="9" t="str">
        <f>IF(AB3="","",WORKDAY.INTL(W3,AA3,V3,'Resmi Tatiller'!$A$2:$A$17))</f>
        <v/>
      </c>
      <c r="S3" s="10" t="str">
        <f t="shared" ref="S3:S34" si="6">IF(AB3="","",IF($AD3="24 Saat",AB3/1440,IF($AD3="12 Saat",IF(AB3&lt;=240,TIME(8,0,0)+AB3/1440,IF(AB3&lt;=375,TIME(12,45,0)+(AB3-240)/1440,TIME(15,15,0)+(AB3-375)/1440)),IF($AD3="2 Vardiya",IF(AB3&lt;=240,TIME(8,0,0)+AB3/1440,IF(AB3&lt;=375,TIME(12,45,0)+(AB3-240)/1440,IF(AB3&lt;=540,TIME(15,15,0)+(AB3-375)/1440,IF(AB3&lt;=780,TIME(20,0,0)+(AB3-540)/1440,IF(AB3&lt;=915,1+TIME(0,45,0)+(AB3-780)/1440,1+TIME(3,15,0)+(AB3-915)/1440))))),IF(AB3&lt;=240,TIME(8,0,0)+AB3/1440,IF(AB3&lt;=375,TIME(12,45,0)+(AB3-240)/1440,TIME(15,15,0)+(AB3-375)/1440))))))</f>
        <v/>
      </c>
      <c r="T3" s="8" t="str">
        <f t="shared" ref="T3:T34" si="7">IF(B3="","Boş",IF(OR(G3="",N3="",O3=""),"Eksik",IF(OR(R3="",S3=""),"Kontrol","Planlandı")))</f>
        <v>Boş</v>
      </c>
      <c r="U3" s="8">
        <f t="shared" ref="U3:U34" si="8">IF($AD3="24 Saat",1440,IF($AD3="2 Vardiya",1080,IF($AD3="12 Saat",660,IF($AD3="Gündüz",540,IF(L3="","",L3*60)))))</f>
        <v>540</v>
      </c>
      <c r="V3" s="11" t="str">
        <f t="shared" ref="V3:V34" si="9">IF(M3="Çalışmaz","0000011","0000000")</f>
        <v>0000011</v>
      </c>
      <c r="W3" s="9" t="str">
        <f>IF(OR(N3="",O3=""),"",IF($AD3="24 Saat",N3,IF($AD3="12 Saat",IF(O3&gt;=TIME(20,0,0),WORKDAY.INTL(N3,1,V3,'Resmi Tatiller'!$A$2:$A$17),WORKDAY.INTL(N3-1,1,V3,'Resmi Tatiller'!$A$2:$A$17)),IF($AD3="2 Vardiya",IF(O3&lt;TIME(6,0,0),N3-1,IF(O3&lt;TIME(8,0,0),WORKDAY.INTL(N3-1,1,V3,'Resmi Tatiller'!$A$2:$A$17),N3)),IF(O3&gt;=TIME(18,0,0),WORKDAY.INTL(N3,1,V3,'Resmi Tatiller'!$A$2:$A$17),WORKDAY.INTL(N3-1,1,V3,'Resmi Tatiller'!$A$2:$A$17))))))</f>
        <v/>
      </c>
      <c r="X3" s="8" t="str">
        <f t="shared" ref="X3:X34" si="10">IF(W3="","",IF($AD3="24 Saat",MOD(O3,1)*1440,IF($AD3="12 Saat",IF(W3&lt;&gt;N3,0,IF(O3&lt;TIME(8,0,0),0,IF(O3&lt;TIME(12,0,0),(O3-TIME(8,0,0))*1440,IF(O3&lt;TIME(12,45,0),240,IF(O3&lt;TIME(15,0,0),240+(O3-TIME(12,45,0))*1440,IF(O3&lt;TIME(15,15,0),375,IF(O3&lt;TIME(20,0,0),375+(O3-TIME(15,15,0))*1440,0))))))),IF($AD3="2 Vardiya",IF(O3&lt;TIME(6,0,0),IF(O3&lt;TIME(0,45,0),780,IF(O3&lt;TIME(3,0,0),780+(O3-TIME(0,45,0))*1440,IF(O3&lt;TIME(3,15,0),915,915+(O3-TIME(3,15,0))*1440))),IF(O3&lt;TIME(8,0,0),0,IF(O3&lt;TIME(12,0,0),(O3-TIME(8,0,0))*1440,IF(O3&lt;TIME(12,45,0),240,IF(O3&lt;TIME(15,0,0),240+(O3-TIME(12,45,0))*1440,IF(O3&lt;TIME(15,15,0),375,IF(O3&lt;TIME(18,0,0),375+(O3-TIME(15,15,0))*1440,IF(O3&lt;TIME(20,0,0),540,540+(O3-TIME(20,0,0))*1440)))))))),IF(W3&lt;&gt;N3,0,IF(O3&lt;TIME(8,0,0),0,IF(O3&lt;TIME(12,0,0),(O3-TIME(8,0,0))*1440,IF(O3&lt;TIME(12,45,0),240,IF(O3&lt;TIME(15,0,0),240+(O3-TIME(12,45,0))*1440,IF(O3&lt;TIME(15,15,0),375,IF(O3&lt;TIME(18,0,0),375+(O3-TIME(15,15,0))*1440,0)))))))))))</f>
        <v/>
      </c>
      <c r="Y3" s="11" t="str">
        <f t="shared" ref="Y3:Y34" si="11">IF(P3="","",ROUNDUP(P3*60,0))</f>
        <v/>
      </c>
      <c r="Z3" s="11" t="str">
        <f t="shared" ref="Z3:Z34" si="12">IF(Y3="","",N(X3)+Y3)</f>
        <v/>
      </c>
      <c r="AA3" s="11" t="str">
        <f t="shared" ref="AA3:AA34" si="13">IF(OR(Z3="",U3="",U3=0),"",INT((Z3-1)/U3))</f>
        <v/>
      </c>
      <c r="AB3" s="11" t="str">
        <f t="shared" ref="AB3:AB34" si="14">IF(OR(Z3="",U3="",U3=0),"",MOD(Z3-1,U3)+1)</f>
        <v/>
      </c>
      <c r="AC3" s="12" t="str">
        <f t="shared" ref="AC3:AC34" si="15">IF(AB3="","",R3+S3)</f>
        <v/>
      </c>
      <c r="AD3" s="6" t="str">
        <f t="shared" ref="AD3:AD34" si="16">IF($I3="","",IF(VALUE($I3)=10,"Gündüz",IF(VALUE($I3)=12,"12 Saat",IF(VALUE($I3)=24,"2 Vardiya",""))))</f>
        <v>Gündüz</v>
      </c>
    </row>
    <row r="4" spans="1:38" x14ac:dyDescent="0.25">
      <c r="A4" s="6" t="str">
        <f t="shared" si="0"/>
        <v/>
      </c>
      <c r="B4" s="6"/>
      <c r="C4" s="7" t="str">
        <f>IFERROR(VLOOKUP(B4,'Ürün Veri'!$A:$E,2,FALSE),"")</f>
        <v/>
      </c>
      <c r="D4" s="7" t="str">
        <f>IFERROR(VLOOKUP(B4,'Ürün Veri'!$A:$E,3,FALSE),"")</f>
        <v/>
      </c>
      <c r="E4" s="7" t="str">
        <f>IFERROR(VLOOKUP(B4,'Ürün Veri'!$A:$E,4,FALSE),"")</f>
        <v/>
      </c>
      <c r="F4" s="7" t="str">
        <f>IFERROR(VLOOKUP(B4,'Ürün Veri'!$A:$E,5,FALSE),"")</f>
        <v/>
      </c>
      <c r="G4" s="6"/>
      <c r="H4" s="6"/>
      <c r="I4" s="14">
        <v>10</v>
      </c>
      <c r="J4" s="15">
        <f t="shared" si="1"/>
        <v>45</v>
      </c>
      <c r="K4" s="15">
        <f t="shared" si="2"/>
        <v>15</v>
      </c>
      <c r="L4" s="8">
        <f t="shared" si="3"/>
        <v>9</v>
      </c>
      <c r="M4" s="6" t="s">
        <v>763</v>
      </c>
      <c r="N4" s="9" t="str">
        <f t="shared" ref="N4:N35" si="17">IF(AI4="","",INT(AI4))</f>
        <v/>
      </c>
      <c r="O4" s="10" t="str">
        <f t="shared" ref="O4:O35" si="18">IF(AI4="","",MOD(AI4,1))</f>
        <v/>
      </c>
      <c r="P4" s="8" t="str">
        <f t="shared" si="4"/>
        <v/>
      </c>
      <c r="Q4" s="8" t="str">
        <f t="shared" si="5"/>
        <v/>
      </c>
      <c r="R4" s="9" t="str">
        <f>IF(AB4="","",WORKDAY.INTL(W4,AA4,V4,'Resmi Tatiller'!$A$2:$A$17))</f>
        <v/>
      </c>
      <c r="S4" s="10" t="str">
        <f t="shared" si="6"/>
        <v/>
      </c>
      <c r="T4" s="8" t="str">
        <f t="shared" si="7"/>
        <v>Boş</v>
      </c>
      <c r="U4" s="8">
        <f t="shared" si="8"/>
        <v>540</v>
      </c>
      <c r="V4" s="11" t="str">
        <f t="shared" si="9"/>
        <v>0000011</v>
      </c>
      <c r="W4" s="9" t="str">
        <f>IF(OR(N4="",O4=""),"",IF($AD4="24 Saat",N4,IF($AD4="12 Saat",IF(O4&gt;=TIME(20,0,0),WORKDAY.INTL(N4,1,V4,'Resmi Tatiller'!$A$2:$A$17),WORKDAY.INTL(N4-1,1,V4,'Resmi Tatiller'!$A$2:$A$17)),IF($AD4="2 Vardiya",IF(O4&lt;TIME(6,0,0),N4-1,IF(O4&lt;TIME(8,0,0),WORKDAY.INTL(N4-1,1,V4,'Resmi Tatiller'!$A$2:$A$17),N4)),IF(O4&gt;=TIME(18,0,0),WORKDAY.INTL(N4,1,V4,'Resmi Tatiller'!$A$2:$A$17),WORKDAY.INTL(N4-1,1,V4,'Resmi Tatiller'!$A$2:$A$17))))))</f>
        <v/>
      </c>
      <c r="X4" s="8" t="str">
        <f t="shared" si="10"/>
        <v/>
      </c>
      <c r="Y4" s="11" t="str">
        <f t="shared" si="11"/>
        <v/>
      </c>
      <c r="Z4" s="11" t="str">
        <f t="shared" si="12"/>
        <v/>
      </c>
      <c r="AA4" s="11" t="str">
        <f t="shared" si="13"/>
        <v/>
      </c>
      <c r="AB4" s="11" t="str">
        <f t="shared" si="14"/>
        <v/>
      </c>
      <c r="AC4" s="12" t="str">
        <f t="shared" si="15"/>
        <v/>
      </c>
      <c r="AD4" s="6" t="str">
        <f t="shared" si="16"/>
        <v>Gündüz</v>
      </c>
      <c r="AE4" s="18" t="str">
        <f t="shared" ref="AE4:AE35" si="19">IF(B4="","",IF(AC3="","",AC3+1/24))</f>
        <v/>
      </c>
      <c r="AF4" s="18" t="str">
        <f t="shared" ref="AF4:AF35" si="20">IF(AE4="","",INT(AE4))</f>
        <v/>
      </c>
      <c r="AG4" s="19" t="str">
        <f t="shared" ref="AG4:AG35" si="21">IF(AE4="","",MOD(AE4,1))</f>
        <v/>
      </c>
      <c r="AH4" s="18" t="str">
        <f>IF(AF4="","",WORKDAY.INTL(AF4-1,1,V4,'Resmi Tatiller'!$A$2:$A$17))</f>
        <v/>
      </c>
      <c r="AI4" s="18" t="str">
        <f t="shared" ref="AI4:AI35" si="22">IF(AE4="","",IF($AD4="24 Saat",AE4,IF($AD4="Gündüz",AJ4,IF($AD4="12 Saat",AK4,IF($AD4="2 Vardiya",AL4,AE4)))))</f>
        <v/>
      </c>
      <c r="AJ4" s="18" t="str">
        <f>IF(AE4="","",IF(AH4&lt;&gt;AF4,AH4+TIME(8,0,0),IF(AG4&lt;TIME(8,0,0),AF4+TIME(8,0,0),IF(AG4&lt;TIME(12,0,0),AE4,IF(AG4&lt;TIME(12,45,0),AF4+TIME(12,45,0),IF(AG4&lt;TIME(15,0,0),AE4,IF(AG4&lt;TIME(15,15,0),AF4+TIME(15,15,0),IF(AG4&lt;TIME(18,0,0),AE4,WORKDAY.INTL(AF4,1,V4,'Resmi Tatiller'!$A$2:$A$17)+TIME(8,0,0)))))))))</f>
        <v/>
      </c>
      <c r="AK4" s="18" t="str">
        <f>IF(AE4="","",IF(AH4&lt;&gt;AF4,AH4+TIME(8,0,0),IF(AG4&lt;TIME(8,0,0),AF4+TIME(8,0,0),IF(AG4&lt;TIME(12,0,0),AE4,IF(AG4&lt;TIME(12,45,0),AF4+TIME(12,45,0),IF(AG4&lt;TIME(15,0,0),AE4,IF(AG4&lt;TIME(15,15,0),AF4+TIME(15,15,0),IF(AG4&lt;TIME(20,0,0),AE4,WORKDAY.INTL(AF4,1,V4,'Resmi Tatiller'!$A$2:$A$17)+TIME(8,0,0)))))))))</f>
        <v/>
      </c>
      <c r="AL4" s="18" t="str">
        <f t="shared" ref="AL4:AL35" si="23">IF(AE4="","",IF(AG4&lt;TIME(6,0,0),IF(AG4&lt;TIME(0,45,0),AF4+TIME(0,45,0),IF(AG4&lt;TIME(3,0,0),AE4,IF(AG4&lt;TIME(3,15,0),AF4+TIME(3,15,0),AE4))),IF(AG4&lt;TIME(8,0,0),AF4+TIME(8,0,0),IF(AG4&lt;TIME(12,0,0),AE4,IF(AG4&lt;TIME(12,45,0),AF4+TIME(12,45,0),IF(AG4&lt;TIME(15,0,0),AE4,IF(AG4&lt;TIME(15,15,0),AF4+TIME(15,15,0),IF(AG4&lt;TIME(18,0,0),AE4,IF(AG4&lt;TIME(20,0,0),AF4+TIME(20,0,0),IF(AH4&lt;&gt;AF4,AH4+TIME(8,0,0),AE4))))))))))</f>
        <v/>
      </c>
    </row>
    <row r="5" spans="1:38" x14ac:dyDescent="0.25">
      <c r="A5" s="6" t="str">
        <f t="shared" si="0"/>
        <v/>
      </c>
      <c r="B5" s="6"/>
      <c r="C5" s="7" t="str">
        <f>IFERROR(VLOOKUP(B5,'Ürün Veri'!$A:$E,2,FALSE),"")</f>
        <v/>
      </c>
      <c r="D5" s="7" t="str">
        <f>IFERROR(VLOOKUP(B5,'Ürün Veri'!$A:$E,3,FALSE),"")</f>
        <v/>
      </c>
      <c r="E5" s="7" t="str">
        <f>IFERROR(VLOOKUP(B5,'Ürün Veri'!$A:$E,4,FALSE),"")</f>
        <v/>
      </c>
      <c r="F5" s="7" t="str">
        <f>IFERROR(VLOOKUP(B5,'Ürün Veri'!$A:$E,5,FALSE),"")</f>
        <v/>
      </c>
      <c r="G5" s="6"/>
      <c r="H5" s="6"/>
      <c r="I5" s="14">
        <v>10</v>
      </c>
      <c r="J5" s="15">
        <f t="shared" si="1"/>
        <v>45</v>
      </c>
      <c r="K5" s="15">
        <f t="shared" si="2"/>
        <v>15</v>
      </c>
      <c r="L5" s="8">
        <f t="shared" si="3"/>
        <v>9</v>
      </c>
      <c r="M5" s="6" t="s">
        <v>763</v>
      </c>
      <c r="N5" s="9" t="str">
        <f t="shared" si="17"/>
        <v/>
      </c>
      <c r="O5" s="10" t="str">
        <f t="shared" si="18"/>
        <v/>
      </c>
      <c r="P5" s="8" t="str">
        <f t="shared" si="4"/>
        <v/>
      </c>
      <c r="Q5" s="8" t="str">
        <f t="shared" si="5"/>
        <v/>
      </c>
      <c r="R5" s="9" t="str">
        <f>IF(AB5="","",WORKDAY.INTL(W5,AA5,V5,'Resmi Tatiller'!$A$2:$A$17))</f>
        <v/>
      </c>
      <c r="S5" s="10" t="str">
        <f t="shared" si="6"/>
        <v/>
      </c>
      <c r="T5" s="8" t="str">
        <f t="shared" si="7"/>
        <v>Boş</v>
      </c>
      <c r="U5" s="8">
        <f t="shared" si="8"/>
        <v>540</v>
      </c>
      <c r="V5" s="11" t="str">
        <f t="shared" si="9"/>
        <v>0000011</v>
      </c>
      <c r="W5" s="9" t="str">
        <f>IF(OR(N5="",O5=""),"",IF($AD5="24 Saat",N5,IF($AD5="12 Saat",IF(O5&gt;=TIME(20,0,0),WORKDAY.INTL(N5,1,V5,'Resmi Tatiller'!$A$2:$A$17),WORKDAY.INTL(N5-1,1,V5,'Resmi Tatiller'!$A$2:$A$17)),IF($AD5="2 Vardiya",IF(O5&lt;TIME(6,0,0),N5-1,IF(O5&lt;TIME(8,0,0),WORKDAY.INTL(N5-1,1,V5,'Resmi Tatiller'!$A$2:$A$17),N5)),IF(O5&gt;=TIME(18,0,0),WORKDAY.INTL(N5,1,V5,'Resmi Tatiller'!$A$2:$A$17),WORKDAY.INTL(N5-1,1,V5,'Resmi Tatiller'!$A$2:$A$17))))))</f>
        <v/>
      </c>
      <c r="X5" s="8" t="str">
        <f t="shared" si="10"/>
        <v/>
      </c>
      <c r="Y5" s="11" t="str">
        <f t="shared" si="11"/>
        <v/>
      </c>
      <c r="Z5" s="11" t="str">
        <f t="shared" si="12"/>
        <v/>
      </c>
      <c r="AA5" s="11" t="str">
        <f t="shared" si="13"/>
        <v/>
      </c>
      <c r="AB5" s="11" t="str">
        <f t="shared" si="14"/>
        <v/>
      </c>
      <c r="AC5" s="12" t="str">
        <f t="shared" si="15"/>
        <v/>
      </c>
      <c r="AD5" s="6" t="str">
        <f t="shared" si="16"/>
        <v>Gündüz</v>
      </c>
      <c r="AE5" s="18" t="str">
        <f t="shared" si="19"/>
        <v/>
      </c>
      <c r="AF5" s="18" t="str">
        <f t="shared" si="20"/>
        <v/>
      </c>
      <c r="AG5" s="19" t="str">
        <f t="shared" si="21"/>
        <v/>
      </c>
      <c r="AH5" s="18" t="str">
        <f>IF(AF5="","",WORKDAY.INTL(AF5-1,1,V5,'Resmi Tatiller'!$A$2:$A$17))</f>
        <v/>
      </c>
      <c r="AI5" s="18" t="str">
        <f t="shared" si="22"/>
        <v/>
      </c>
      <c r="AJ5" s="18" t="str">
        <f>IF(AE5="","",IF(AH5&lt;&gt;AF5,AH5+TIME(8,0,0),IF(AG5&lt;TIME(8,0,0),AF5+TIME(8,0,0),IF(AG5&lt;TIME(12,0,0),AE5,IF(AG5&lt;TIME(12,45,0),AF5+TIME(12,45,0),IF(AG5&lt;TIME(15,0,0),AE5,IF(AG5&lt;TIME(15,15,0),AF5+TIME(15,15,0),IF(AG5&lt;TIME(18,0,0),AE5,WORKDAY.INTL(AF5,1,V5,'Resmi Tatiller'!$A$2:$A$17)+TIME(8,0,0)))))))))</f>
        <v/>
      </c>
      <c r="AK5" s="18" t="str">
        <f>IF(AE5="","",IF(AH5&lt;&gt;AF5,AH5+TIME(8,0,0),IF(AG5&lt;TIME(8,0,0),AF5+TIME(8,0,0),IF(AG5&lt;TIME(12,0,0),AE5,IF(AG5&lt;TIME(12,45,0),AF5+TIME(12,45,0),IF(AG5&lt;TIME(15,0,0),AE5,IF(AG5&lt;TIME(15,15,0),AF5+TIME(15,15,0),IF(AG5&lt;TIME(20,0,0),AE5,WORKDAY.INTL(AF5,1,V5,'Resmi Tatiller'!$A$2:$A$17)+TIME(8,0,0)))))))))</f>
        <v/>
      </c>
      <c r="AL5" s="18" t="str">
        <f t="shared" si="23"/>
        <v/>
      </c>
    </row>
    <row r="6" spans="1:38" x14ac:dyDescent="0.25">
      <c r="A6" s="6" t="str">
        <f t="shared" si="0"/>
        <v/>
      </c>
      <c r="B6" s="6"/>
      <c r="C6" s="7" t="str">
        <f>IFERROR(VLOOKUP(B6,'Ürün Veri'!$A:$E,2,FALSE),"")</f>
        <v/>
      </c>
      <c r="D6" s="7" t="str">
        <f>IFERROR(VLOOKUP(B6,'Ürün Veri'!$A:$E,3,FALSE),"")</f>
        <v/>
      </c>
      <c r="E6" s="7" t="str">
        <f>IFERROR(VLOOKUP(B6,'Ürün Veri'!$A:$E,4,FALSE),"")</f>
        <v/>
      </c>
      <c r="F6" s="7" t="str">
        <f>IFERROR(VLOOKUP(B6,'Ürün Veri'!$A:$E,5,FALSE),"")</f>
        <v/>
      </c>
      <c r="G6" s="6"/>
      <c r="H6" s="6"/>
      <c r="I6" s="14">
        <v>10</v>
      </c>
      <c r="J6" s="15">
        <f t="shared" si="1"/>
        <v>45</v>
      </c>
      <c r="K6" s="15">
        <f t="shared" si="2"/>
        <v>15</v>
      </c>
      <c r="L6" s="8">
        <f t="shared" si="3"/>
        <v>9</v>
      </c>
      <c r="M6" s="6" t="s">
        <v>763</v>
      </c>
      <c r="N6" s="9" t="str">
        <f t="shared" si="17"/>
        <v/>
      </c>
      <c r="O6" s="10" t="str">
        <f t="shared" si="18"/>
        <v/>
      </c>
      <c r="P6" s="8" t="str">
        <f t="shared" si="4"/>
        <v/>
      </c>
      <c r="Q6" s="8" t="str">
        <f t="shared" si="5"/>
        <v/>
      </c>
      <c r="R6" s="9" t="str">
        <f>IF(AB6="","",WORKDAY.INTL(W6,AA6,V6,'Resmi Tatiller'!$A$2:$A$17))</f>
        <v/>
      </c>
      <c r="S6" s="10" t="str">
        <f t="shared" si="6"/>
        <v/>
      </c>
      <c r="T6" s="8" t="str">
        <f t="shared" si="7"/>
        <v>Boş</v>
      </c>
      <c r="U6" s="8">
        <f t="shared" si="8"/>
        <v>540</v>
      </c>
      <c r="V6" s="11" t="str">
        <f t="shared" si="9"/>
        <v>0000011</v>
      </c>
      <c r="W6" s="9" t="str">
        <f>IF(OR(N6="",O6=""),"",IF($AD6="24 Saat",N6,IF($AD6="12 Saat",IF(O6&gt;=TIME(20,0,0),WORKDAY.INTL(N6,1,V6,'Resmi Tatiller'!$A$2:$A$17),WORKDAY.INTL(N6-1,1,V6,'Resmi Tatiller'!$A$2:$A$17)),IF($AD6="2 Vardiya",IF(O6&lt;TIME(6,0,0),N6-1,IF(O6&lt;TIME(8,0,0),WORKDAY.INTL(N6-1,1,V6,'Resmi Tatiller'!$A$2:$A$17),N6)),IF(O6&gt;=TIME(18,0,0),WORKDAY.INTL(N6,1,V6,'Resmi Tatiller'!$A$2:$A$17),WORKDAY.INTL(N6-1,1,V6,'Resmi Tatiller'!$A$2:$A$17))))))</f>
        <v/>
      </c>
      <c r="X6" s="8" t="str">
        <f t="shared" si="10"/>
        <v/>
      </c>
      <c r="Y6" s="11" t="str">
        <f t="shared" si="11"/>
        <v/>
      </c>
      <c r="Z6" s="11" t="str">
        <f t="shared" si="12"/>
        <v/>
      </c>
      <c r="AA6" s="11" t="str">
        <f t="shared" si="13"/>
        <v/>
      </c>
      <c r="AB6" s="11" t="str">
        <f t="shared" si="14"/>
        <v/>
      </c>
      <c r="AC6" s="12" t="str">
        <f t="shared" si="15"/>
        <v/>
      </c>
      <c r="AD6" s="6" t="str">
        <f t="shared" si="16"/>
        <v>Gündüz</v>
      </c>
      <c r="AE6" s="18" t="str">
        <f t="shared" si="19"/>
        <v/>
      </c>
      <c r="AF6" s="18" t="str">
        <f t="shared" si="20"/>
        <v/>
      </c>
      <c r="AG6" s="19" t="str">
        <f t="shared" si="21"/>
        <v/>
      </c>
      <c r="AH6" s="18" t="str">
        <f>IF(AF6="","",WORKDAY.INTL(AF6-1,1,V6,'Resmi Tatiller'!$A$2:$A$17))</f>
        <v/>
      </c>
      <c r="AI6" s="18" t="str">
        <f t="shared" si="22"/>
        <v/>
      </c>
      <c r="AJ6" s="18" t="str">
        <f>IF(AE6="","",IF(AH6&lt;&gt;AF6,AH6+TIME(8,0,0),IF(AG6&lt;TIME(8,0,0),AF6+TIME(8,0,0),IF(AG6&lt;TIME(12,0,0),AE6,IF(AG6&lt;TIME(12,45,0),AF6+TIME(12,45,0),IF(AG6&lt;TIME(15,0,0),AE6,IF(AG6&lt;TIME(15,15,0),AF6+TIME(15,15,0),IF(AG6&lt;TIME(18,0,0),AE6,WORKDAY.INTL(AF6,1,V6,'Resmi Tatiller'!$A$2:$A$17)+TIME(8,0,0)))))))))</f>
        <v/>
      </c>
      <c r="AK6" s="18" t="str">
        <f>IF(AE6="","",IF(AH6&lt;&gt;AF6,AH6+TIME(8,0,0),IF(AG6&lt;TIME(8,0,0),AF6+TIME(8,0,0),IF(AG6&lt;TIME(12,0,0),AE6,IF(AG6&lt;TIME(12,45,0),AF6+TIME(12,45,0),IF(AG6&lt;TIME(15,0,0),AE6,IF(AG6&lt;TIME(15,15,0),AF6+TIME(15,15,0),IF(AG6&lt;TIME(20,0,0),AE6,WORKDAY.INTL(AF6,1,V6,'Resmi Tatiller'!$A$2:$A$17)+TIME(8,0,0)))))))))</f>
        <v/>
      </c>
      <c r="AL6" s="18" t="str">
        <f t="shared" si="23"/>
        <v/>
      </c>
    </row>
    <row r="7" spans="1:38" x14ac:dyDescent="0.25">
      <c r="A7" s="6" t="str">
        <f t="shared" si="0"/>
        <v/>
      </c>
      <c r="B7" s="6"/>
      <c r="C7" s="7" t="str">
        <f>IFERROR(VLOOKUP(B7,'Ürün Veri'!$A:$E,2,FALSE),"")</f>
        <v/>
      </c>
      <c r="D7" s="7" t="str">
        <f>IFERROR(VLOOKUP(B7,'Ürün Veri'!$A:$E,3,FALSE),"")</f>
        <v/>
      </c>
      <c r="E7" s="7" t="str">
        <f>IFERROR(VLOOKUP(B7,'Ürün Veri'!$A:$E,4,FALSE),"")</f>
        <v/>
      </c>
      <c r="F7" s="7" t="str">
        <f>IFERROR(VLOOKUP(B7,'Ürün Veri'!$A:$E,5,FALSE),"")</f>
        <v/>
      </c>
      <c r="G7" s="6"/>
      <c r="H7" s="6"/>
      <c r="I7" s="14">
        <v>10</v>
      </c>
      <c r="J7" s="15">
        <f t="shared" si="1"/>
        <v>45</v>
      </c>
      <c r="K7" s="15">
        <f t="shared" si="2"/>
        <v>15</v>
      </c>
      <c r="L7" s="8">
        <f t="shared" si="3"/>
        <v>9</v>
      </c>
      <c r="M7" s="6" t="s">
        <v>763</v>
      </c>
      <c r="N7" s="9" t="str">
        <f t="shared" si="17"/>
        <v/>
      </c>
      <c r="O7" s="10" t="str">
        <f t="shared" si="18"/>
        <v/>
      </c>
      <c r="P7" s="8" t="str">
        <f t="shared" si="4"/>
        <v/>
      </c>
      <c r="Q7" s="8" t="str">
        <f t="shared" si="5"/>
        <v/>
      </c>
      <c r="R7" s="9" t="str">
        <f>IF(AB7="","",WORKDAY.INTL(W7,AA7,V7,'Resmi Tatiller'!$A$2:$A$17))</f>
        <v/>
      </c>
      <c r="S7" s="10" t="str">
        <f t="shared" si="6"/>
        <v/>
      </c>
      <c r="T7" s="8" t="str">
        <f t="shared" si="7"/>
        <v>Boş</v>
      </c>
      <c r="U7" s="8">
        <f t="shared" si="8"/>
        <v>540</v>
      </c>
      <c r="V7" s="11" t="str">
        <f t="shared" si="9"/>
        <v>0000011</v>
      </c>
      <c r="W7" s="9" t="str">
        <f>IF(OR(N7="",O7=""),"",IF($AD7="24 Saat",N7,IF($AD7="12 Saat",IF(O7&gt;=TIME(20,0,0),WORKDAY.INTL(N7,1,V7,'Resmi Tatiller'!$A$2:$A$17),WORKDAY.INTL(N7-1,1,V7,'Resmi Tatiller'!$A$2:$A$17)),IF($AD7="2 Vardiya",IF(O7&lt;TIME(6,0,0),N7-1,IF(O7&lt;TIME(8,0,0),WORKDAY.INTL(N7-1,1,V7,'Resmi Tatiller'!$A$2:$A$17),N7)),IF(O7&gt;=TIME(18,0,0),WORKDAY.INTL(N7,1,V7,'Resmi Tatiller'!$A$2:$A$17),WORKDAY.INTL(N7-1,1,V7,'Resmi Tatiller'!$A$2:$A$17))))))</f>
        <v/>
      </c>
      <c r="X7" s="8" t="str">
        <f t="shared" si="10"/>
        <v/>
      </c>
      <c r="Y7" s="11" t="str">
        <f t="shared" si="11"/>
        <v/>
      </c>
      <c r="Z7" s="11" t="str">
        <f t="shared" si="12"/>
        <v/>
      </c>
      <c r="AA7" s="11" t="str">
        <f t="shared" si="13"/>
        <v/>
      </c>
      <c r="AB7" s="11" t="str">
        <f t="shared" si="14"/>
        <v/>
      </c>
      <c r="AC7" s="12" t="str">
        <f t="shared" si="15"/>
        <v/>
      </c>
      <c r="AD7" s="6" t="str">
        <f t="shared" si="16"/>
        <v>Gündüz</v>
      </c>
      <c r="AE7" s="18" t="str">
        <f t="shared" si="19"/>
        <v/>
      </c>
      <c r="AF7" s="18" t="str">
        <f t="shared" si="20"/>
        <v/>
      </c>
      <c r="AG7" s="19" t="str">
        <f t="shared" si="21"/>
        <v/>
      </c>
      <c r="AH7" s="18" t="str">
        <f>IF(AF7="","",WORKDAY.INTL(AF7-1,1,V7,'Resmi Tatiller'!$A$2:$A$17))</f>
        <v/>
      </c>
      <c r="AI7" s="18" t="str">
        <f t="shared" si="22"/>
        <v/>
      </c>
      <c r="AJ7" s="18" t="str">
        <f>IF(AE7="","",IF(AH7&lt;&gt;AF7,AH7+TIME(8,0,0),IF(AG7&lt;TIME(8,0,0),AF7+TIME(8,0,0),IF(AG7&lt;TIME(12,0,0),AE7,IF(AG7&lt;TIME(12,45,0),AF7+TIME(12,45,0),IF(AG7&lt;TIME(15,0,0),AE7,IF(AG7&lt;TIME(15,15,0),AF7+TIME(15,15,0),IF(AG7&lt;TIME(18,0,0),AE7,WORKDAY.INTL(AF7,1,V7,'Resmi Tatiller'!$A$2:$A$17)+TIME(8,0,0)))))))))</f>
        <v/>
      </c>
      <c r="AK7" s="18" t="str">
        <f>IF(AE7="","",IF(AH7&lt;&gt;AF7,AH7+TIME(8,0,0),IF(AG7&lt;TIME(8,0,0),AF7+TIME(8,0,0),IF(AG7&lt;TIME(12,0,0),AE7,IF(AG7&lt;TIME(12,45,0),AF7+TIME(12,45,0),IF(AG7&lt;TIME(15,0,0),AE7,IF(AG7&lt;TIME(15,15,0),AF7+TIME(15,15,0),IF(AG7&lt;TIME(20,0,0),AE7,WORKDAY.INTL(AF7,1,V7,'Resmi Tatiller'!$A$2:$A$17)+TIME(8,0,0)))))))))</f>
        <v/>
      </c>
      <c r="AL7" s="18" t="str">
        <f t="shared" si="23"/>
        <v/>
      </c>
    </row>
    <row r="8" spans="1:38" x14ac:dyDescent="0.25">
      <c r="A8" s="6" t="str">
        <f t="shared" si="0"/>
        <v/>
      </c>
      <c r="B8" s="6"/>
      <c r="C8" s="7" t="str">
        <f>IFERROR(VLOOKUP(B8,'Ürün Veri'!$A:$E,2,FALSE),"")</f>
        <v/>
      </c>
      <c r="D8" s="7" t="str">
        <f>IFERROR(VLOOKUP(B8,'Ürün Veri'!$A:$E,3,FALSE),"")</f>
        <v/>
      </c>
      <c r="E8" s="7" t="str">
        <f>IFERROR(VLOOKUP(B8,'Ürün Veri'!$A:$E,4,FALSE),"")</f>
        <v/>
      </c>
      <c r="F8" s="7" t="str">
        <f>IFERROR(VLOOKUP(B8,'Ürün Veri'!$A:$E,5,FALSE),"")</f>
        <v/>
      </c>
      <c r="G8" s="6"/>
      <c r="H8" s="6"/>
      <c r="I8" s="14">
        <v>10</v>
      </c>
      <c r="J8" s="15">
        <f t="shared" si="1"/>
        <v>45</v>
      </c>
      <c r="K8" s="15">
        <f t="shared" si="2"/>
        <v>15</v>
      </c>
      <c r="L8" s="8">
        <f t="shared" si="3"/>
        <v>9</v>
      </c>
      <c r="M8" s="6" t="s">
        <v>763</v>
      </c>
      <c r="N8" s="9" t="str">
        <f t="shared" si="17"/>
        <v/>
      </c>
      <c r="O8" s="10" t="str">
        <f t="shared" si="18"/>
        <v/>
      </c>
      <c r="P8" s="8" t="str">
        <f t="shared" si="4"/>
        <v/>
      </c>
      <c r="Q8" s="8" t="str">
        <f t="shared" si="5"/>
        <v/>
      </c>
      <c r="R8" s="9" t="str">
        <f>IF(AB8="","",WORKDAY.INTL(W8,AA8,V8,'Resmi Tatiller'!$A$2:$A$17))</f>
        <v/>
      </c>
      <c r="S8" s="10" t="str">
        <f t="shared" si="6"/>
        <v/>
      </c>
      <c r="T8" s="8" t="str">
        <f t="shared" si="7"/>
        <v>Boş</v>
      </c>
      <c r="U8" s="8">
        <f t="shared" si="8"/>
        <v>540</v>
      </c>
      <c r="V8" s="11" t="str">
        <f t="shared" si="9"/>
        <v>0000011</v>
      </c>
      <c r="W8" s="9" t="str">
        <f>IF(OR(N8="",O8=""),"",IF($AD8="24 Saat",N8,IF($AD8="12 Saat",IF(O8&gt;=TIME(20,0,0),WORKDAY.INTL(N8,1,V8,'Resmi Tatiller'!$A$2:$A$17),WORKDAY.INTL(N8-1,1,V8,'Resmi Tatiller'!$A$2:$A$17)),IF($AD8="2 Vardiya",IF(O8&lt;TIME(6,0,0),N8-1,IF(O8&lt;TIME(8,0,0),WORKDAY.INTL(N8-1,1,V8,'Resmi Tatiller'!$A$2:$A$17),N8)),IF(O8&gt;=TIME(18,0,0),WORKDAY.INTL(N8,1,V8,'Resmi Tatiller'!$A$2:$A$17),WORKDAY.INTL(N8-1,1,V8,'Resmi Tatiller'!$A$2:$A$17))))))</f>
        <v/>
      </c>
      <c r="X8" s="8" t="str">
        <f t="shared" si="10"/>
        <v/>
      </c>
      <c r="Y8" s="11" t="str">
        <f t="shared" si="11"/>
        <v/>
      </c>
      <c r="Z8" s="11" t="str">
        <f t="shared" si="12"/>
        <v/>
      </c>
      <c r="AA8" s="11" t="str">
        <f t="shared" si="13"/>
        <v/>
      </c>
      <c r="AB8" s="11" t="str">
        <f t="shared" si="14"/>
        <v/>
      </c>
      <c r="AC8" s="12" t="str">
        <f t="shared" si="15"/>
        <v/>
      </c>
      <c r="AD8" s="6" t="str">
        <f t="shared" si="16"/>
        <v>Gündüz</v>
      </c>
      <c r="AE8" s="18" t="str">
        <f t="shared" si="19"/>
        <v/>
      </c>
      <c r="AF8" s="18" t="str">
        <f t="shared" si="20"/>
        <v/>
      </c>
      <c r="AG8" s="19" t="str">
        <f t="shared" si="21"/>
        <v/>
      </c>
      <c r="AH8" s="18" t="str">
        <f>IF(AF8="","",WORKDAY.INTL(AF8-1,1,V8,'Resmi Tatiller'!$A$2:$A$17))</f>
        <v/>
      </c>
      <c r="AI8" s="18" t="str">
        <f t="shared" si="22"/>
        <v/>
      </c>
      <c r="AJ8" s="18" t="str">
        <f>IF(AE8="","",IF(AH8&lt;&gt;AF8,AH8+TIME(8,0,0),IF(AG8&lt;TIME(8,0,0),AF8+TIME(8,0,0),IF(AG8&lt;TIME(12,0,0),AE8,IF(AG8&lt;TIME(12,45,0),AF8+TIME(12,45,0),IF(AG8&lt;TIME(15,0,0),AE8,IF(AG8&lt;TIME(15,15,0),AF8+TIME(15,15,0),IF(AG8&lt;TIME(18,0,0),AE8,WORKDAY.INTL(AF8,1,V8,'Resmi Tatiller'!$A$2:$A$17)+TIME(8,0,0)))))))))</f>
        <v/>
      </c>
      <c r="AK8" s="18" t="str">
        <f>IF(AE8="","",IF(AH8&lt;&gt;AF8,AH8+TIME(8,0,0),IF(AG8&lt;TIME(8,0,0),AF8+TIME(8,0,0),IF(AG8&lt;TIME(12,0,0),AE8,IF(AG8&lt;TIME(12,45,0),AF8+TIME(12,45,0),IF(AG8&lt;TIME(15,0,0),AE8,IF(AG8&lt;TIME(15,15,0),AF8+TIME(15,15,0),IF(AG8&lt;TIME(20,0,0),AE8,WORKDAY.INTL(AF8,1,V8,'Resmi Tatiller'!$A$2:$A$17)+TIME(8,0,0)))))))))</f>
        <v/>
      </c>
      <c r="AL8" s="18" t="str">
        <f t="shared" si="23"/>
        <v/>
      </c>
    </row>
    <row r="9" spans="1:38" x14ac:dyDescent="0.25">
      <c r="A9" s="6" t="str">
        <f t="shared" si="0"/>
        <v/>
      </c>
      <c r="B9" s="6"/>
      <c r="C9" s="7" t="str">
        <f>IFERROR(VLOOKUP(B9,'Ürün Veri'!$A:$E,2,FALSE),"")</f>
        <v/>
      </c>
      <c r="D9" s="7" t="str">
        <f>IFERROR(VLOOKUP(B9,'Ürün Veri'!$A:$E,3,FALSE),"")</f>
        <v/>
      </c>
      <c r="E9" s="7" t="str">
        <f>IFERROR(VLOOKUP(B9,'Ürün Veri'!$A:$E,4,FALSE),"")</f>
        <v/>
      </c>
      <c r="F9" s="7" t="str">
        <f>IFERROR(VLOOKUP(B9,'Ürün Veri'!$A:$E,5,FALSE),"")</f>
        <v/>
      </c>
      <c r="G9" s="6"/>
      <c r="H9" s="6"/>
      <c r="I9" s="14">
        <v>10</v>
      </c>
      <c r="J9" s="15">
        <f t="shared" si="1"/>
        <v>45</v>
      </c>
      <c r="K9" s="15">
        <f t="shared" si="2"/>
        <v>15</v>
      </c>
      <c r="L9" s="8">
        <f t="shared" si="3"/>
        <v>9</v>
      </c>
      <c r="M9" s="6" t="s">
        <v>763</v>
      </c>
      <c r="N9" s="9" t="str">
        <f t="shared" si="17"/>
        <v/>
      </c>
      <c r="O9" s="10" t="str">
        <f t="shared" si="18"/>
        <v/>
      </c>
      <c r="P9" s="8" t="str">
        <f t="shared" si="4"/>
        <v/>
      </c>
      <c r="Q9" s="8" t="str">
        <f t="shared" si="5"/>
        <v/>
      </c>
      <c r="R9" s="9" t="str">
        <f>IF(AB9="","",WORKDAY.INTL(W9,AA9,V9,'Resmi Tatiller'!$A$2:$A$17))</f>
        <v/>
      </c>
      <c r="S9" s="10" t="str">
        <f t="shared" si="6"/>
        <v/>
      </c>
      <c r="T9" s="8" t="str">
        <f t="shared" si="7"/>
        <v>Boş</v>
      </c>
      <c r="U9" s="8">
        <f t="shared" si="8"/>
        <v>540</v>
      </c>
      <c r="V9" s="11" t="str">
        <f t="shared" si="9"/>
        <v>0000011</v>
      </c>
      <c r="W9" s="9" t="str">
        <f>IF(OR(N9="",O9=""),"",IF($AD9="24 Saat",N9,IF($AD9="12 Saat",IF(O9&gt;=TIME(20,0,0),WORKDAY.INTL(N9,1,V9,'Resmi Tatiller'!$A$2:$A$17),WORKDAY.INTL(N9-1,1,V9,'Resmi Tatiller'!$A$2:$A$17)),IF($AD9="2 Vardiya",IF(O9&lt;TIME(6,0,0),N9-1,IF(O9&lt;TIME(8,0,0),WORKDAY.INTL(N9-1,1,V9,'Resmi Tatiller'!$A$2:$A$17),N9)),IF(O9&gt;=TIME(18,0,0),WORKDAY.INTL(N9,1,V9,'Resmi Tatiller'!$A$2:$A$17),WORKDAY.INTL(N9-1,1,V9,'Resmi Tatiller'!$A$2:$A$17))))))</f>
        <v/>
      </c>
      <c r="X9" s="8" t="str">
        <f t="shared" si="10"/>
        <v/>
      </c>
      <c r="Y9" s="11" t="str">
        <f t="shared" si="11"/>
        <v/>
      </c>
      <c r="Z9" s="11" t="str">
        <f t="shared" si="12"/>
        <v/>
      </c>
      <c r="AA9" s="11" t="str">
        <f t="shared" si="13"/>
        <v/>
      </c>
      <c r="AB9" s="11" t="str">
        <f t="shared" si="14"/>
        <v/>
      </c>
      <c r="AC9" s="12" t="str">
        <f t="shared" si="15"/>
        <v/>
      </c>
      <c r="AD9" s="6" t="str">
        <f t="shared" si="16"/>
        <v>Gündüz</v>
      </c>
      <c r="AE9" s="18" t="str">
        <f t="shared" si="19"/>
        <v/>
      </c>
      <c r="AF9" s="18" t="str">
        <f t="shared" si="20"/>
        <v/>
      </c>
      <c r="AG9" s="19" t="str">
        <f t="shared" si="21"/>
        <v/>
      </c>
      <c r="AH9" s="18" t="str">
        <f>IF(AF9="","",WORKDAY.INTL(AF9-1,1,V9,'Resmi Tatiller'!$A$2:$A$17))</f>
        <v/>
      </c>
      <c r="AI9" s="18" t="str">
        <f t="shared" si="22"/>
        <v/>
      </c>
      <c r="AJ9" s="18" t="str">
        <f>IF(AE9="","",IF(AH9&lt;&gt;AF9,AH9+TIME(8,0,0),IF(AG9&lt;TIME(8,0,0),AF9+TIME(8,0,0),IF(AG9&lt;TIME(12,0,0),AE9,IF(AG9&lt;TIME(12,45,0),AF9+TIME(12,45,0),IF(AG9&lt;TIME(15,0,0),AE9,IF(AG9&lt;TIME(15,15,0),AF9+TIME(15,15,0),IF(AG9&lt;TIME(18,0,0),AE9,WORKDAY.INTL(AF9,1,V9,'Resmi Tatiller'!$A$2:$A$17)+TIME(8,0,0)))))))))</f>
        <v/>
      </c>
      <c r="AK9" s="18" t="str">
        <f>IF(AE9="","",IF(AH9&lt;&gt;AF9,AH9+TIME(8,0,0),IF(AG9&lt;TIME(8,0,0),AF9+TIME(8,0,0),IF(AG9&lt;TIME(12,0,0),AE9,IF(AG9&lt;TIME(12,45,0),AF9+TIME(12,45,0),IF(AG9&lt;TIME(15,0,0),AE9,IF(AG9&lt;TIME(15,15,0),AF9+TIME(15,15,0),IF(AG9&lt;TIME(20,0,0),AE9,WORKDAY.INTL(AF9,1,V9,'Resmi Tatiller'!$A$2:$A$17)+TIME(8,0,0)))))))))</f>
        <v/>
      </c>
      <c r="AL9" s="18" t="str">
        <f t="shared" si="23"/>
        <v/>
      </c>
    </row>
    <row r="10" spans="1:38" x14ac:dyDescent="0.25">
      <c r="A10" s="6" t="str">
        <f t="shared" si="0"/>
        <v/>
      </c>
      <c r="B10" s="6"/>
      <c r="C10" s="7" t="str">
        <f>IFERROR(VLOOKUP(B10,'Ürün Veri'!$A:$E,2,FALSE),"")</f>
        <v/>
      </c>
      <c r="D10" s="7" t="str">
        <f>IFERROR(VLOOKUP(B10,'Ürün Veri'!$A:$E,3,FALSE),"")</f>
        <v/>
      </c>
      <c r="E10" s="7" t="str">
        <f>IFERROR(VLOOKUP(B10,'Ürün Veri'!$A:$E,4,FALSE),"")</f>
        <v/>
      </c>
      <c r="F10" s="7" t="str">
        <f>IFERROR(VLOOKUP(B10,'Ürün Veri'!$A:$E,5,FALSE),"")</f>
        <v/>
      </c>
      <c r="G10" s="6"/>
      <c r="H10" s="6"/>
      <c r="I10" s="14">
        <v>10</v>
      </c>
      <c r="J10" s="15">
        <f t="shared" si="1"/>
        <v>45</v>
      </c>
      <c r="K10" s="15">
        <f t="shared" si="2"/>
        <v>15</v>
      </c>
      <c r="L10" s="8">
        <f t="shared" si="3"/>
        <v>9</v>
      </c>
      <c r="M10" s="6" t="s">
        <v>763</v>
      </c>
      <c r="N10" s="9" t="str">
        <f t="shared" si="17"/>
        <v/>
      </c>
      <c r="O10" s="10" t="str">
        <f t="shared" si="18"/>
        <v/>
      </c>
      <c r="P10" s="8" t="str">
        <f t="shared" si="4"/>
        <v/>
      </c>
      <c r="Q10" s="8" t="str">
        <f t="shared" si="5"/>
        <v/>
      </c>
      <c r="R10" s="9" t="str">
        <f>IF(AB10="","",WORKDAY.INTL(W10,AA10,V10,'Resmi Tatiller'!$A$2:$A$17))</f>
        <v/>
      </c>
      <c r="S10" s="10" t="str">
        <f t="shared" si="6"/>
        <v/>
      </c>
      <c r="T10" s="8" t="str">
        <f t="shared" si="7"/>
        <v>Boş</v>
      </c>
      <c r="U10" s="8">
        <f t="shared" si="8"/>
        <v>540</v>
      </c>
      <c r="V10" s="11" t="str">
        <f t="shared" si="9"/>
        <v>0000011</v>
      </c>
      <c r="W10" s="9" t="str">
        <f>IF(OR(N10="",O10=""),"",IF($AD10="24 Saat",N10,IF($AD10="12 Saat",IF(O10&gt;=TIME(20,0,0),WORKDAY.INTL(N10,1,V10,'Resmi Tatiller'!$A$2:$A$17),WORKDAY.INTL(N10-1,1,V10,'Resmi Tatiller'!$A$2:$A$17)),IF($AD10="2 Vardiya",IF(O10&lt;TIME(6,0,0),N10-1,IF(O10&lt;TIME(8,0,0),WORKDAY.INTL(N10-1,1,V10,'Resmi Tatiller'!$A$2:$A$17),N10)),IF(O10&gt;=TIME(18,0,0),WORKDAY.INTL(N10,1,V10,'Resmi Tatiller'!$A$2:$A$17),WORKDAY.INTL(N10-1,1,V10,'Resmi Tatiller'!$A$2:$A$17))))))</f>
        <v/>
      </c>
      <c r="X10" s="8" t="str">
        <f t="shared" si="10"/>
        <v/>
      </c>
      <c r="Y10" s="11" t="str">
        <f t="shared" si="11"/>
        <v/>
      </c>
      <c r="Z10" s="11" t="str">
        <f t="shared" si="12"/>
        <v/>
      </c>
      <c r="AA10" s="11" t="str">
        <f t="shared" si="13"/>
        <v/>
      </c>
      <c r="AB10" s="11" t="str">
        <f t="shared" si="14"/>
        <v/>
      </c>
      <c r="AC10" s="12" t="str">
        <f t="shared" si="15"/>
        <v/>
      </c>
      <c r="AD10" s="6" t="str">
        <f t="shared" si="16"/>
        <v>Gündüz</v>
      </c>
      <c r="AE10" s="18" t="str">
        <f t="shared" si="19"/>
        <v/>
      </c>
      <c r="AF10" s="18" t="str">
        <f t="shared" si="20"/>
        <v/>
      </c>
      <c r="AG10" s="19" t="str">
        <f t="shared" si="21"/>
        <v/>
      </c>
      <c r="AH10" s="18" t="str">
        <f>IF(AF10="","",WORKDAY.INTL(AF10-1,1,V10,'Resmi Tatiller'!$A$2:$A$17))</f>
        <v/>
      </c>
      <c r="AI10" s="18" t="str">
        <f t="shared" si="22"/>
        <v/>
      </c>
      <c r="AJ10" s="18" t="str">
        <f>IF(AE10="","",IF(AH10&lt;&gt;AF10,AH10+TIME(8,0,0),IF(AG10&lt;TIME(8,0,0),AF10+TIME(8,0,0),IF(AG10&lt;TIME(12,0,0),AE10,IF(AG10&lt;TIME(12,45,0),AF10+TIME(12,45,0),IF(AG10&lt;TIME(15,0,0),AE10,IF(AG10&lt;TIME(15,15,0),AF10+TIME(15,15,0),IF(AG10&lt;TIME(18,0,0),AE10,WORKDAY.INTL(AF10,1,V10,'Resmi Tatiller'!$A$2:$A$17)+TIME(8,0,0)))))))))</f>
        <v/>
      </c>
      <c r="AK10" s="18" t="str">
        <f>IF(AE10="","",IF(AH10&lt;&gt;AF10,AH10+TIME(8,0,0),IF(AG10&lt;TIME(8,0,0),AF10+TIME(8,0,0),IF(AG10&lt;TIME(12,0,0),AE10,IF(AG10&lt;TIME(12,45,0),AF10+TIME(12,45,0),IF(AG10&lt;TIME(15,0,0),AE10,IF(AG10&lt;TIME(15,15,0),AF10+TIME(15,15,0),IF(AG10&lt;TIME(20,0,0),AE10,WORKDAY.INTL(AF10,1,V10,'Resmi Tatiller'!$A$2:$A$17)+TIME(8,0,0)))))))))</f>
        <v/>
      </c>
      <c r="AL10" s="18" t="str">
        <f t="shared" si="23"/>
        <v/>
      </c>
    </row>
    <row r="11" spans="1:38" x14ac:dyDescent="0.25">
      <c r="A11" s="6" t="str">
        <f t="shared" si="0"/>
        <v/>
      </c>
      <c r="B11" s="6"/>
      <c r="C11" s="7" t="str">
        <f>IFERROR(VLOOKUP(B11,'Ürün Veri'!$A:$E,2,FALSE),"")</f>
        <v/>
      </c>
      <c r="D11" s="7" t="str">
        <f>IFERROR(VLOOKUP(B11,'Ürün Veri'!$A:$E,3,FALSE),"")</f>
        <v/>
      </c>
      <c r="E11" s="7" t="str">
        <f>IFERROR(VLOOKUP(B11,'Ürün Veri'!$A:$E,4,FALSE),"")</f>
        <v/>
      </c>
      <c r="F11" s="7" t="str">
        <f>IFERROR(VLOOKUP(B11,'Ürün Veri'!$A:$E,5,FALSE),"")</f>
        <v/>
      </c>
      <c r="G11" s="6"/>
      <c r="H11" s="6"/>
      <c r="I11" s="14">
        <v>10</v>
      </c>
      <c r="J11" s="15">
        <f t="shared" si="1"/>
        <v>45</v>
      </c>
      <c r="K11" s="15">
        <f t="shared" si="2"/>
        <v>15</v>
      </c>
      <c r="L11" s="8">
        <f t="shared" si="3"/>
        <v>9</v>
      </c>
      <c r="M11" s="6" t="s">
        <v>763</v>
      </c>
      <c r="N11" s="9" t="str">
        <f t="shared" si="17"/>
        <v/>
      </c>
      <c r="O11" s="10" t="str">
        <f t="shared" si="18"/>
        <v/>
      </c>
      <c r="P11" s="8" t="str">
        <f t="shared" si="4"/>
        <v/>
      </c>
      <c r="Q11" s="8" t="str">
        <f t="shared" si="5"/>
        <v/>
      </c>
      <c r="R11" s="9" t="str">
        <f>IF(AB11="","",WORKDAY.INTL(W11,AA11,V11,'Resmi Tatiller'!$A$2:$A$17))</f>
        <v/>
      </c>
      <c r="S11" s="10" t="str">
        <f t="shared" si="6"/>
        <v/>
      </c>
      <c r="T11" s="8" t="str">
        <f t="shared" si="7"/>
        <v>Boş</v>
      </c>
      <c r="U11" s="8">
        <f t="shared" si="8"/>
        <v>540</v>
      </c>
      <c r="V11" s="11" t="str">
        <f t="shared" si="9"/>
        <v>0000011</v>
      </c>
      <c r="W11" s="9" t="str">
        <f>IF(OR(N11="",O11=""),"",IF($AD11="24 Saat",N11,IF($AD11="12 Saat",IF(O11&gt;=TIME(20,0,0),WORKDAY.INTL(N11,1,V11,'Resmi Tatiller'!$A$2:$A$17),WORKDAY.INTL(N11-1,1,V11,'Resmi Tatiller'!$A$2:$A$17)),IF($AD11="2 Vardiya",IF(O11&lt;TIME(6,0,0),N11-1,IF(O11&lt;TIME(8,0,0),WORKDAY.INTL(N11-1,1,V11,'Resmi Tatiller'!$A$2:$A$17),N11)),IF(O11&gt;=TIME(18,0,0),WORKDAY.INTL(N11,1,V11,'Resmi Tatiller'!$A$2:$A$17),WORKDAY.INTL(N11-1,1,V11,'Resmi Tatiller'!$A$2:$A$17))))))</f>
        <v/>
      </c>
      <c r="X11" s="8" t="str">
        <f t="shared" si="10"/>
        <v/>
      </c>
      <c r="Y11" s="11" t="str">
        <f t="shared" si="11"/>
        <v/>
      </c>
      <c r="Z11" s="11" t="str">
        <f t="shared" si="12"/>
        <v/>
      </c>
      <c r="AA11" s="11" t="str">
        <f t="shared" si="13"/>
        <v/>
      </c>
      <c r="AB11" s="11" t="str">
        <f t="shared" si="14"/>
        <v/>
      </c>
      <c r="AC11" s="12" t="str">
        <f t="shared" si="15"/>
        <v/>
      </c>
      <c r="AD11" s="6" t="str">
        <f t="shared" si="16"/>
        <v>Gündüz</v>
      </c>
      <c r="AE11" s="18" t="str">
        <f t="shared" si="19"/>
        <v/>
      </c>
      <c r="AF11" s="18" t="str">
        <f t="shared" si="20"/>
        <v/>
      </c>
      <c r="AG11" s="19" t="str">
        <f t="shared" si="21"/>
        <v/>
      </c>
      <c r="AH11" s="18" t="str">
        <f>IF(AF11="","",WORKDAY.INTL(AF11-1,1,V11,'Resmi Tatiller'!$A$2:$A$17))</f>
        <v/>
      </c>
      <c r="AI11" s="18" t="str">
        <f t="shared" si="22"/>
        <v/>
      </c>
      <c r="AJ11" s="18" t="str">
        <f>IF(AE11="","",IF(AH11&lt;&gt;AF11,AH11+TIME(8,0,0),IF(AG11&lt;TIME(8,0,0),AF11+TIME(8,0,0),IF(AG11&lt;TIME(12,0,0),AE11,IF(AG11&lt;TIME(12,45,0),AF11+TIME(12,45,0),IF(AG11&lt;TIME(15,0,0),AE11,IF(AG11&lt;TIME(15,15,0),AF11+TIME(15,15,0),IF(AG11&lt;TIME(18,0,0),AE11,WORKDAY.INTL(AF11,1,V11,'Resmi Tatiller'!$A$2:$A$17)+TIME(8,0,0)))))))))</f>
        <v/>
      </c>
      <c r="AK11" s="18" t="str">
        <f>IF(AE11="","",IF(AH11&lt;&gt;AF11,AH11+TIME(8,0,0),IF(AG11&lt;TIME(8,0,0),AF11+TIME(8,0,0),IF(AG11&lt;TIME(12,0,0),AE11,IF(AG11&lt;TIME(12,45,0),AF11+TIME(12,45,0),IF(AG11&lt;TIME(15,0,0),AE11,IF(AG11&lt;TIME(15,15,0),AF11+TIME(15,15,0),IF(AG11&lt;TIME(20,0,0),AE11,WORKDAY.INTL(AF11,1,V11,'Resmi Tatiller'!$A$2:$A$17)+TIME(8,0,0)))))))))</f>
        <v/>
      </c>
      <c r="AL11" s="18" t="str">
        <f t="shared" si="23"/>
        <v/>
      </c>
    </row>
    <row r="12" spans="1:38" x14ac:dyDescent="0.25">
      <c r="A12" s="6" t="str">
        <f t="shared" si="0"/>
        <v/>
      </c>
      <c r="B12" s="6"/>
      <c r="C12" s="7" t="str">
        <f>IFERROR(VLOOKUP(B12,'Ürün Veri'!$A:$E,2,FALSE),"")</f>
        <v/>
      </c>
      <c r="D12" s="7" t="str">
        <f>IFERROR(VLOOKUP(B12,'Ürün Veri'!$A:$E,3,FALSE),"")</f>
        <v/>
      </c>
      <c r="E12" s="7" t="str">
        <f>IFERROR(VLOOKUP(B12,'Ürün Veri'!$A:$E,4,FALSE),"")</f>
        <v/>
      </c>
      <c r="F12" s="7" t="str">
        <f>IFERROR(VLOOKUP(B12,'Ürün Veri'!$A:$E,5,FALSE),"")</f>
        <v/>
      </c>
      <c r="G12" s="6"/>
      <c r="H12" s="6"/>
      <c r="I12" s="14">
        <v>10</v>
      </c>
      <c r="J12" s="15">
        <f t="shared" si="1"/>
        <v>45</v>
      </c>
      <c r="K12" s="15">
        <f t="shared" si="2"/>
        <v>15</v>
      </c>
      <c r="L12" s="8">
        <f t="shared" si="3"/>
        <v>9</v>
      </c>
      <c r="M12" s="6" t="s">
        <v>763</v>
      </c>
      <c r="N12" s="9" t="str">
        <f t="shared" si="17"/>
        <v/>
      </c>
      <c r="O12" s="10" t="str">
        <f t="shared" si="18"/>
        <v/>
      </c>
      <c r="P12" s="8" t="str">
        <f t="shared" si="4"/>
        <v/>
      </c>
      <c r="Q12" s="8" t="str">
        <f t="shared" si="5"/>
        <v/>
      </c>
      <c r="R12" s="9" t="str">
        <f>IF(AB12="","",WORKDAY.INTL(W12,AA12,V12,'Resmi Tatiller'!$A$2:$A$17))</f>
        <v/>
      </c>
      <c r="S12" s="10" t="str">
        <f t="shared" si="6"/>
        <v/>
      </c>
      <c r="T12" s="8" t="str">
        <f t="shared" si="7"/>
        <v>Boş</v>
      </c>
      <c r="U12" s="8">
        <f t="shared" si="8"/>
        <v>540</v>
      </c>
      <c r="V12" s="11" t="str">
        <f t="shared" si="9"/>
        <v>0000011</v>
      </c>
      <c r="W12" s="9" t="str">
        <f>IF(OR(N12="",O12=""),"",IF($AD12="24 Saat",N12,IF($AD12="12 Saat",IF(O12&gt;=TIME(20,0,0),WORKDAY.INTL(N12,1,V12,'Resmi Tatiller'!$A$2:$A$17),WORKDAY.INTL(N12-1,1,V12,'Resmi Tatiller'!$A$2:$A$17)),IF($AD12="2 Vardiya",IF(O12&lt;TIME(6,0,0),N12-1,IF(O12&lt;TIME(8,0,0),WORKDAY.INTL(N12-1,1,V12,'Resmi Tatiller'!$A$2:$A$17),N12)),IF(O12&gt;=TIME(18,0,0),WORKDAY.INTL(N12,1,V12,'Resmi Tatiller'!$A$2:$A$17),WORKDAY.INTL(N12-1,1,V12,'Resmi Tatiller'!$A$2:$A$17))))))</f>
        <v/>
      </c>
      <c r="X12" s="8" t="str">
        <f t="shared" si="10"/>
        <v/>
      </c>
      <c r="Y12" s="11" t="str">
        <f t="shared" si="11"/>
        <v/>
      </c>
      <c r="Z12" s="11" t="str">
        <f t="shared" si="12"/>
        <v/>
      </c>
      <c r="AA12" s="11" t="str">
        <f t="shared" si="13"/>
        <v/>
      </c>
      <c r="AB12" s="11" t="str">
        <f t="shared" si="14"/>
        <v/>
      </c>
      <c r="AC12" s="12" t="str">
        <f t="shared" si="15"/>
        <v/>
      </c>
      <c r="AD12" s="6" t="str">
        <f t="shared" si="16"/>
        <v>Gündüz</v>
      </c>
      <c r="AE12" s="18" t="str">
        <f t="shared" si="19"/>
        <v/>
      </c>
      <c r="AF12" s="18" t="str">
        <f t="shared" si="20"/>
        <v/>
      </c>
      <c r="AG12" s="19" t="str">
        <f t="shared" si="21"/>
        <v/>
      </c>
      <c r="AH12" s="18" t="str">
        <f>IF(AF12="","",WORKDAY.INTL(AF12-1,1,V12,'Resmi Tatiller'!$A$2:$A$17))</f>
        <v/>
      </c>
      <c r="AI12" s="18" t="str">
        <f t="shared" si="22"/>
        <v/>
      </c>
      <c r="AJ12" s="18" t="str">
        <f>IF(AE12="","",IF(AH12&lt;&gt;AF12,AH12+TIME(8,0,0),IF(AG12&lt;TIME(8,0,0),AF12+TIME(8,0,0),IF(AG12&lt;TIME(12,0,0),AE12,IF(AG12&lt;TIME(12,45,0),AF12+TIME(12,45,0),IF(AG12&lt;TIME(15,0,0),AE12,IF(AG12&lt;TIME(15,15,0),AF12+TIME(15,15,0),IF(AG12&lt;TIME(18,0,0),AE12,WORKDAY.INTL(AF12,1,V12,'Resmi Tatiller'!$A$2:$A$17)+TIME(8,0,0)))))))))</f>
        <v/>
      </c>
      <c r="AK12" s="18" t="str">
        <f>IF(AE12="","",IF(AH12&lt;&gt;AF12,AH12+TIME(8,0,0),IF(AG12&lt;TIME(8,0,0),AF12+TIME(8,0,0),IF(AG12&lt;TIME(12,0,0),AE12,IF(AG12&lt;TIME(12,45,0),AF12+TIME(12,45,0),IF(AG12&lt;TIME(15,0,0),AE12,IF(AG12&lt;TIME(15,15,0),AF12+TIME(15,15,0),IF(AG12&lt;TIME(20,0,0),AE12,WORKDAY.INTL(AF12,1,V12,'Resmi Tatiller'!$A$2:$A$17)+TIME(8,0,0)))))))))</f>
        <v/>
      </c>
      <c r="AL12" s="18" t="str">
        <f t="shared" si="23"/>
        <v/>
      </c>
    </row>
    <row r="13" spans="1:38" x14ac:dyDescent="0.25">
      <c r="A13" s="6" t="str">
        <f t="shared" si="0"/>
        <v/>
      </c>
      <c r="B13" s="6"/>
      <c r="C13" s="7" t="str">
        <f>IFERROR(VLOOKUP(B13,'Ürün Veri'!$A:$E,2,FALSE),"")</f>
        <v/>
      </c>
      <c r="D13" s="7" t="str">
        <f>IFERROR(VLOOKUP(B13,'Ürün Veri'!$A:$E,3,FALSE),"")</f>
        <v/>
      </c>
      <c r="E13" s="7" t="str">
        <f>IFERROR(VLOOKUP(B13,'Ürün Veri'!$A:$E,4,FALSE),"")</f>
        <v/>
      </c>
      <c r="F13" s="7" t="str">
        <f>IFERROR(VLOOKUP(B13,'Ürün Veri'!$A:$E,5,FALSE),"")</f>
        <v/>
      </c>
      <c r="G13" s="6"/>
      <c r="H13" s="6"/>
      <c r="I13" s="14">
        <v>10</v>
      </c>
      <c r="J13" s="15">
        <f t="shared" si="1"/>
        <v>45</v>
      </c>
      <c r="K13" s="15">
        <f t="shared" si="2"/>
        <v>15</v>
      </c>
      <c r="L13" s="8">
        <f t="shared" si="3"/>
        <v>9</v>
      </c>
      <c r="M13" s="6" t="s">
        <v>763</v>
      </c>
      <c r="N13" s="9" t="str">
        <f t="shared" si="17"/>
        <v/>
      </c>
      <c r="O13" s="10" t="str">
        <f t="shared" si="18"/>
        <v/>
      </c>
      <c r="P13" s="8" t="str">
        <f t="shared" si="4"/>
        <v/>
      </c>
      <c r="Q13" s="8" t="str">
        <f t="shared" si="5"/>
        <v/>
      </c>
      <c r="R13" s="9" t="str">
        <f>IF(AB13="","",WORKDAY.INTL(W13,AA13,V13,'Resmi Tatiller'!$A$2:$A$17))</f>
        <v/>
      </c>
      <c r="S13" s="10" t="str">
        <f t="shared" si="6"/>
        <v/>
      </c>
      <c r="T13" s="8" t="str">
        <f t="shared" si="7"/>
        <v>Boş</v>
      </c>
      <c r="U13" s="8">
        <f t="shared" si="8"/>
        <v>540</v>
      </c>
      <c r="V13" s="11" t="str">
        <f t="shared" si="9"/>
        <v>0000011</v>
      </c>
      <c r="W13" s="9" t="str">
        <f>IF(OR(N13="",O13=""),"",IF($AD13="24 Saat",N13,IF($AD13="12 Saat",IF(O13&gt;=TIME(20,0,0),WORKDAY.INTL(N13,1,V13,'Resmi Tatiller'!$A$2:$A$17),WORKDAY.INTL(N13-1,1,V13,'Resmi Tatiller'!$A$2:$A$17)),IF($AD13="2 Vardiya",IF(O13&lt;TIME(6,0,0),N13-1,IF(O13&lt;TIME(8,0,0),WORKDAY.INTL(N13-1,1,V13,'Resmi Tatiller'!$A$2:$A$17),N13)),IF(O13&gt;=TIME(18,0,0),WORKDAY.INTL(N13,1,V13,'Resmi Tatiller'!$A$2:$A$17),WORKDAY.INTL(N13-1,1,V13,'Resmi Tatiller'!$A$2:$A$17))))))</f>
        <v/>
      </c>
      <c r="X13" s="8" t="str">
        <f t="shared" si="10"/>
        <v/>
      </c>
      <c r="Y13" s="11" t="str">
        <f t="shared" si="11"/>
        <v/>
      </c>
      <c r="Z13" s="11" t="str">
        <f t="shared" si="12"/>
        <v/>
      </c>
      <c r="AA13" s="11" t="str">
        <f t="shared" si="13"/>
        <v/>
      </c>
      <c r="AB13" s="11" t="str">
        <f t="shared" si="14"/>
        <v/>
      </c>
      <c r="AC13" s="12" t="str">
        <f t="shared" si="15"/>
        <v/>
      </c>
      <c r="AD13" s="6" t="str">
        <f t="shared" si="16"/>
        <v>Gündüz</v>
      </c>
      <c r="AE13" s="18" t="str">
        <f t="shared" si="19"/>
        <v/>
      </c>
      <c r="AF13" s="18" t="str">
        <f t="shared" si="20"/>
        <v/>
      </c>
      <c r="AG13" s="19" t="str">
        <f t="shared" si="21"/>
        <v/>
      </c>
      <c r="AH13" s="18" t="str">
        <f>IF(AF13="","",WORKDAY.INTL(AF13-1,1,V13,'Resmi Tatiller'!$A$2:$A$17))</f>
        <v/>
      </c>
      <c r="AI13" s="18" t="str">
        <f t="shared" si="22"/>
        <v/>
      </c>
      <c r="AJ13" s="18" t="str">
        <f>IF(AE13="","",IF(AH13&lt;&gt;AF13,AH13+TIME(8,0,0),IF(AG13&lt;TIME(8,0,0),AF13+TIME(8,0,0),IF(AG13&lt;TIME(12,0,0),AE13,IF(AG13&lt;TIME(12,45,0),AF13+TIME(12,45,0),IF(AG13&lt;TIME(15,0,0),AE13,IF(AG13&lt;TIME(15,15,0),AF13+TIME(15,15,0),IF(AG13&lt;TIME(18,0,0),AE13,WORKDAY.INTL(AF13,1,V13,'Resmi Tatiller'!$A$2:$A$17)+TIME(8,0,0)))))))))</f>
        <v/>
      </c>
      <c r="AK13" s="18" t="str">
        <f>IF(AE13="","",IF(AH13&lt;&gt;AF13,AH13+TIME(8,0,0),IF(AG13&lt;TIME(8,0,0),AF13+TIME(8,0,0),IF(AG13&lt;TIME(12,0,0),AE13,IF(AG13&lt;TIME(12,45,0),AF13+TIME(12,45,0),IF(AG13&lt;TIME(15,0,0),AE13,IF(AG13&lt;TIME(15,15,0),AF13+TIME(15,15,0),IF(AG13&lt;TIME(20,0,0),AE13,WORKDAY.INTL(AF13,1,V13,'Resmi Tatiller'!$A$2:$A$17)+TIME(8,0,0)))))))))</f>
        <v/>
      </c>
      <c r="AL13" s="18" t="str">
        <f t="shared" si="23"/>
        <v/>
      </c>
    </row>
    <row r="14" spans="1:38" x14ac:dyDescent="0.25">
      <c r="A14" s="6" t="str">
        <f t="shared" si="0"/>
        <v/>
      </c>
      <c r="B14" s="6"/>
      <c r="C14" s="7" t="str">
        <f>IFERROR(VLOOKUP(B14,'Ürün Veri'!$A:$E,2,FALSE),"")</f>
        <v/>
      </c>
      <c r="D14" s="7" t="str">
        <f>IFERROR(VLOOKUP(B14,'Ürün Veri'!$A:$E,3,FALSE),"")</f>
        <v/>
      </c>
      <c r="E14" s="7" t="str">
        <f>IFERROR(VLOOKUP(B14,'Ürün Veri'!$A:$E,4,FALSE),"")</f>
        <v/>
      </c>
      <c r="F14" s="7" t="str">
        <f>IFERROR(VLOOKUP(B14,'Ürün Veri'!$A:$E,5,FALSE),"")</f>
        <v/>
      </c>
      <c r="G14" s="6"/>
      <c r="H14" s="6"/>
      <c r="I14" s="14">
        <v>10</v>
      </c>
      <c r="J14" s="15">
        <f t="shared" si="1"/>
        <v>45</v>
      </c>
      <c r="K14" s="15">
        <f t="shared" si="2"/>
        <v>15</v>
      </c>
      <c r="L14" s="8">
        <f t="shared" si="3"/>
        <v>9</v>
      </c>
      <c r="M14" s="6" t="s">
        <v>763</v>
      </c>
      <c r="N14" s="9" t="str">
        <f t="shared" si="17"/>
        <v/>
      </c>
      <c r="O14" s="10" t="str">
        <f t="shared" si="18"/>
        <v/>
      </c>
      <c r="P14" s="8" t="str">
        <f t="shared" si="4"/>
        <v/>
      </c>
      <c r="Q14" s="8" t="str">
        <f t="shared" si="5"/>
        <v/>
      </c>
      <c r="R14" s="9" t="str">
        <f>IF(AB14="","",WORKDAY.INTL(W14,AA14,V14,'Resmi Tatiller'!$A$2:$A$17))</f>
        <v/>
      </c>
      <c r="S14" s="10" t="str">
        <f t="shared" si="6"/>
        <v/>
      </c>
      <c r="T14" s="8" t="str">
        <f t="shared" si="7"/>
        <v>Boş</v>
      </c>
      <c r="U14" s="8">
        <f t="shared" si="8"/>
        <v>540</v>
      </c>
      <c r="V14" s="11" t="str">
        <f t="shared" si="9"/>
        <v>0000011</v>
      </c>
      <c r="W14" s="9" t="str">
        <f>IF(OR(N14="",O14=""),"",IF($AD14="24 Saat",N14,IF($AD14="12 Saat",IF(O14&gt;=TIME(20,0,0),WORKDAY.INTL(N14,1,V14,'Resmi Tatiller'!$A$2:$A$17),WORKDAY.INTL(N14-1,1,V14,'Resmi Tatiller'!$A$2:$A$17)),IF($AD14="2 Vardiya",IF(O14&lt;TIME(6,0,0),N14-1,IF(O14&lt;TIME(8,0,0),WORKDAY.INTL(N14-1,1,V14,'Resmi Tatiller'!$A$2:$A$17),N14)),IF(O14&gt;=TIME(18,0,0),WORKDAY.INTL(N14,1,V14,'Resmi Tatiller'!$A$2:$A$17),WORKDAY.INTL(N14-1,1,V14,'Resmi Tatiller'!$A$2:$A$17))))))</f>
        <v/>
      </c>
      <c r="X14" s="8" t="str">
        <f t="shared" si="10"/>
        <v/>
      </c>
      <c r="Y14" s="11" t="str">
        <f t="shared" si="11"/>
        <v/>
      </c>
      <c r="Z14" s="11" t="str">
        <f t="shared" si="12"/>
        <v/>
      </c>
      <c r="AA14" s="11" t="str">
        <f t="shared" si="13"/>
        <v/>
      </c>
      <c r="AB14" s="11" t="str">
        <f t="shared" si="14"/>
        <v/>
      </c>
      <c r="AC14" s="12" t="str">
        <f t="shared" si="15"/>
        <v/>
      </c>
      <c r="AD14" s="6" t="str">
        <f t="shared" si="16"/>
        <v>Gündüz</v>
      </c>
      <c r="AE14" s="18" t="str">
        <f t="shared" si="19"/>
        <v/>
      </c>
      <c r="AF14" s="18" t="str">
        <f t="shared" si="20"/>
        <v/>
      </c>
      <c r="AG14" s="19" t="str">
        <f t="shared" si="21"/>
        <v/>
      </c>
      <c r="AH14" s="18" t="str">
        <f>IF(AF14="","",WORKDAY.INTL(AF14-1,1,V14,'Resmi Tatiller'!$A$2:$A$17))</f>
        <v/>
      </c>
      <c r="AI14" s="18" t="str">
        <f t="shared" si="22"/>
        <v/>
      </c>
      <c r="AJ14" s="18" t="str">
        <f>IF(AE14="","",IF(AH14&lt;&gt;AF14,AH14+TIME(8,0,0),IF(AG14&lt;TIME(8,0,0),AF14+TIME(8,0,0),IF(AG14&lt;TIME(12,0,0),AE14,IF(AG14&lt;TIME(12,45,0),AF14+TIME(12,45,0),IF(AG14&lt;TIME(15,0,0),AE14,IF(AG14&lt;TIME(15,15,0),AF14+TIME(15,15,0),IF(AG14&lt;TIME(18,0,0),AE14,WORKDAY.INTL(AF14,1,V14,'Resmi Tatiller'!$A$2:$A$17)+TIME(8,0,0)))))))))</f>
        <v/>
      </c>
      <c r="AK14" s="18" t="str">
        <f>IF(AE14="","",IF(AH14&lt;&gt;AF14,AH14+TIME(8,0,0),IF(AG14&lt;TIME(8,0,0),AF14+TIME(8,0,0),IF(AG14&lt;TIME(12,0,0),AE14,IF(AG14&lt;TIME(12,45,0),AF14+TIME(12,45,0),IF(AG14&lt;TIME(15,0,0),AE14,IF(AG14&lt;TIME(15,15,0),AF14+TIME(15,15,0),IF(AG14&lt;TIME(20,0,0),AE14,WORKDAY.INTL(AF14,1,V14,'Resmi Tatiller'!$A$2:$A$17)+TIME(8,0,0)))))))))</f>
        <v/>
      </c>
      <c r="AL14" s="18" t="str">
        <f t="shared" si="23"/>
        <v/>
      </c>
    </row>
    <row r="15" spans="1:38" x14ac:dyDescent="0.25">
      <c r="A15" s="6" t="str">
        <f t="shared" si="0"/>
        <v/>
      </c>
      <c r="B15" s="6"/>
      <c r="C15" s="7" t="str">
        <f>IFERROR(VLOOKUP(B15,'Ürün Veri'!$A:$E,2,FALSE),"")</f>
        <v/>
      </c>
      <c r="D15" s="7" t="str">
        <f>IFERROR(VLOOKUP(B15,'Ürün Veri'!$A:$E,3,FALSE),"")</f>
        <v/>
      </c>
      <c r="E15" s="7" t="str">
        <f>IFERROR(VLOOKUP(B15,'Ürün Veri'!$A:$E,4,FALSE),"")</f>
        <v/>
      </c>
      <c r="F15" s="7" t="str">
        <f>IFERROR(VLOOKUP(B15,'Ürün Veri'!$A:$E,5,FALSE),"")</f>
        <v/>
      </c>
      <c r="G15" s="6"/>
      <c r="H15" s="6"/>
      <c r="I15" s="14">
        <v>10</v>
      </c>
      <c r="J15" s="15">
        <f t="shared" si="1"/>
        <v>45</v>
      </c>
      <c r="K15" s="15">
        <f t="shared" si="2"/>
        <v>15</v>
      </c>
      <c r="L15" s="8">
        <f t="shared" si="3"/>
        <v>9</v>
      </c>
      <c r="M15" s="6" t="s">
        <v>763</v>
      </c>
      <c r="N15" s="9" t="str">
        <f t="shared" si="17"/>
        <v/>
      </c>
      <c r="O15" s="10" t="str">
        <f t="shared" si="18"/>
        <v/>
      </c>
      <c r="P15" s="8" t="str">
        <f t="shared" si="4"/>
        <v/>
      </c>
      <c r="Q15" s="8" t="str">
        <f t="shared" si="5"/>
        <v/>
      </c>
      <c r="R15" s="9" t="str">
        <f>IF(AB15="","",WORKDAY.INTL(W15,AA15,V15,'Resmi Tatiller'!$A$2:$A$17))</f>
        <v/>
      </c>
      <c r="S15" s="10" t="str">
        <f t="shared" si="6"/>
        <v/>
      </c>
      <c r="T15" s="8" t="str">
        <f t="shared" si="7"/>
        <v>Boş</v>
      </c>
      <c r="U15" s="8">
        <f t="shared" si="8"/>
        <v>540</v>
      </c>
      <c r="V15" s="11" t="str">
        <f t="shared" si="9"/>
        <v>0000011</v>
      </c>
      <c r="W15" s="9" t="str">
        <f>IF(OR(N15="",O15=""),"",IF($AD15="24 Saat",N15,IF($AD15="12 Saat",IF(O15&gt;=TIME(20,0,0),WORKDAY.INTL(N15,1,V15,'Resmi Tatiller'!$A$2:$A$17),WORKDAY.INTL(N15-1,1,V15,'Resmi Tatiller'!$A$2:$A$17)),IF($AD15="2 Vardiya",IF(O15&lt;TIME(6,0,0),N15-1,IF(O15&lt;TIME(8,0,0),WORKDAY.INTL(N15-1,1,V15,'Resmi Tatiller'!$A$2:$A$17),N15)),IF(O15&gt;=TIME(18,0,0),WORKDAY.INTL(N15,1,V15,'Resmi Tatiller'!$A$2:$A$17),WORKDAY.INTL(N15-1,1,V15,'Resmi Tatiller'!$A$2:$A$17))))))</f>
        <v/>
      </c>
      <c r="X15" s="8" t="str">
        <f t="shared" si="10"/>
        <v/>
      </c>
      <c r="Y15" s="11" t="str">
        <f t="shared" si="11"/>
        <v/>
      </c>
      <c r="Z15" s="11" t="str">
        <f t="shared" si="12"/>
        <v/>
      </c>
      <c r="AA15" s="11" t="str">
        <f t="shared" si="13"/>
        <v/>
      </c>
      <c r="AB15" s="11" t="str">
        <f t="shared" si="14"/>
        <v/>
      </c>
      <c r="AC15" s="12" t="str">
        <f t="shared" si="15"/>
        <v/>
      </c>
      <c r="AD15" s="6" t="str">
        <f t="shared" si="16"/>
        <v>Gündüz</v>
      </c>
      <c r="AE15" s="18" t="str">
        <f t="shared" si="19"/>
        <v/>
      </c>
      <c r="AF15" s="18" t="str">
        <f t="shared" si="20"/>
        <v/>
      </c>
      <c r="AG15" s="19" t="str">
        <f t="shared" si="21"/>
        <v/>
      </c>
      <c r="AH15" s="18" t="str">
        <f>IF(AF15="","",WORKDAY.INTL(AF15-1,1,V15,'Resmi Tatiller'!$A$2:$A$17))</f>
        <v/>
      </c>
      <c r="AI15" s="18" t="str">
        <f t="shared" si="22"/>
        <v/>
      </c>
      <c r="AJ15" s="18" t="str">
        <f>IF(AE15="","",IF(AH15&lt;&gt;AF15,AH15+TIME(8,0,0),IF(AG15&lt;TIME(8,0,0),AF15+TIME(8,0,0),IF(AG15&lt;TIME(12,0,0),AE15,IF(AG15&lt;TIME(12,45,0),AF15+TIME(12,45,0),IF(AG15&lt;TIME(15,0,0),AE15,IF(AG15&lt;TIME(15,15,0),AF15+TIME(15,15,0),IF(AG15&lt;TIME(18,0,0),AE15,WORKDAY.INTL(AF15,1,V15,'Resmi Tatiller'!$A$2:$A$17)+TIME(8,0,0)))))))))</f>
        <v/>
      </c>
      <c r="AK15" s="18" t="str">
        <f>IF(AE15="","",IF(AH15&lt;&gt;AF15,AH15+TIME(8,0,0),IF(AG15&lt;TIME(8,0,0),AF15+TIME(8,0,0),IF(AG15&lt;TIME(12,0,0),AE15,IF(AG15&lt;TIME(12,45,0),AF15+TIME(12,45,0),IF(AG15&lt;TIME(15,0,0),AE15,IF(AG15&lt;TIME(15,15,0),AF15+TIME(15,15,0),IF(AG15&lt;TIME(20,0,0),AE15,WORKDAY.INTL(AF15,1,V15,'Resmi Tatiller'!$A$2:$A$17)+TIME(8,0,0)))))))))</f>
        <v/>
      </c>
      <c r="AL15" s="18" t="str">
        <f t="shared" si="23"/>
        <v/>
      </c>
    </row>
    <row r="16" spans="1:38" x14ac:dyDescent="0.25">
      <c r="A16" s="6" t="str">
        <f t="shared" si="0"/>
        <v/>
      </c>
      <c r="B16" s="6"/>
      <c r="C16" s="7" t="str">
        <f>IFERROR(VLOOKUP(B16,'Ürün Veri'!$A:$E,2,FALSE),"")</f>
        <v/>
      </c>
      <c r="D16" s="7" t="str">
        <f>IFERROR(VLOOKUP(B16,'Ürün Veri'!$A:$E,3,FALSE),"")</f>
        <v/>
      </c>
      <c r="E16" s="7" t="str">
        <f>IFERROR(VLOOKUP(B16,'Ürün Veri'!$A:$E,4,FALSE),"")</f>
        <v/>
      </c>
      <c r="F16" s="7" t="str">
        <f>IFERROR(VLOOKUP(B16,'Ürün Veri'!$A:$E,5,FALSE),"")</f>
        <v/>
      </c>
      <c r="G16" s="6"/>
      <c r="H16" s="6"/>
      <c r="I16" s="14">
        <v>10</v>
      </c>
      <c r="J16" s="15">
        <f t="shared" si="1"/>
        <v>45</v>
      </c>
      <c r="K16" s="15">
        <f t="shared" si="2"/>
        <v>15</v>
      </c>
      <c r="L16" s="8">
        <f t="shared" si="3"/>
        <v>9</v>
      </c>
      <c r="M16" s="6" t="s">
        <v>763</v>
      </c>
      <c r="N16" s="9" t="str">
        <f t="shared" si="17"/>
        <v/>
      </c>
      <c r="O16" s="10" t="str">
        <f t="shared" si="18"/>
        <v/>
      </c>
      <c r="P16" s="8" t="str">
        <f t="shared" si="4"/>
        <v/>
      </c>
      <c r="Q16" s="8" t="str">
        <f t="shared" si="5"/>
        <v/>
      </c>
      <c r="R16" s="9" t="str">
        <f>IF(AB16="","",WORKDAY.INTL(W16,AA16,V16,'Resmi Tatiller'!$A$2:$A$17))</f>
        <v/>
      </c>
      <c r="S16" s="10" t="str">
        <f t="shared" si="6"/>
        <v/>
      </c>
      <c r="T16" s="8" t="str">
        <f t="shared" si="7"/>
        <v>Boş</v>
      </c>
      <c r="U16" s="8">
        <f t="shared" si="8"/>
        <v>540</v>
      </c>
      <c r="V16" s="11" t="str">
        <f t="shared" si="9"/>
        <v>0000011</v>
      </c>
      <c r="W16" s="9" t="str">
        <f>IF(OR(N16="",O16=""),"",IF($AD16="24 Saat",N16,IF($AD16="12 Saat",IF(O16&gt;=TIME(20,0,0),WORKDAY.INTL(N16,1,V16,'Resmi Tatiller'!$A$2:$A$17),WORKDAY.INTL(N16-1,1,V16,'Resmi Tatiller'!$A$2:$A$17)),IF($AD16="2 Vardiya",IF(O16&lt;TIME(6,0,0),N16-1,IF(O16&lt;TIME(8,0,0),WORKDAY.INTL(N16-1,1,V16,'Resmi Tatiller'!$A$2:$A$17),N16)),IF(O16&gt;=TIME(18,0,0),WORKDAY.INTL(N16,1,V16,'Resmi Tatiller'!$A$2:$A$17),WORKDAY.INTL(N16-1,1,V16,'Resmi Tatiller'!$A$2:$A$17))))))</f>
        <v/>
      </c>
      <c r="X16" s="8" t="str">
        <f t="shared" si="10"/>
        <v/>
      </c>
      <c r="Y16" s="11" t="str">
        <f t="shared" si="11"/>
        <v/>
      </c>
      <c r="Z16" s="11" t="str">
        <f t="shared" si="12"/>
        <v/>
      </c>
      <c r="AA16" s="11" t="str">
        <f t="shared" si="13"/>
        <v/>
      </c>
      <c r="AB16" s="11" t="str">
        <f t="shared" si="14"/>
        <v/>
      </c>
      <c r="AC16" s="12" t="str">
        <f t="shared" si="15"/>
        <v/>
      </c>
      <c r="AD16" s="6" t="str">
        <f t="shared" si="16"/>
        <v>Gündüz</v>
      </c>
      <c r="AE16" s="18" t="str">
        <f t="shared" si="19"/>
        <v/>
      </c>
      <c r="AF16" s="18" t="str">
        <f t="shared" si="20"/>
        <v/>
      </c>
      <c r="AG16" s="19" t="str">
        <f t="shared" si="21"/>
        <v/>
      </c>
      <c r="AH16" s="18" t="str">
        <f>IF(AF16="","",WORKDAY.INTL(AF16-1,1,V16,'Resmi Tatiller'!$A$2:$A$17))</f>
        <v/>
      </c>
      <c r="AI16" s="18" t="str">
        <f t="shared" si="22"/>
        <v/>
      </c>
      <c r="AJ16" s="18" t="str">
        <f>IF(AE16="","",IF(AH16&lt;&gt;AF16,AH16+TIME(8,0,0),IF(AG16&lt;TIME(8,0,0),AF16+TIME(8,0,0),IF(AG16&lt;TIME(12,0,0),AE16,IF(AG16&lt;TIME(12,45,0),AF16+TIME(12,45,0),IF(AG16&lt;TIME(15,0,0),AE16,IF(AG16&lt;TIME(15,15,0),AF16+TIME(15,15,0),IF(AG16&lt;TIME(18,0,0),AE16,WORKDAY.INTL(AF16,1,V16,'Resmi Tatiller'!$A$2:$A$17)+TIME(8,0,0)))))))))</f>
        <v/>
      </c>
      <c r="AK16" s="18" t="str">
        <f>IF(AE16="","",IF(AH16&lt;&gt;AF16,AH16+TIME(8,0,0),IF(AG16&lt;TIME(8,0,0),AF16+TIME(8,0,0),IF(AG16&lt;TIME(12,0,0),AE16,IF(AG16&lt;TIME(12,45,0),AF16+TIME(12,45,0),IF(AG16&lt;TIME(15,0,0),AE16,IF(AG16&lt;TIME(15,15,0),AF16+TIME(15,15,0),IF(AG16&lt;TIME(20,0,0),AE16,WORKDAY.INTL(AF16,1,V16,'Resmi Tatiller'!$A$2:$A$17)+TIME(8,0,0)))))))))</f>
        <v/>
      </c>
      <c r="AL16" s="18" t="str">
        <f t="shared" si="23"/>
        <v/>
      </c>
    </row>
    <row r="17" spans="1:38" x14ac:dyDescent="0.25">
      <c r="A17" s="6" t="str">
        <f t="shared" si="0"/>
        <v/>
      </c>
      <c r="B17" s="6"/>
      <c r="C17" s="7" t="str">
        <f>IFERROR(VLOOKUP(B17,'Ürün Veri'!$A:$E,2,FALSE),"")</f>
        <v/>
      </c>
      <c r="D17" s="7" t="str">
        <f>IFERROR(VLOOKUP(B17,'Ürün Veri'!$A:$E,3,FALSE),"")</f>
        <v/>
      </c>
      <c r="E17" s="7" t="str">
        <f>IFERROR(VLOOKUP(B17,'Ürün Veri'!$A:$E,4,FALSE),"")</f>
        <v/>
      </c>
      <c r="F17" s="7" t="str">
        <f>IFERROR(VLOOKUP(B17,'Ürün Veri'!$A:$E,5,FALSE),"")</f>
        <v/>
      </c>
      <c r="G17" s="6"/>
      <c r="H17" s="6"/>
      <c r="I17" s="14">
        <v>10</v>
      </c>
      <c r="J17" s="15">
        <f t="shared" si="1"/>
        <v>45</v>
      </c>
      <c r="K17" s="15">
        <f t="shared" si="2"/>
        <v>15</v>
      </c>
      <c r="L17" s="8">
        <f t="shared" si="3"/>
        <v>9</v>
      </c>
      <c r="M17" s="6" t="s">
        <v>763</v>
      </c>
      <c r="N17" s="9" t="str">
        <f t="shared" si="17"/>
        <v/>
      </c>
      <c r="O17" s="10" t="str">
        <f t="shared" si="18"/>
        <v/>
      </c>
      <c r="P17" s="8" t="str">
        <f t="shared" si="4"/>
        <v/>
      </c>
      <c r="Q17" s="8" t="str">
        <f t="shared" si="5"/>
        <v/>
      </c>
      <c r="R17" s="9" t="str">
        <f>IF(AB17="","",WORKDAY.INTL(W17,AA17,V17,'Resmi Tatiller'!$A$2:$A$17))</f>
        <v/>
      </c>
      <c r="S17" s="10" t="str">
        <f t="shared" si="6"/>
        <v/>
      </c>
      <c r="T17" s="8" t="str">
        <f t="shared" si="7"/>
        <v>Boş</v>
      </c>
      <c r="U17" s="8">
        <f t="shared" si="8"/>
        <v>540</v>
      </c>
      <c r="V17" s="11" t="str">
        <f t="shared" si="9"/>
        <v>0000011</v>
      </c>
      <c r="W17" s="9" t="str">
        <f>IF(OR(N17="",O17=""),"",IF($AD17="24 Saat",N17,IF($AD17="12 Saat",IF(O17&gt;=TIME(20,0,0),WORKDAY.INTL(N17,1,V17,'Resmi Tatiller'!$A$2:$A$17),WORKDAY.INTL(N17-1,1,V17,'Resmi Tatiller'!$A$2:$A$17)),IF($AD17="2 Vardiya",IF(O17&lt;TIME(6,0,0),N17-1,IF(O17&lt;TIME(8,0,0),WORKDAY.INTL(N17-1,1,V17,'Resmi Tatiller'!$A$2:$A$17),N17)),IF(O17&gt;=TIME(18,0,0),WORKDAY.INTL(N17,1,V17,'Resmi Tatiller'!$A$2:$A$17),WORKDAY.INTL(N17-1,1,V17,'Resmi Tatiller'!$A$2:$A$17))))))</f>
        <v/>
      </c>
      <c r="X17" s="8" t="str">
        <f t="shared" si="10"/>
        <v/>
      </c>
      <c r="Y17" s="11" t="str">
        <f t="shared" si="11"/>
        <v/>
      </c>
      <c r="Z17" s="11" t="str">
        <f t="shared" si="12"/>
        <v/>
      </c>
      <c r="AA17" s="11" t="str">
        <f t="shared" si="13"/>
        <v/>
      </c>
      <c r="AB17" s="11" t="str">
        <f t="shared" si="14"/>
        <v/>
      </c>
      <c r="AC17" s="12" t="str">
        <f t="shared" si="15"/>
        <v/>
      </c>
      <c r="AD17" s="6" t="str">
        <f t="shared" si="16"/>
        <v>Gündüz</v>
      </c>
      <c r="AE17" s="18" t="str">
        <f t="shared" si="19"/>
        <v/>
      </c>
      <c r="AF17" s="18" t="str">
        <f t="shared" si="20"/>
        <v/>
      </c>
      <c r="AG17" s="19" t="str">
        <f t="shared" si="21"/>
        <v/>
      </c>
      <c r="AH17" s="18" t="str">
        <f>IF(AF17="","",WORKDAY.INTL(AF17-1,1,V17,'Resmi Tatiller'!$A$2:$A$17))</f>
        <v/>
      </c>
      <c r="AI17" s="18" t="str">
        <f t="shared" si="22"/>
        <v/>
      </c>
      <c r="AJ17" s="18" t="str">
        <f>IF(AE17="","",IF(AH17&lt;&gt;AF17,AH17+TIME(8,0,0),IF(AG17&lt;TIME(8,0,0),AF17+TIME(8,0,0),IF(AG17&lt;TIME(12,0,0),AE17,IF(AG17&lt;TIME(12,45,0),AF17+TIME(12,45,0),IF(AG17&lt;TIME(15,0,0),AE17,IF(AG17&lt;TIME(15,15,0),AF17+TIME(15,15,0),IF(AG17&lt;TIME(18,0,0),AE17,WORKDAY.INTL(AF17,1,V17,'Resmi Tatiller'!$A$2:$A$17)+TIME(8,0,0)))))))))</f>
        <v/>
      </c>
      <c r="AK17" s="18" t="str">
        <f>IF(AE17="","",IF(AH17&lt;&gt;AF17,AH17+TIME(8,0,0),IF(AG17&lt;TIME(8,0,0),AF17+TIME(8,0,0),IF(AG17&lt;TIME(12,0,0),AE17,IF(AG17&lt;TIME(12,45,0),AF17+TIME(12,45,0),IF(AG17&lt;TIME(15,0,0),AE17,IF(AG17&lt;TIME(15,15,0),AF17+TIME(15,15,0),IF(AG17&lt;TIME(20,0,0),AE17,WORKDAY.INTL(AF17,1,V17,'Resmi Tatiller'!$A$2:$A$17)+TIME(8,0,0)))))))))</f>
        <v/>
      </c>
      <c r="AL17" s="18" t="str">
        <f t="shared" si="23"/>
        <v/>
      </c>
    </row>
    <row r="18" spans="1:38" x14ac:dyDescent="0.25">
      <c r="A18" s="6" t="str">
        <f t="shared" si="0"/>
        <v/>
      </c>
      <c r="B18" s="6"/>
      <c r="C18" s="7" t="str">
        <f>IFERROR(VLOOKUP(B18,'Ürün Veri'!$A:$E,2,FALSE),"")</f>
        <v/>
      </c>
      <c r="D18" s="7" t="str">
        <f>IFERROR(VLOOKUP(B18,'Ürün Veri'!$A:$E,3,FALSE),"")</f>
        <v/>
      </c>
      <c r="E18" s="7" t="str">
        <f>IFERROR(VLOOKUP(B18,'Ürün Veri'!$A:$E,4,FALSE),"")</f>
        <v/>
      </c>
      <c r="F18" s="7" t="str">
        <f>IFERROR(VLOOKUP(B18,'Ürün Veri'!$A:$E,5,FALSE),"")</f>
        <v/>
      </c>
      <c r="G18" s="6"/>
      <c r="H18" s="6"/>
      <c r="I18" s="14">
        <v>10</v>
      </c>
      <c r="J18" s="15">
        <f t="shared" si="1"/>
        <v>45</v>
      </c>
      <c r="K18" s="15">
        <f t="shared" si="2"/>
        <v>15</v>
      </c>
      <c r="L18" s="8">
        <f t="shared" si="3"/>
        <v>9</v>
      </c>
      <c r="M18" s="6" t="s">
        <v>763</v>
      </c>
      <c r="N18" s="9" t="str">
        <f t="shared" si="17"/>
        <v/>
      </c>
      <c r="O18" s="10" t="str">
        <f t="shared" si="18"/>
        <v/>
      </c>
      <c r="P18" s="8" t="str">
        <f t="shared" si="4"/>
        <v/>
      </c>
      <c r="Q18" s="8" t="str">
        <f t="shared" si="5"/>
        <v/>
      </c>
      <c r="R18" s="9" t="str">
        <f>IF(AB18="","",WORKDAY.INTL(W18,AA18,V18,'Resmi Tatiller'!$A$2:$A$17))</f>
        <v/>
      </c>
      <c r="S18" s="10" t="str">
        <f t="shared" si="6"/>
        <v/>
      </c>
      <c r="T18" s="8" t="str">
        <f t="shared" si="7"/>
        <v>Boş</v>
      </c>
      <c r="U18" s="8">
        <f t="shared" si="8"/>
        <v>540</v>
      </c>
      <c r="V18" s="11" t="str">
        <f t="shared" si="9"/>
        <v>0000011</v>
      </c>
      <c r="W18" s="9" t="str">
        <f>IF(OR(N18="",O18=""),"",IF($AD18="24 Saat",N18,IF($AD18="12 Saat",IF(O18&gt;=TIME(20,0,0),WORKDAY.INTL(N18,1,V18,'Resmi Tatiller'!$A$2:$A$17),WORKDAY.INTL(N18-1,1,V18,'Resmi Tatiller'!$A$2:$A$17)),IF($AD18="2 Vardiya",IF(O18&lt;TIME(6,0,0),N18-1,IF(O18&lt;TIME(8,0,0),WORKDAY.INTL(N18-1,1,V18,'Resmi Tatiller'!$A$2:$A$17),N18)),IF(O18&gt;=TIME(18,0,0),WORKDAY.INTL(N18,1,V18,'Resmi Tatiller'!$A$2:$A$17),WORKDAY.INTL(N18-1,1,V18,'Resmi Tatiller'!$A$2:$A$17))))))</f>
        <v/>
      </c>
      <c r="X18" s="8" t="str">
        <f t="shared" si="10"/>
        <v/>
      </c>
      <c r="Y18" s="11" t="str">
        <f t="shared" si="11"/>
        <v/>
      </c>
      <c r="Z18" s="11" t="str">
        <f t="shared" si="12"/>
        <v/>
      </c>
      <c r="AA18" s="11" t="str">
        <f t="shared" si="13"/>
        <v/>
      </c>
      <c r="AB18" s="11" t="str">
        <f t="shared" si="14"/>
        <v/>
      </c>
      <c r="AC18" s="12" t="str">
        <f t="shared" si="15"/>
        <v/>
      </c>
      <c r="AD18" s="6" t="str">
        <f t="shared" si="16"/>
        <v>Gündüz</v>
      </c>
      <c r="AE18" s="18" t="str">
        <f t="shared" si="19"/>
        <v/>
      </c>
      <c r="AF18" s="18" t="str">
        <f t="shared" si="20"/>
        <v/>
      </c>
      <c r="AG18" s="19" t="str">
        <f t="shared" si="21"/>
        <v/>
      </c>
      <c r="AH18" s="18" t="str">
        <f>IF(AF18="","",WORKDAY.INTL(AF18-1,1,V18,'Resmi Tatiller'!$A$2:$A$17))</f>
        <v/>
      </c>
      <c r="AI18" s="18" t="str">
        <f t="shared" si="22"/>
        <v/>
      </c>
      <c r="AJ18" s="18" t="str">
        <f>IF(AE18="","",IF(AH18&lt;&gt;AF18,AH18+TIME(8,0,0),IF(AG18&lt;TIME(8,0,0),AF18+TIME(8,0,0),IF(AG18&lt;TIME(12,0,0),AE18,IF(AG18&lt;TIME(12,45,0),AF18+TIME(12,45,0),IF(AG18&lt;TIME(15,0,0),AE18,IF(AG18&lt;TIME(15,15,0),AF18+TIME(15,15,0),IF(AG18&lt;TIME(18,0,0),AE18,WORKDAY.INTL(AF18,1,V18,'Resmi Tatiller'!$A$2:$A$17)+TIME(8,0,0)))))))))</f>
        <v/>
      </c>
      <c r="AK18" s="18" t="str">
        <f>IF(AE18="","",IF(AH18&lt;&gt;AF18,AH18+TIME(8,0,0),IF(AG18&lt;TIME(8,0,0),AF18+TIME(8,0,0),IF(AG18&lt;TIME(12,0,0),AE18,IF(AG18&lt;TIME(12,45,0),AF18+TIME(12,45,0),IF(AG18&lt;TIME(15,0,0),AE18,IF(AG18&lt;TIME(15,15,0),AF18+TIME(15,15,0),IF(AG18&lt;TIME(20,0,0),AE18,WORKDAY.INTL(AF18,1,V18,'Resmi Tatiller'!$A$2:$A$17)+TIME(8,0,0)))))))))</f>
        <v/>
      </c>
      <c r="AL18" s="18" t="str">
        <f t="shared" si="23"/>
        <v/>
      </c>
    </row>
    <row r="19" spans="1:38" x14ac:dyDescent="0.25">
      <c r="A19" s="6" t="str">
        <f t="shared" si="0"/>
        <v/>
      </c>
      <c r="B19" s="6"/>
      <c r="C19" s="7" t="str">
        <f>IFERROR(VLOOKUP(B19,'Ürün Veri'!$A:$E,2,FALSE),"")</f>
        <v/>
      </c>
      <c r="D19" s="7" t="str">
        <f>IFERROR(VLOOKUP(B19,'Ürün Veri'!$A:$E,3,FALSE),"")</f>
        <v/>
      </c>
      <c r="E19" s="7" t="str">
        <f>IFERROR(VLOOKUP(B19,'Ürün Veri'!$A:$E,4,FALSE),"")</f>
        <v/>
      </c>
      <c r="F19" s="7" t="str">
        <f>IFERROR(VLOOKUP(B19,'Ürün Veri'!$A:$E,5,FALSE),"")</f>
        <v/>
      </c>
      <c r="G19" s="6"/>
      <c r="H19" s="6"/>
      <c r="I19" s="14">
        <v>10</v>
      </c>
      <c r="J19" s="15">
        <f t="shared" si="1"/>
        <v>45</v>
      </c>
      <c r="K19" s="15">
        <f t="shared" si="2"/>
        <v>15</v>
      </c>
      <c r="L19" s="8">
        <f t="shared" si="3"/>
        <v>9</v>
      </c>
      <c r="M19" s="6" t="s">
        <v>763</v>
      </c>
      <c r="N19" s="9" t="str">
        <f t="shared" si="17"/>
        <v/>
      </c>
      <c r="O19" s="10" t="str">
        <f t="shared" si="18"/>
        <v/>
      </c>
      <c r="P19" s="8" t="str">
        <f t="shared" si="4"/>
        <v/>
      </c>
      <c r="Q19" s="8" t="str">
        <f t="shared" si="5"/>
        <v/>
      </c>
      <c r="R19" s="9" t="str">
        <f>IF(AB19="","",WORKDAY.INTL(W19,AA19,V19,'Resmi Tatiller'!$A$2:$A$17))</f>
        <v/>
      </c>
      <c r="S19" s="10" t="str">
        <f t="shared" si="6"/>
        <v/>
      </c>
      <c r="T19" s="8" t="str">
        <f t="shared" si="7"/>
        <v>Boş</v>
      </c>
      <c r="U19" s="8">
        <f t="shared" si="8"/>
        <v>540</v>
      </c>
      <c r="V19" s="11" t="str">
        <f t="shared" si="9"/>
        <v>0000011</v>
      </c>
      <c r="W19" s="9" t="str">
        <f>IF(OR(N19="",O19=""),"",IF($AD19="24 Saat",N19,IF($AD19="12 Saat",IF(O19&gt;=TIME(20,0,0),WORKDAY.INTL(N19,1,V19,'Resmi Tatiller'!$A$2:$A$17),WORKDAY.INTL(N19-1,1,V19,'Resmi Tatiller'!$A$2:$A$17)),IF($AD19="2 Vardiya",IF(O19&lt;TIME(6,0,0),N19-1,IF(O19&lt;TIME(8,0,0),WORKDAY.INTL(N19-1,1,V19,'Resmi Tatiller'!$A$2:$A$17),N19)),IF(O19&gt;=TIME(18,0,0),WORKDAY.INTL(N19,1,V19,'Resmi Tatiller'!$A$2:$A$17),WORKDAY.INTL(N19-1,1,V19,'Resmi Tatiller'!$A$2:$A$17))))))</f>
        <v/>
      </c>
      <c r="X19" s="8" t="str">
        <f t="shared" si="10"/>
        <v/>
      </c>
      <c r="Y19" s="11" t="str">
        <f t="shared" si="11"/>
        <v/>
      </c>
      <c r="Z19" s="11" t="str">
        <f t="shared" si="12"/>
        <v/>
      </c>
      <c r="AA19" s="11" t="str">
        <f t="shared" si="13"/>
        <v/>
      </c>
      <c r="AB19" s="11" t="str">
        <f t="shared" si="14"/>
        <v/>
      </c>
      <c r="AC19" s="12" t="str">
        <f t="shared" si="15"/>
        <v/>
      </c>
      <c r="AD19" s="6" t="str">
        <f t="shared" si="16"/>
        <v>Gündüz</v>
      </c>
      <c r="AE19" s="18" t="str">
        <f t="shared" si="19"/>
        <v/>
      </c>
      <c r="AF19" s="18" t="str">
        <f t="shared" si="20"/>
        <v/>
      </c>
      <c r="AG19" s="19" t="str">
        <f t="shared" si="21"/>
        <v/>
      </c>
      <c r="AH19" s="18" t="str">
        <f>IF(AF19="","",WORKDAY.INTL(AF19-1,1,V19,'Resmi Tatiller'!$A$2:$A$17))</f>
        <v/>
      </c>
      <c r="AI19" s="18" t="str">
        <f t="shared" si="22"/>
        <v/>
      </c>
      <c r="AJ19" s="18" t="str">
        <f>IF(AE19="","",IF(AH19&lt;&gt;AF19,AH19+TIME(8,0,0),IF(AG19&lt;TIME(8,0,0),AF19+TIME(8,0,0),IF(AG19&lt;TIME(12,0,0),AE19,IF(AG19&lt;TIME(12,45,0),AF19+TIME(12,45,0),IF(AG19&lt;TIME(15,0,0),AE19,IF(AG19&lt;TIME(15,15,0),AF19+TIME(15,15,0),IF(AG19&lt;TIME(18,0,0),AE19,WORKDAY.INTL(AF19,1,V19,'Resmi Tatiller'!$A$2:$A$17)+TIME(8,0,0)))))))))</f>
        <v/>
      </c>
      <c r="AK19" s="18" t="str">
        <f>IF(AE19="","",IF(AH19&lt;&gt;AF19,AH19+TIME(8,0,0),IF(AG19&lt;TIME(8,0,0),AF19+TIME(8,0,0),IF(AG19&lt;TIME(12,0,0),AE19,IF(AG19&lt;TIME(12,45,0),AF19+TIME(12,45,0),IF(AG19&lt;TIME(15,0,0),AE19,IF(AG19&lt;TIME(15,15,0),AF19+TIME(15,15,0),IF(AG19&lt;TIME(20,0,0),AE19,WORKDAY.INTL(AF19,1,V19,'Resmi Tatiller'!$A$2:$A$17)+TIME(8,0,0)))))))))</f>
        <v/>
      </c>
      <c r="AL19" s="18" t="str">
        <f t="shared" si="23"/>
        <v/>
      </c>
    </row>
    <row r="20" spans="1:38" x14ac:dyDescent="0.25">
      <c r="A20" s="6" t="str">
        <f t="shared" si="0"/>
        <v/>
      </c>
      <c r="B20" s="6"/>
      <c r="C20" s="7" t="str">
        <f>IFERROR(VLOOKUP(B20,'Ürün Veri'!$A:$E,2,FALSE),"")</f>
        <v/>
      </c>
      <c r="D20" s="7" t="str">
        <f>IFERROR(VLOOKUP(B20,'Ürün Veri'!$A:$E,3,FALSE),"")</f>
        <v/>
      </c>
      <c r="E20" s="7" t="str">
        <f>IFERROR(VLOOKUP(B20,'Ürün Veri'!$A:$E,4,FALSE),"")</f>
        <v/>
      </c>
      <c r="F20" s="7" t="str">
        <f>IFERROR(VLOOKUP(B20,'Ürün Veri'!$A:$E,5,FALSE),"")</f>
        <v/>
      </c>
      <c r="G20" s="6"/>
      <c r="H20" s="6"/>
      <c r="I20" s="14">
        <v>10</v>
      </c>
      <c r="J20" s="15">
        <f t="shared" si="1"/>
        <v>45</v>
      </c>
      <c r="K20" s="15">
        <f t="shared" si="2"/>
        <v>15</v>
      </c>
      <c r="L20" s="8">
        <f t="shared" si="3"/>
        <v>9</v>
      </c>
      <c r="M20" s="6" t="s">
        <v>763</v>
      </c>
      <c r="N20" s="9" t="str">
        <f t="shared" si="17"/>
        <v/>
      </c>
      <c r="O20" s="10" t="str">
        <f t="shared" si="18"/>
        <v/>
      </c>
      <c r="P20" s="8" t="str">
        <f t="shared" si="4"/>
        <v/>
      </c>
      <c r="Q20" s="8" t="str">
        <f t="shared" si="5"/>
        <v/>
      </c>
      <c r="R20" s="9" t="str">
        <f>IF(AB20="","",WORKDAY.INTL(W20,AA20,V20,'Resmi Tatiller'!$A$2:$A$17))</f>
        <v/>
      </c>
      <c r="S20" s="10" t="str">
        <f t="shared" si="6"/>
        <v/>
      </c>
      <c r="T20" s="8" t="str">
        <f t="shared" si="7"/>
        <v>Boş</v>
      </c>
      <c r="U20" s="8">
        <f t="shared" si="8"/>
        <v>540</v>
      </c>
      <c r="V20" s="11" t="str">
        <f t="shared" si="9"/>
        <v>0000011</v>
      </c>
      <c r="W20" s="9" t="str">
        <f>IF(OR(N20="",O20=""),"",IF($AD20="24 Saat",N20,IF($AD20="12 Saat",IF(O20&gt;=TIME(20,0,0),WORKDAY.INTL(N20,1,V20,'Resmi Tatiller'!$A$2:$A$17),WORKDAY.INTL(N20-1,1,V20,'Resmi Tatiller'!$A$2:$A$17)),IF($AD20="2 Vardiya",IF(O20&lt;TIME(6,0,0),N20-1,IF(O20&lt;TIME(8,0,0),WORKDAY.INTL(N20-1,1,V20,'Resmi Tatiller'!$A$2:$A$17),N20)),IF(O20&gt;=TIME(18,0,0),WORKDAY.INTL(N20,1,V20,'Resmi Tatiller'!$A$2:$A$17),WORKDAY.INTL(N20-1,1,V20,'Resmi Tatiller'!$A$2:$A$17))))))</f>
        <v/>
      </c>
      <c r="X20" s="8" t="str">
        <f t="shared" si="10"/>
        <v/>
      </c>
      <c r="Y20" s="11" t="str">
        <f t="shared" si="11"/>
        <v/>
      </c>
      <c r="Z20" s="11" t="str">
        <f t="shared" si="12"/>
        <v/>
      </c>
      <c r="AA20" s="11" t="str">
        <f t="shared" si="13"/>
        <v/>
      </c>
      <c r="AB20" s="11" t="str">
        <f t="shared" si="14"/>
        <v/>
      </c>
      <c r="AC20" s="12" t="str">
        <f t="shared" si="15"/>
        <v/>
      </c>
      <c r="AD20" s="6" t="str">
        <f t="shared" si="16"/>
        <v>Gündüz</v>
      </c>
      <c r="AE20" s="18" t="str">
        <f t="shared" si="19"/>
        <v/>
      </c>
      <c r="AF20" s="18" t="str">
        <f t="shared" si="20"/>
        <v/>
      </c>
      <c r="AG20" s="19" t="str">
        <f t="shared" si="21"/>
        <v/>
      </c>
      <c r="AH20" s="18" t="str">
        <f>IF(AF20="","",WORKDAY.INTL(AF20-1,1,V20,'Resmi Tatiller'!$A$2:$A$17))</f>
        <v/>
      </c>
      <c r="AI20" s="18" t="str">
        <f t="shared" si="22"/>
        <v/>
      </c>
      <c r="AJ20" s="18" t="str">
        <f>IF(AE20="","",IF(AH20&lt;&gt;AF20,AH20+TIME(8,0,0),IF(AG20&lt;TIME(8,0,0),AF20+TIME(8,0,0),IF(AG20&lt;TIME(12,0,0),AE20,IF(AG20&lt;TIME(12,45,0),AF20+TIME(12,45,0),IF(AG20&lt;TIME(15,0,0),AE20,IF(AG20&lt;TIME(15,15,0),AF20+TIME(15,15,0),IF(AG20&lt;TIME(18,0,0),AE20,WORKDAY.INTL(AF20,1,V20,'Resmi Tatiller'!$A$2:$A$17)+TIME(8,0,0)))))))))</f>
        <v/>
      </c>
      <c r="AK20" s="18" t="str">
        <f>IF(AE20="","",IF(AH20&lt;&gt;AF20,AH20+TIME(8,0,0),IF(AG20&lt;TIME(8,0,0),AF20+TIME(8,0,0),IF(AG20&lt;TIME(12,0,0),AE20,IF(AG20&lt;TIME(12,45,0),AF20+TIME(12,45,0),IF(AG20&lt;TIME(15,0,0),AE20,IF(AG20&lt;TIME(15,15,0),AF20+TIME(15,15,0),IF(AG20&lt;TIME(20,0,0),AE20,WORKDAY.INTL(AF20,1,V20,'Resmi Tatiller'!$A$2:$A$17)+TIME(8,0,0)))))))))</f>
        <v/>
      </c>
      <c r="AL20" s="18" t="str">
        <f t="shared" si="23"/>
        <v/>
      </c>
    </row>
    <row r="21" spans="1:38" x14ac:dyDescent="0.25">
      <c r="A21" s="6" t="str">
        <f t="shared" si="0"/>
        <v/>
      </c>
      <c r="B21" s="6"/>
      <c r="C21" s="7" t="str">
        <f>IFERROR(VLOOKUP(B21,'Ürün Veri'!$A:$E,2,FALSE),"")</f>
        <v/>
      </c>
      <c r="D21" s="7" t="str">
        <f>IFERROR(VLOOKUP(B21,'Ürün Veri'!$A:$E,3,FALSE),"")</f>
        <v/>
      </c>
      <c r="E21" s="7" t="str">
        <f>IFERROR(VLOOKUP(B21,'Ürün Veri'!$A:$E,4,FALSE),"")</f>
        <v/>
      </c>
      <c r="F21" s="7" t="str">
        <f>IFERROR(VLOOKUP(B21,'Ürün Veri'!$A:$E,5,FALSE),"")</f>
        <v/>
      </c>
      <c r="G21" s="6"/>
      <c r="H21" s="6"/>
      <c r="I21" s="14">
        <v>10</v>
      </c>
      <c r="J21" s="15">
        <f t="shared" si="1"/>
        <v>45</v>
      </c>
      <c r="K21" s="15">
        <f t="shared" si="2"/>
        <v>15</v>
      </c>
      <c r="L21" s="8">
        <f t="shared" si="3"/>
        <v>9</v>
      </c>
      <c r="M21" s="6" t="s">
        <v>763</v>
      </c>
      <c r="N21" s="9" t="str">
        <f t="shared" si="17"/>
        <v/>
      </c>
      <c r="O21" s="10" t="str">
        <f t="shared" si="18"/>
        <v/>
      </c>
      <c r="P21" s="8" t="str">
        <f t="shared" si="4"/>
        <v/>
      </c>
      <c r="Q21" s="8" t="str">
        <f t="shared" si="5"/>
        <v/>
      </c>
      <c r="R21" s="9" t="str">
        <f>IF(AB21="","",WORKDAY.INTL(W21,AA21,V21,'Resmi Tatiller'!$A$2:$A$17))</f>
        <v/>
      </c>
      <c r="S21" s="10" t="str">
        <f t="shared" si="6"/>
        <v/>
      </c>
      <c r="T21" s="8" t="str">
        <f t="shared" si="7"/>
        <v>Boş</v>
      </c>
      <c r="U21" s="8">
        <f t="shared" si="8"/>
        <v>540</v>
      </c>
      <c r="V21" s="11" t="str">
        <f t="shared" si="9"/>
        <v>0000011</v>
      </c>
      <c r="W21" s="9" t="str">
        <f>IF(OR(N21="",O21=""),"",IF($AD21="24 Saat",N21,IF($AD21="12 Saat",IF(O21&gt;=TIME(20,0,0),WORKDAY.INTL(N21,1,V21,'Resmi Tatiller'!$A$2:$A$17),WORKDAY.INTL(N21-1,1,V21,'Resmi Tatiller'!$A$2:$A$17)),IF($AD21="2 Vardiya",IF(O21&lt;TIME(6,0,0),N21-1,IF(O21&lt;TIME(8,0,0),WORKDAY.INTL(N21-1,1,V21,'Resmi Tatiller'!$A$2:$A$17),N21)),IF(O21&gt;=TIME(18,0,0),WORKDAY.INTL(N21,1,V21,'Resmi Tatiller'!$A$2:$A$17),WORKDAY.INTL(N21-1,1,V21,'Resmi Tatiller'!$A$2:$A$17))))))</f>
        <v/>
      </c>
      <c r="X21" s="8" t="str">
        <f t="shared" si="10"/>
        <v/>
      </c>
      <c r="Y21" s="11" t="str">
        <f t="shared" si="11"/>
        <v/>
      </c>
      <c r="Z21" s="11" t="str">
        <f t="shared" si="12"/>
        <v/>
      </c>
      <c r="AA21" s="11" t="str">
        <f t="shared" si="13"/>
        <v/>
      </c>
      <c r="AB21" s="11" t="str">
        <f t="shared" si="14"/>
        <v/>
      </c>
      <c r="AC21" s="12" t="str">
        <f t="shared" si="15"/>
        <v/>
      </c>
      <c r="AD21" s="6" t="str">
        <f t="shared" si="16"/>
        <v>Gündüz</v>
      </c>
      <c r="AE21" s="18" t="str">
        <f t="shared" si="19"/>
        <v/>
      </c>
      <c r="AF21" s="18" t="str">
        <f t="shared" si="20"/>
        <v/>
      </c>
      <c r="AG21" s="19" t="str">
        <f t="shared" si="21"/>
        <v/>
      </c>
      <c r="AH21" s="18" t="str">
        <f>IF(AF21="","",WORKDAY.INTL(AF21-1,1,V21,'Resmi Tatiller'!$A$2:$A$17))</f>
        <v/>
      </c>
      <c r="AI21" s="18" t="str">
        <f t="shared" si="22"/>
        <v/>
      </c>
      <c r="AJ21" s="18" t="str">
        <f>IF(AE21="","",IF(AH21&lt;&gt;AF21,AH21+TIME(8,0,0),IF(AG21&lt;TIME(8,0,0),AF21+TIME(8,0,0),IF(AG21&lt;TIME(12,0,0),AE21,IF(AG21&lt;TIME(12,45,0),AF21+TIME(12,45,0),IF(AG21&lt;TIME(15,0,0),AE21,IF(AG21&lt;TIME(15,15,0),AF21+TIME(15,15,0),IF(AG21&lt;TIME(18,0,0),AE21,WORKDAY.INTL(AF21,1,V21,'Resmi Tatiller'!$A$2:$A$17)+TIME(8,0,0)))))))))</f>
        <v/>
      </c>
      <c r="AK21" s="18" t="str">
        <f>IF(AE21="","",IF(AH21&lt;&gt;AF21,AH21+TIME(8,0,0),IF(AG21&lt;TIME(8,0,0),AF21+TIME(8,0,0),IF(AG21&lt;TIME(12,0,0),AE21,IF(AG21&lt;TIME(12,45,0),AF21+TIME(12,45,0),IF(AG21&lt;TIME(15,0,0),AE21,IF(AG21&lt;TIME(15,15,0),AF21+TIME(15,15,0),IF(AG21&lt;TIME(20,0,0),AE21,WORKDAY.INTL(AF21,1,V21,'Resmi Tatiller'!$A$2:$A$17)+TIME(8,0,0)))))))))</f>
        <v/>
      </c>
      <c r="AL21" s="18" t="str">
        <f t="shared" si="23"/>
        <v/>
      </c>
    </row>
    <row r="22" spans="1:38" x14ac:dyDescent="0.25">
      <c r="A22" s="6" t="str">
        <f t="shared" si="0"/>
        <v/>
      </c>
      <c r="B22" s="6"/>
      <c r="C22" s="7" t="str">
        <f>IFERROR(VLOOKUP(B22,'Ürün Veri'!$A:$E,2,FALSE),"")</f>
        <v/>
      </c>
      <c r="D22" s="7" t="str">
        <f>IFERROR(VLOOKUP(B22,'Ürün Veri'!$A:$E,3,FALSE),"")</f>
        <v/>
      </c>
      <c r="E22" s="7" t="str">
        <f>IFERROR(VLOOKUP(B22,'Ürün Veri'!$A:$E,4,FALSE),"")</f>
        <v/>
      </c>
      <c r="F22" s="7" t="str">
        <f>IFERROR(VLOOKUP(B22,'Ürün Veri'!$A:$E,5,FALSE),"")</f>
        <v/>
      </c>
      <c r="G22" s="6"/>
      <c r="H22" s="6"/>
      <c r="I22" s="14">
        <v>10</v>
      </c>
      <c r="J22" s="15">
        <f t="shared" si="1"/>
        <v>45</v>
      </c>
      <c r="K22" s="15">
        <f t="shared" si="2"/>
        <v>15</v>
      </c>
      <c r="L22" s="8">
        <f t="shared" si="3"/>
        <v>9</v>
      </c>
      <c r="M22" s="6" t="s">
        <v>763</v>
      </c>
      <c r="N22" s="9" t="str">
        <f t="shared" si="17"/>
        <v/>
      </c>
      <c r="O22" s="10" t="str">
        <f t="shared" si="18"/>
        <v/>
      </c>
      <c r="P22" s="8" t="str">
        <f t="shared" si="4"/>
        <v/>
      </c>
      <c r="Q22" s="8" t="str">
        <f t="shared" si="5"/>
        <v/>
      </c>
      <c r="R22" s="9" t="str">
        <f>IF(AB22="","",WORKDAY.INTL(W22,AA22,V22,'Resmi Tatiller'!$A$2:$A$17))</f>
        <v/>
      </c>
      <c r="S22" s="10" t="str">
        <f t="shared" si="6"/>
        <v/>
      </c>
      <c r="T22" s="8" t="str">
        <f t="shared" si="7"/>
        <v>Boş</v>
      </c>
      <c r="U22" s="8">
        <f t="shared" si="8"/>
        <v>540</v>
      </c>
      <c r="V22" s="11" t="str">
        <f t="shared" si="9"/>
        <v>0000011</v>
      </c>
      <c r="W22" s="9" t="str">
        <f>IF(OR(N22="",O22=""),"",IF($AD22="24 Saat",N22,IF($AD22="12 Saat",IF(O22&gt;=TIME(20,0,0),WORKDAY.INTL(N22,1,V22,'Resmi Tatiller'!$A$2:$A$17),WORKDAY.INTL(N22-1,1,V22,'Resmi Tatiller'!$A$2:$A$17)),IF($AD22="2 Vardiya",IF(O22&lt;TIME(6,0,0),N22-1,IF(O22&lt;TIME(8,0,0),WORKDAY.INTL(N22-1,1,V22,'Resmi Tatiller'!$A$2:$A$17),N22)),IF(O22&gt;=TIME(18,0,0),WORKDAY.INTL(N22,1,V22,'Resmi Tatiller'!$A$2:$A$17),WORKDAY.INTL(N22-1,1,V22,'Resmi Tatiller'!$A$2:$A$17))))))</f>
        <v/>
      </c>
      <c r="X22" s="8" t="str">
        <f t="shared" si="10"/>
        <v/>
      </c>
      <c r="Y22" s="11" t="str">
        <f t="shared" si="11"/>
        <v/>
      </c>
      <c r="Z22" s="11" t="str">
        <f t="shared" si="12"/>
        <v/>
      </c>
      <c r="AA22" s="11" t="str">
        <f t="shared" si="13"/>
        <v/>
      </c>
      <c r="AB22" s="11" t="str">
        <f t="shared" si="14"/>
        <v/>
      </c>
      <c r="AC22" s="12" t="str">
        <f t="shared" si="15"/>
        <v/>
      </c>
      <c r="AD22" s="6" t="str">
        <f t="shared" si="16"/>
        <v>Gündüz</v>
      </c>
      <c r="AE22" s="18" t="str">
        <f t="shared" si="19"/>
        <v/>
      </c>
      <c r="AF22" s="18" t="str">
        <f t="shared" si="20"/>
        <v/>
      </c>
      <c r="AG22" s="19" t="str">
        <f t="shared" si="21"/>
        <v/>
      </c>
      <c r="AH22" s="18" t="str">
        <f>IF(AF22="","",WORKDAY.INTL(AF22-1,1,V22,'Resmi Tatiller'!$A$2:$A$17))</f>
        <v/>
      </c>
      <c r="AI22" s="18" t="str">
        <f t="shared" si="22"/>
        <v/>
      </c>
      <c r="AJ22" s="18" t="str">
        <f>IF(AE22="","",IF(AH22&lt;&gt;AF22,AH22+TIME(8,0,0),IF(AG22&lt;TIME(8,0,0),AF22+TIME(8,0,0),IF(AG22&lt;TIME(12,0,0),AE22,IF(AG22&lt;TIME(12,45,0),AF22+TIME(12,45,0),IF(AG22&lt;TIME(15,0,0),AE22,IF(AG22&lt;TIME(15,15,0),AF22+TIME(15,15,0),IF(AG22&lt;TIME(18,0,0),AE22,WORKDAY.INTL(AF22,1,V22,'Resmi Tatiller'!$A$2:$A$17)+TIME(8,0,0)))))))))</f>
        <v/>
      </c>
      <c r="AK22" s="18" t="str">
        <f>IF(AE22="","",IF(AH22&lt;&gt;AF22,AH22+TIME(8,0,0),IF(AG22&lt;TIME(8,0,0),AF22+TIME(8,0,0),IF(AG22&lt;TIME(12,0,0),AE22,IF(AG22&lt;TIME(12,45,0),AF22+TIME(12,45,0),IF(AG22&lt;TIME(15,0,0),AE22,IF(AG22&lt;TIME(15,15,0),AF22+TIME(15,15,0),IF(AG22&lt;TIME(20,0,0),AE22,WORKDAY.INTL(AF22,1,V22,'Resmi Tatiller'!$A$2:$A$17)+TIME(8,0,0)))))))))</f>
        <v/>
      </c>
      <c r="AL22" s="18" t="str">
        <f t="shared" si="23"/>
        <v/>
      </c>
    </row>
    <row r="23" spans="1:38" x14ac:dyDescent="0.25">
      <c r="A23" s="6" t="str">
        <f t="shared" si="0"/>
        <v/>
      </c>
      <c r="B23" s="6"/>
      <c r="C23" s="7" t="str">
        <f>IFERROR(VLOOKUP(B23,'Ürün Veri'!$A:$E,2,FALSE),"")</f>
        <v/>
      </c>
      <c r="D23" s="7" t="str">
        <f>IFERROR(VLOOKUP(B23,'Ürün Veri'!$A:$E,3,FALSE),"")</f>
        <v/>
      </c>
      <c r="E23" s="7" t="str">
        <f>IFERROR(VLOOKUP(B23,'Ürün Veri'!$A:$E,4,FALSE),"")</f>
        <v/>
      </c>
      <c r="F23" s="7" t="str">
        <f>IFERROR(VLOOKUP(B23,'Ürün Veri'!$A:$E,5,FALSE),"")</f>
        <v/>
      </c>
      <c r="G23" s="6"/>
      <c r="H23" s="6"/>
      <c r="I23" s="14">
        <v>10</v>
      </c>
      <c r="J23" s="15">
        <f t="shared" si="1"/>
        <v>45</v>
      </c>
      <c r="K23" s="15">
        <f t="shared" si="2"/>
        <v>15</v>
      </c>
      <c r="L23" s="8">
        <f t="shared" si="3"/>
        <v>9</v>
      </c>
      <c r="M23" s="6" t="s">
        <v>763</v>
      </c>
      <c r="N23" s="9" t="str">
        <f t="shared" si="17"/>
        <v/>
      </c>
      <c r="O23" s="10" t="str">
        <f t="shared" si="18"/>
        <v/>
      </c>
      <c r="P23" s="8" t="str">
        <f t="shared" si="4"/>
        <v/>
      </c>
      <c r="Q23" s="8" t="str">
        <f t="shared" si="5"/>
        <v/>
      </c>
      <c r="R23" s="9" t="str">
        <f>IF(AB23="","",WORKDAY.INTL(W23,AA23,V23,'Resmi Tatiller'!$A$2:$A$17))</f>
        <v/>
      </c>
      <c r="S23" s="10" t="str">
        <f t="shared" si="6"/>
        <v/>
      </c>
      <c r="T23" s="8" t="str">
        <f t="shared" si="7"/>
        <v>Boş</v>
      </c>
      <c r="U23" s="8">
        <f t="shared" si="8"/>
        <v>540</v>
      </c>
      <c r="V23" s="11" t="str">
        <f t="shared" si="9"/>
        <v>0000011</v>
      </c>
      <c r="W23" s="9" t="str">
        <f>IF(OR(N23="",O23=""),"",IF($AD23="24 Saat",N23,IF($AD23="12 Saat",IF(O23&gt;=TIME(20,0,0),WORKDAY.INTL(N23,1,V23,'Resmi Tatiller'!$A$2:$A$17),WORKDAY.INTL(N23-1,1,V23,'Resmi Tatiller'!$A$2:$A$17)),IF($AD23="2 Vardiya",IF(O23&lt;TIME(6,0,0),N23-1,IF(O23&lt;TIME(8,0,0),WORKDAY.INTL(N23-1,1,V23,'Resmi Tatiller'!$A$2:$A$17),N23)),IF(O23&gt;=TIME(18,0,0),WORKDAY.INTL(N23,1,V23,'Resmi Tatiller'!$A$2:$A$17),WORKDAY.INTL(N23-1,1,V23,'Resmi Tatiller'!$A$2:$A$17))))))</f>
        <v/>
      </c>
      <c r="X23" s="8" t="str">
        <f t="shared" si="10"/>
        <v/>
      </c>
      <c r="Y23" s="11" t="str">
        <f t="shared" si="11"/>
        <v/>
      </c>
      <c r="Z23" s="11" t="str">
        <f t="shared" si="12"/>
        <v/>
      </c>
      <c r="AA23" s="11" t="str">
        <f t="shared" si="13"/>
        <v/>
      </c>
      <c r="AB23" s="11" t="str">
        <f t="shared" si="14"/>
        <v/>
      </c>
      <c r="AC23" s="12" t="str">
        <f t="shared" si="15"/>
        <v/>
      </c>
      <c r="AD23" s="6" t="str">
        <f t="shared" si="16"/>
        <v>Gündüz</v>
      </c>
      <c r="AE23" s="18" t="str">
        <f t="shared" si="19"/>
        <v/>
      </c>
      <c r="AF23" s="18" t="str">
        <f t="shared" si="20"/>
        <v/>
      </c>
      <c r="AG23" s="19" t="str">
        <f t="shared" si="21"/>
        <v/>
      </c>
      <c r="AH23" s="18" t="str">
        <f>IF(AF23="","",WORKDAY.INTL(AF23-1,1,V23,'Resmi Tatiller'!$A$2:$A$17))</f>
        <v/>
      </c>
      <c r="AI23" s="18" t="str">
        <f t="shared" si="22"/>
        <v/>
      </c>
      <c r="AJ23" s="18" t="str">
        <f>IF(AE23="","",IF(AH23&lt;&gt;AF23,AH23+TIME(8,0,0),IF(AG23&lt;TIME(8,0,0),AF23+TIME(8,0,0),IF(AG23&lt;TIME(12,0,0),AE23,IF(AG23&lt;TIME(12,45,0),AF23+TIME(12,45,0),IF(AG23&lt;TIME(15,0,0),AE23,IF(AG23&lt;TIME(15,15,0),AF23+TIME(15,15,0),IF(AG23&lt;TIME(18,0,0),AE23,WORKDAY.INTL(AF23,1,V23,'Resmi Tatiller'!$A$2:$A$17)+TIME(8,0,0)))))))))</f>
        <v/>
      </c>
      <c r="AK23" s="18" t="str">
        <f>IF(AE23="","",IF(AH23&lt;&gt;AF23,AH23+TIME(8,0,0),IF(AG23&lt;TIME(8,0,0),AF23+TIME(8,0,0),IF(AG23&lt;TIME(12,0,0),AE23,IF(AG23&lt;TIME(12,45,0),AF23+TIME(12,45,0),IF(AG23&lt;TIME(15,0,0),AE23,IF(AG23&lt;TIME(15,15,0),AF23+TIME(15,15,0),IF(AG23&lt;TIME(20,0,0),AE23,WORKDAY.INTL(AF23,1,V23,'Resmi Tatiller'!$A$2:$A$17)+TIME(8,0,0)))))))))</f>
        <v/>
      </c>
      <c r="AL23" s="18" t="str">
        <f t="shared" si="23"/>
        <v/>
      </c>
    </row>
    <row r="24" spans="1:38" x14ac:dyDescent="0.25">
      <c r="A24" s="6" t="str">
        <f t="shared" si="0"/>
        <v/>
      </c>
      <c r="B24" s="6"/>
      <c r="C24" s="7" t="str">
        <f>IFERROR(VLOOKUP(B24,'Ürün Veri'!$A:$E,2,FALSE),"")</f>
        <v/>
      </c>
      <c r="D24" s="7" t="str">
        <f>IFERROR(VLOOKUP(B24,'Ürün Veri'!$A:$E,3,FALSE),"")</f>
        <v/>
      </c>
      <c r="E24" s="7" t="str">
        <f>IFERROR(VLOOKUP(B24,'Ürün Veri'!$A:$E,4,FALSE),"")</f>
        <v/>
      </c>
      <c r="F24" s="7" t="str">
        <f>IFERROR(VLOOKUP(B24,'Ürün Veri'!$A:$E,5,FALSE),"")</f>
        <v/>
      </c>
      <c r="G24" s="6"/>
      <c r="H24" s="6"/>
      <c r="I24" s="14">
        <v>10</v>
      </c>
      <c r="J24" s="15">
        <f t="shared" si="1"/>
        <v>45</v>
      </c>
      <c r="K24" s="15">
        <f t="shared" si="2"/>
        <v>15</v>
      </c>
      <c r="L24" s="8">
        <f t="shared" si="3"/>
        <v>9</v>
      </c>
      <c r="M24" s="6" t="s">
        <v>763</v>
      </c>
      <c r="N24" s="9" t="str">
        <f t="shared" si="17"/>
        <v/>
      </c>
      <c r="O24" s="10" t="str">
        <f t="shared" si="18"/>
        <v/>
      </c>
      <c r="P24" s="8" t="str">
        <f t="shared" si="4"/>
        <v/>
      </c>
      <c r="Q24" s="8" t="str">
        <f t="shared" si="5"/>
        <v/>
      </c>
      <c r="R24" s="9" t="str">
        <f>IF(AB24="","",WORKDAY.INTL(W24,AA24,V24,'Resmi Tatiller'!$A$2:$A$17))</f>
        <v/>
      </c>
      <c r="S24" s="10" t="str">
        <f t="shared" si="6"/>
        <v/>
      </c>
      <c r="T24" s="8" t="str">
        <f t="shared" si="7"/>
        <v>Boş</v>
      </c>
      <c r="U24" s="8">
        <f t="shared" si="8"/>
        <v>540</v>
      </c>
      <c r="V24" s="11" t="str">
        <f t="shared" si="9"/>
        <v>0000011</v>
      </c>
      <c r="W24" s="9" t="str">
        <f>IF(OR(N24="",O24=""),"",IF($AD24="24 Saat",N24,IF($AD24="12 Saat",IF(O24&gt;=TIME(20,0,0),WORKDAY.INTL(N24,1,V24,'Resmi Tatiller'!$A$2:$A$17),WORKDAY.INTL(N24-1,1,V24,'Resmi Tatiller'!$A$2:$A$17)),IF($AD24="2 Vardiya",IF(O24&lt;TIME(6,0,0),N24-1,IF(O24&lt;TIME(8,0,0),WORKDAY.INTL(N24-1,1,V24,'Resmi Tatiller'!$A$2:$A$17),N24)),IF(O24&gt;=TIME(18,0,0),WORKDAY.INTL(N24,1,V24,'Resmi Tatiller'!$A$2:$A$17),WORKDAY.INTL(N24-1,1,V24,'Resmi Tatiller'!$A$2:$A$17))))))</f>
        <v/>
      </c>
      <c r="X24" s="8" t="str">
        <f t="shared" si="10"/>
        <v/>
      </c>
      <c r="Y24" s="11" t="str">
        <f t="shared" si="11"/>
        <v/>
      </c>
      <c r="Z24" s="11" t="str">
        <f t="shared" si="12"/>
        <v/>
      </c>
      <c r="AA24" s="11" t="str">
        <f t="shared" si="13"/>
        <v/>
      </c>
      <c r="AB24" s="11" t="str">
        <f t="shared" si="14"/>
        <v/>
      </c>
      <c r="AC24" s="12" t="str">
        <f t="shared" si="15"/>
        <v/>
      </c>
      <c r="AD24" s="6" t="str">
        <f t="shared" si="16"/>
        <v>Gündüz</v>
      </c>
      <c r="AE24" s="18" t="str">
        <f t="shared" si="19"/>
        <v/>
      </c>
      <c r="AF24" s="18" t="str">
        <f t="shared" si="20"/>
        <v/>
      </c>
      <c r="AG24" s="19" t="str">
        <f t="shared" si="21"/>
        <v/>
      </c>
      <c r="AH24" s="18" t="str">
        <f>IF(AF24="","",WORKDAY.INTL(AF24-1,1,V24,'Resmi Tatiller'!$A$2:$A$17))</f>
        <v/>
      </c>
      <c r="AI24" s="18" t="str">
        <f t="shared" si="22"/>
        <v/>
      </c>
      <c r="AJ24" s="18" t="str">
        <f>IF(AE24="","",IF(AH24&lt;&gt;AF24,AH24+TIME(8,0,0),IF(AG24&lt;TIME(8,0,0),AF24+TIME(8,0,0),IF(AG24&lt;TIME(12,0,0),AE24,IF(AG24&lt;TIME(12,45,0),AF24+TIME(12,45,0),IF(AG24&lt;TIME(15,0,0),AE24,IF(AG24&lt;TIME(15,15,0),AF24+TIME(15,15,0),IF(AG24&lt;TIME(18,0,0),AE24,WORKDAY.INTL(AF24,1,V24,'Resmi Tatiller'!$A$2:$A$17)+TIME(8,0,0)))))))))</f>
        <v/>
      </c>
      <c r="AK24" s="18" t="str">
        <f>IF(AE24="","",IF(AH24&lt;&gt;AF24,AH24+TIME(8,0,0),IF(AG24&lt;TIME(8,0,0),AF24+TIME(8,0,0),IF(AG24&lt;TIME(12,0,0),AE24,IF(AG24&lt;TIME(12,45,0),AF24+TIME(12,45,0),IF(AG24&lt;TIME(15,0,0),AE24,IF(AG24&lt;TIME(15,15,0),AF24+TIME(15,15,0),IF(AG24&lt;TIME(20,0,0),AE24,WORKDAY.INTL(AF24,1,V24,'Resmi Tatiller'!$A$2:$A$17)+TIME(8,0,0)))))))))</f>
        <v/>
      </c>
      <c r="AL24" s="18" t="str">
        <f t="shared" si="23"/>
        <v/>
      </c>
    </row>
    <row r="25" spans="1:38" x14ac:dyDescent="0.25">
      <c r="A25" s="6" t="str">
        <f t="shared" si="0"/>
        <v/>
      </c>
      <c r="B25" s="6"/>
      <c r="C25" s="7" t="str">
        <f>IFERROR(VLOOKUP(B25,'Ürün Veri'!$A:$E,2,FALSE),"")</f>
        <v/>
      </c>
      <c r="D25" s="7" t="str">
        <f>IFERROR(VLOOKUP(B25,'Ürün Veri'!$A:$E,3,FALSE),"")</f>
        <v/>
      </c>
      <c r="E25" s="7" t="str">
        <f>IFERROR(VLOOKUP(B25,'Ürün Veri'!$A:$E,4,FALSE),"")</f>
        <v/>
      </c>
      <c r="F25" s="7" t="str">
        <f>IFERROR(VLOOKUP(B25,'Ürün Veri'!$A:$E,5,FALSE),"")</f>
        <v/>
      </c>
      <c r="G25" s="6"/>
      <c r="H25" s="6"/>
      <c r="I25" s="14">
        <v>10</v>
      </c>
      <c r="J25" s="15">
        <f t="shared" si="1"/>
        <v>45</v>
      </c>
      <c r="K25" s="15">
        <f t="shared" si="2"/>
        <v>15</v>
      </c>
      <c r="L25" s="8">
        <f t="shared" si="3"/>
        <v>9</v>
      </c>
      <c r="M25" s="6" t="s">
        <v>763</v>
      </c>
      <c r="N25" s="9" t="str">
        <f t="shared" si="17"/>
        <v/>
      </c>
      <c r="O25" s="10" t="str">
        <f t="shared" si="18"/>
        <v/>
      </c>
      <c r="P25" s="8" t="str">
        <f t="shared" si="4"/>
        <v/>
      </c>
      <c r="Q25" s="8" t="str">
        <f t="shared" si="5"/>
        <v/>
      </c>
      <c r="R25" s="9" t="str">
        <f>IF(AB25="","",WORKDAY.INTL(W25,AA25,V25,'Resmi Tatiller'!$A$2:$A$17))</f>
        <v/>
      </c>
      <c r="S25" s="10" t="str">
        <f t="shared" si="6"/>
        <v/>
      </c>
      <c r="T25" s="8" t="str">
        <f t="shared" si="7"/>
        <v>Boş</v>
      </c>
      <c r="U25" s="8">
        <f t="shared" si="8"/>
        <v>540</v>
      </c>
      <c r="V25" s="11" t="str">
        <f t="shared" si="9"/>
        <v>0000011</v>
      </c>
      <c r="W25" s="9" t="str">
        <f>IF(OR(N25="",O25=""),"",IF($AD25="24 Saat",N25,IF($AD25="12 Saat",IF(O25&gt;=TIME(20,0,0),WORKDAY.INTL(N25,1,V25,'Resmi Tatiller'!$A$2:$A$17),WORKDAY.INTL(N25-1,1,V25,'Resmi Tatiller'!$A$2:$A$17)),IF($AD25="2 Vardiya",IF(O25&lt;TIME(6,0,0),N25-1,IF(O25&lt;TIME(8,0,0),WORKDAY.INTL(N25-1,1,V25,'Resmi Tatiller'!$A$2:$A$17),N25)),IF(O25&gt;=TIME(18,0,0),WORKDAY.INTL(N25,1,V25,'Resmi Tatiller'!$A$2:$A$17),WORKDAY.INTL(N25-1,1,V25,'Resmi Tatiller'!$A$2:$A$17))))))</f>
        <v/>
      </c>
      <c r="X25" s="8" t="str">
        <f t="shared" si="10"/>
        <v/>
      </c>
      <c r="Y25" s="11" t="str">
        <f t="shared" si="11"/>
        <v/>
      </c>
      <c r="Z25" s="11" t="str">
        <f t="shared" si="12"/>
        <v/>
      </c>
      <c r="AA25" s="11" t="str">
        <f t="shared" si="13"/>
        <v/>
      </c>
      <c r="AB25" s="11" t="str">
        <f t="shared" si="14"/>
        <v/>
      </c>
      <c r="AC25" s="12" t="str">
        <f t="shared" si="15"/>
        <v/>
      </c>
      <c r="AD25" s="6" t="str">
        <f t="shared" si="16"/>
        <v>Gündüz</v>
      </c>
      <c r="AE25" s="18" t="str">
        <f t="shared" si="19"/>
        <v/>
      </c>
      <c r="AF25" s="18" t="str">
        <f t="shared" si="20"/>
        <v/>
      </c>
      <c r="AG25" s="19" t="str">
        <f t="shared" si="21"/>
        <v/>
      </c>
      <c r="AH25" s="18" t="str">
        <f>IF(AF25="","",WORKDAY.INTL(AF25-1,1,V25,'Resmi Tatiller'!$A$2:$A$17))</f>
        <v/>
      </c>
      <c r="AI25" s="18" t="str">
        <f t="shared" si="22"/>
        <v/>
      </c>
      <c r="AJ25" s="18" t="str">
        <f>IF(AE25="","",IF(AH25&lt;&gt;AF25,AH25+TIME(8,0,0),IF(AG25&lt;TIME(8,0,0),AF25+TIME(8,0,0),IF(AG25&lt;TIME(12,0,0),AE25,IF(AG25&lt;TIME(12,45,0),AF25+TIME(12,45,0),IF(AG25&lt;TIME(15,0,0),AE25,IF(AG25&lt;TIME(15,15,0),AF25+TIME(15,15,0),IF(AG25&lt;TIME(18,0,0),AE25,WORKDAY.INTL(AF25,1,V25,'Resmi Tatiller'!$A$2:$A$17)+TIME(8,0,0)))))))))</f>
        <v/>
      </c>
      <c r="AK25" s="18" t="str">
        <f>IF(AE25="","",IF(AH25&lt;&gt;AF25,AH25+TIME(8,0,0),IF(AG25&lt;TIME(8,0,0),AF25+TIME(8,0,0),IF(AG25&lt;TIME(12,0,0),AE25,IF(AG25&lt;TIME(12,45,0),AF25+TIME(12,45,0),IF(AG25&lt;TIME(15,0,0),AE25,IF(AG25&lt;TIME(15,15,0),AF25+TIME(15,15,0),IF(AG25&lt;TIME(20,0,0),AE25,WORKDAY.INTL(AF25,1,V25,'Resmi Tatiller'!$A$2:$A$17)+TIME(8,0,0)))))))))</f>
        <v/>
      </c>
      <c r="AL25" s="18" t="str">
        <f t="shared" si="23"/>
        <v/>
      </c>
    </row>
    <row r="26" spans="1:38" x14ac:dyDescent="0.25">
      <c r="A26" s="6" t="str">
        <f t="shared" si="0"/>
        <v/>
      </c>
      <c r="B26" s="6"/>
      <c r="C26" s="7" t="str">
        <f>IFERROR(VLOOKUP(B26,'Ürün Veri'!$A:$E,2,FALSE),"")</f>
        <v/>
      </c>
      <c r="D26" s="7" t="str">
        <f>IFERROR(VLOOKUP(B26,'Ürün Veri'!$A:$E,3,FALSE),"")</f>
        <v/>
      </c>
      <c r="E26" s="7" t="str">
        <f>IFERROR(VLOOKUP(B26,'Ürün Veri'!$A:$E,4,FALSE),"")</f>
        <v/>
      </c>
      <c r="F26" s="7" t="str">
        <f>IFERROR(VLOOKUP(B26,'Ürün Veri'!$A:$E,5,FALSE),"")</f>
        <v/>
      </c>
      <c r="G26" s="6"/>
      <c r="H26" s="6"/>
      <c r="I26" s="14">
        <v>10</v>
      </c>
      <c r="J26" s="15">
        <f t="shared" si="1"/>
        <v>45</v>
      </c>
      <c r="K26" s="15">
        <f t="shared" si="2"/>
        <v>15</v>
      </c>
      <c r="L26" s="8">
        <f t="shared" si="3"/>
        <v>9</v>
      </c>
      <c r="M26" s="6" t="s">
        <v>763</v>
      </c>
      <c r="N26" s="9" t="str">
        <f t="shared" si="17"/>
        <v/>
      </c>
      <c r="O26" s="10" t="str">
        <f t="shared" si="18"/>
        <v/>
      </c>
      <c r="P26" s="8" t="str">
        <f t="shared" si="4"/>
        <v/>
      </c>
      <c r="Q26" s="8" t="str">
        <f t="shared" si="5"/>
        <v/>
      </c>
      <c r="R26" s="9" t="str">
        <f>IF(AB26="","",WORKDAY.INTL(W26,AA26,V26,'Resmi Tatiller'!$A$2:$A$17))</f>
        <v/>
      </c>
      <c r="S26" s="10" t="str">
        <f t="shared" si="6"/>
        <v/>
      </c>
      <c r="T26" s="8" t="str">
        <f t="shared" si="7"/>
        <v>Boş</v>
      </c>
      <c r="U26" s="8">
        <f t="shared" si="8"/>
        <v>540</v>
      </c>
      <c r="V26" s="11" t="str">
        <f t="shared" si="9"/>
        <v>0000011</v>
      </c>
      <c r="W26" s="9" t="str">
        <f>IF(OR(N26="",O26=""),"",IF($AD26="24 Saat",N26,IF($AD26="12 Saat",IF(O26&gt;=TIME(20,0,0),WORKDAY.INTL(N26,1,V26,'Resmi Tatiller'!$A$2:$A$17),WORKDAY.INTL(N26-1,1,V26,'Resmi Tatiller'!$A$2:$A$17)),IF($AD26="2 Vardiya",IF(O26&lt;TIME(6,0,0),N26-1,IF(O26&lt;TIME(8,0,0),WORKDAY.INTL(N26-1,1,V26,'Resmi Tatiller'!$A$2:$A$17),N26)),IF(O26&gt;=TIME(18,0,0),WORKDAY.INTL(N26,1,V26,'Resmi Tatiller'!$A$2:$A$17),WORKDAY.INTL(N26-1,1,V26,'Resmi Tatiller'!$A$2:$A$17))))))</f>
        <v/>
      </c>
      <c r="X26" s="8" t="str">
        <f t="shared" si="10"/>
        <v/>
      </c>
      <c r="Y26" s="11" t="str">
        <f t="shared" si="11"/>
        <v/>
      </c>
      <c r="Z26" s="11" t="str">
        <f t="shared" si="12"/>
        <v/>
      </c>
      <c r="AA26" s="11" t="str">
        <f t="shared" si="13"/>
        <v/>
      </c>
      <c r="AB26" s="11" t="str">
        <f t="shared" si="14"/>
        <v/>
      </c>
      <c r="AC26" s="12" t="str">
        <f t="shared" si="15"/>
        <v/>
      </c>
      <c r="AD26" s="6" t="str">
        <f t="shared" si="16"/>
        <v>Gündüz</v>
      </c>
      <c r="AE26" s="18" t="str">
        <f t="shared" si="19"/>
        <v/>
      </c>
      <c r="AF26" s="18" t="str">
        <f t="shared" si="20"/>
        <v/>
      </c>
      <c r="AG26" s="19" t="str">
        <f t="shared" si="21"/>
        <v/>
      </c>
      <c r="AH26" s="18" t="str">
        <f>IF(AF26="","",WORKDAY.INTL(AF26-1,1,V26,'Resmi Tatiller'!$A$2:$A$17))</f>
        <v/>
      </c>
      <c r="AI26" s="18" t="str">
        <f t="shared" si="22"/>
        <v/>
      </c>
      <c r="AJ26" s="18" t="str">
        <f>IF(AE26="","",IF(AH26&lt;&gt;AF26,AH26+TIME(8,0,0),IF(AG26&lt;TIME(8,0,0),AF26+TIME(8,0,0),IF(AG26&lt;TIME(12,0,0),AE26,IF(AG26&lt;TIME(12,45,0),AF26+TIME(12,45,0),IF(AG26&lt;TIME(15,0,0),AE26,IF(AG26&lt;TIME(15,15,0),AF26+TIME(15,15,0),IF(AG26&lt;TIME(18,0,0),AE26,WORKDAY.INTL(AF26,1,V26,'Resmi Tatiller'!$A$2:$A$17)+TIME(8,0,0)))))))))</f>
        <v/>
      </c>
      <c r="AK26" s="18" t="str">
        <f>IF(AE26="","",IF(AH26&lt;&gt;AF26,AH26+TIME(8,0,0),IF(AG26&lt;TIME(8,0,0),AF26+TIME(8,0,0),IF(AG26&lt;TIME(12,0,0),AE26,IF(AG26&lt;TIME(12,45,0),AF26+TIME(12,45,0),IF(AG26&lt;TIME(15,0,0),AE26,IF(AG26&lt;TIME(15,15,0),AF26+TIME(15,15,0),IF(AG26&lt;TIME(20,0,0),AE26,WORKDAY.INTL(AF26,1,V26,'Resmi Tatiller'!$A$2:$A$17)+TIME(8,0,0)))))))))</f>
        <v/>
      </c>
      <c r="AL26" s="18" t="str">
        <f t="shared" si="23"/>
        <v/>
      </c>
    </row>
    <row r="27" spans="1:38" x14ac:dyDescent="0.25">
      <c r="A27" s="6" t="str">
        <f t="shared" si="0"/>
        <v/>
      </c>
      <c r="B27" s="6"/>
      <c r="C27" s="7" t="str">
        <f>IFERROR(VLOOKUP(B27,'Ürün Veri'!$A:$E,2,FALSE),"")</f>
        <v/>
      </c>
      <c r="D27" s="7" t="str">
        <f>IFERROR(VLOOKUP(B27,'Ürün Veri'!$A:$E,3,FALSE),"")</f>
        <v/>
      </c>
      <c r="E27" s="7" t="str">
        <f>IFERROR(VLOOKUP(B27,'Ürün Veri'!$A:$E,4,FALSE),"")</f>
        <v/>
      </c>
      <c r="F27" s="7" t="str">
        <f>IFERROR(VLOOKUP(B27,'Ürün Veri'!$A:$E,5,FALSE),"")</f>
        <v/>
      </c>
      <c r="G27" s="6"/>
      <c r="H27" s="6"/>
      <c r="I27" s="14">
        <v>10</v>
      </c>
      <c r="J27" s="15">
        <f t="shared" si="1"/>
        <v>45</v>
      </c>
      <c r="K27" s="15">
        <f t="shared" si="2"/>
        <v>15</v>
      </c>
      <c r="L27" s="8">
        <f t="shared" si="3"/>
        <v>9</v>
      </c>
      <c r="M27" s="6" t="s">
        <v>763</v>
      </c>
      <c r="N27" s="9" t="str">
        <f t="shared" si="17"/>
        <v/>
      </c>
      <c r="O27" s="10" t="str">
        <f t="shared" si="18"/>
        <v/>
      </c>
      <c r="P27" s="8" t="str">
        <f t="shared" si="4"/>
        <v/>
      </c>
      <c r="Q27" s="8" t="str">
        <f t="shared" si="5"/>
        <v/>
      </c>
      <c r="R27" s="9" t="str">
        <f>IF(AB27="","",WORKDAY.INTL(W27,AA27,V27,'Resmi Tatiller'!$A$2:$A$17))</f>
        <v/>
      </c>
      <c r="S27" s="10" t="str">
        <f t="shared" si="6"/>
        <v/>
      </c>
      <c r="T27" s="8" t="str">
        <f t="shared" si="7"/>
        <v>Boş</v>
      </c>
      <c r="U27" s="8">
        <f t="shared" si="8"/>
        <v>540</v>
      </c>
      <c r="V27" s="11" t="str">
        <f t="shared" si="9"/>
        <v>0000011</v>
      </c>
      <c r="W27" s="9" t="str">
        <f>IF(OR(N27="",O27=""),"",IF($AD27="24 Saat",N27,IF($AD27="12 Saat",IF(O27&gt;=TIME(20,0,0),WORKDAY.INTL(N27,1,V27,'Resmi Tatiller'!$A$2:$A$17),WORKDAY.INTL(N27-1,1,V27,'Resmi Tatiller'!$A$2:$A$17)),IF($AD27="2 Vardiya",IF(O27&lt;TIME(6,0,0),N27-1,IF(O27&lt;TIME(8,0,0),WORKDAY.INTL(N27-1,1,V27,'Resmi Tatiller'!$A$2:$A$17),N27)),IF(O27&gt;=TIME(18,0,0),WORKDAY.INTL(N27,1,V27,'Resmi Tatiller'!$A$2:$A$17),WORKDAY.INTL(N27-1,1,V27,'Resmi Tatiller'!$A$2:$A$17))))))</f>
        <v/>
      </c>
      <c r="X27" s="8" t="str">
        <f t="shared" si="10"/>
        <v/>
      </c>
      <c r="Y27" s="11" t="str">
        <f t="shared" si="11"/>
        <v/>
      </c>
      <c r="Z27" s="11" t="str">
        <f t="shared" si="12"/>
        <v/>
      </c>
      <c r="AA27" s="11" t="str">
        <f t="shared" si="13"/>
        <v/>
      </c>
      <c r="AB27" s="11" t="str">
        <f t="shared" si="14"/>
        <v/>
      </c>
      <c r="AC27" s="12" t="str">
        <f t="shared" si="15"/>
        <v/>
      </c>
      <c r="AD27" s="6" t="str">
        <f t="shared" si="16"/>
        <v>Gündüz</v>
      </c>
      <c r="AE27" s="18" t="str">
        <f t="shared" si="19"/>
        <v/>
      </c>
      <c r="AF27" s="18" t="str">
        <f t="shared" si="20"/>
        <v/>
      </c>
      <c r="AG27" s="19" t="str">
        <f t="shared" si="21"/>
        <v/>
      </c>
      <c r="AH27" s="18" t="str">
        <f>IF(AF27="","",WORKDAY.INTL(AF27-1,1,V27,'Resmi Tatiller'!$A$2:$A$17))</f>
        <v/>
      </c>
      <c r="AI27" s="18" t="str">
        <f t="shared" si="22"/>
        <v/>
      </c>
      <c r="AJ27" s="18" t="str">
        <f>IF(AE27="","",IF(AH27&lt;&gt;AF27,AH27+TIME(8,0,0),IF(AG27&lt;TIME(8,0,0),AF27+TIME(8,0,0),IF(AG27&lt;TIME(12,0,0),AE27,IF(AG27&lt;TIME(12,45,0),AF27+TIME(12,45,0),IF(AG27&lt;TIME(15,0,0),AE27,IF(AG27&lt;TIME(15,15,0),AF27+TIME(15,15,0),IF(AG27&lt;TIME(18,0,0),AE27,WORKDAY.INTL(AF27,1,V27,'Resmi Tatiller'!$A$2:$A$17)+TIME(8,0,0)))))))))</f>
        <v/>
      </c>
      <c r="AK27" s="18" t="str">
        <f>IF(AE27="","",IF(AH27&lt;&gt;AF27,AH27+TIME(8,0,0),IF(AG27&lt;TIME(8,0,0),AF27+TIME(8,0,0),IF(AG27&lt;TIME(12,0,0),AE27,IF(AG27&lt;TIME(12,45,0),AF27+TIME(12,45,0),IF(AG27&lt;TIME(15,0,0),AE27,IF(AG27&lt;TIME(15,15,0),AF27+TIME(15,15,0),IF(AG27&lt;TIME(20,0,0),AE27,WORKDAY.INTL(AF27,1,V27,'Resmi Tatiller'!$A$2:$A$17)+TIME(8,0,0)))))))))</f>
        <v/>
      </c>
      <c r="AL27" s="18" t="str">
        <f t="shared" si="23"/>
        <v/>
      </c>
    </row>
    <row r="28" spans="1:38" x14ac:dyDescent="0.25">
      <c r="A28" s="6" t="str">
        <f t="shared" si="0"/>
        <v/>
      </c>
      <c r="B28" s="6"/>
      <c r="C28" s="7" t="str">
        <f>IFERROR(VLOOKUP(B28,'Ürün Veri'!$A:$E,2,FALSE),"")</f>
        <v/>
      </c>
      <c r="D28" s="7" t="str">
        <f>IFERROR(VLOOKUP(B28,'Ürün Veri'!$A:$E,3,FALSE),"")</f>
        <v/>
      </c>
      <c r="E28" s="7" t="str">
        <f>IFERROR(VLOOKUP(B28,'Ürün Veri'!$A:$E,4,FALSE),"")</f>
        <v/>
      </c>
      <c r="F28" s="7" t="str">
        <f>IFERROR(VLOOKUP(B28,'Ürün Veri'!$A:$E,5,FALSE),"")</f>
        <v/>
      </c>
      <c r="G28" s="6"/>
      <c r="H28" s="6"/>
      <c r="I28" s="14">
        <v>10</v>
      </c>
      <c r="J28" s="15">
        <f t="shared" si="1"/>
        <v>45</v>
      </c>
      <c r="K28" s="15">
        <f t="shared" si="2"/>
        <v>15</v>
      </c>
      <c r="L28" s="8">
        <f t="shared" si="3"/>
        <v>9</v>
      </c>
      <c r="M28" s="6" t="s">
        <v>763</v>
      </c>
      <c r="N28" s="9" t="str">
        <f t="shared" si="17"/>
        <v/>
      </c>
      <c r="O28" s="10" t="str">
        <f t="shared" si="18"/>
        <v/>
      </c>
      <c r="P28" s="8" t="str">
        <f t="shared" si="4"/>
        <v/>
      </c>
      <c r="Q28" s="8" t="str">
        <f t="shared" si="5"/>
        <v/>
      </c>
      <c r="R28" s="9" t="str">
        <f>IF(AB28="","",WORKDAY.INTL(W28,AA28,V28,'Resmi Tatiller'!$A$2:$A$17))</f>
        <v/>
      </c>
      <c r="S28" s="10" t="str">
        <f t="shared" si="6"/>
        <v/>
      </c>
      <c r="T28" s="8" t="str">
        <f t="shared" si="7"/>
        <v>Boş</v>
      </c>
      <c r="U28" s="8">
        <f t="shared" si="8"/>
        <v>540</v>
      </c>
      <c r="V28" s="11" t="str">
        <f t="shared" si="9"/>
        <v>0000011</v>
      </c>
      <c r="W28" s="9" t="str">
        <f>IF(OR(N28="",O28=""),"",IF($AD28="24 Saat",N28,IF($AD28="12 Saat",IF(O28&gt;=TIME(20,0,0),WORKDAY.INTL(N28,1,V28,'Resmi Tatiller'!$A$2:$A$17),WORKDAY.INTL(N28-1,1,V28,'Resmi Tatiller'!$A$2:$A$17)),IF($AD28="2 Vardiya",IF(O28&lt;TIME(6,0,0),N28-1,IF(O28&lt;TIME(8,0,0),WORKDAY.INTL(N28-1,1,V28,'Resmi Tatiller'!$A$2:$A$17),N28)),IF(O28&gt;=TIME(18,0,0),WORKDAY.INTL(N28,1,V28,'Resmi Tatiller'!$A$2:$A$17),WORKDAY.INTL(N28-1,1,V28,'Resmi Tatiller'!$A$2:$A$17))))))</f>
        <v/>
      </c>
      <c r="X28" s="8" t="str">
        <f t="shared" si="10"/>
        <v/>
      </c>
      <c r="Y28" s="11" t="str">
        <f t="shared" si="11"/>
        <v/>
      </c>
      <c r="Z28" s="11" t="str">
        <f t="shared" si="12"/>
        <v/>
      </c>
      <c r="AA28" s="11" t="str">
        <f t="shared" si="13"/>
        <v/>
      </c>
      <c r="AB28" s="11" t="str">
        <f t="shared" si="14"/>
        <v/>
      </c>
      <c r="AC28" s="12" t="str">
        <f t="shared" si="15"/>
        <v/>
      </c>
      <c r="AD28" s="6" t="str">
        <f t="shared" si="16"/>
        <v>Gündüz</v>
      </c>
      <c r="AE28" s="18" t="str">
        <f t="shared" si="19"/>
        <v/>
      </c>
      <c r="AF28" s="18" t="str">
        <f t="shared" si="20"/>
        <v/>
      </c>
      <c r="AG28" s="19" t="str">
        <f t="shared" si="21"/>
        <v/>
      </c>
      <c r="AH28" s="18" t="str">
        <f>IF(AF28="","",WORKDAY.INTL(AF28-1,1,V28,'Resmi Tatiller'!$A$2:$A$17))</f>
        <v/>
      </c>
      <c r="AI28" s="18" t="str">
        <f t="shared" si="22"/>
        <v/>
      </c>
      <c r="AJ28" s="18" t="str">
        <f>IF(AE28="","",IF(AH28&lt;&gt;AF28,AH28+TIME(8,0,0),IF(AG28&lt;TIME(8,0,0),AF28+TIME(8,0,0),IF(AG28&lt;TIME(12,0,0),AE28,IF(AG28&lt;TIME(12,45,0),AF28+TIME(12,45,0),IF(AG28&lt;TIME(15,0,0),AE28,IF(AG28&lt;TIME(15,15,0),AF28+TIME(15,15,0),IF(AG28&lt;TIME(18,0,0),AE28,WORKDAY.INTL(AF28,1,V28,'Resmi Tatiller'!$A$2:$A$17)+TIME(8,0,0)))))))))</f>
        <v/>
      </c>
      <c r="AK28" s="18" t="str">
        <f>IF(AE28="","",IF(AH28&lt;&gt;AF28,AH28+TIME(8,0,0),IF(AG28&lt;TIME(8,0,0),AF28+TIME(8,0,0),IF(AG28&lt;TIME(12,0,0),AE28,IF(AG28&lt;TIME(12,45,0),AF28+TIME(12,45,0),IF(AG28&lt;TIME(15,0,0),AE28,IF(AG28&lt;TIME(15,15,0),AF28+TIME(15,15,0),IF(AG28&lt;TIME(20,0,0),AE28,WORKDAY.INTL(AF28,1,V28,'Resmi Tatiller'!$A$2:$A$17)+TIME(8,0,0)))))))))</f>
        <v/>
      </c>
      <c r="AL28" s="18" t="str">
        <f t="shared" si="23"/>
        <v/>
      </c>
    </row>
    <row r="29" spans="1:38" x14ac:dyDescent="0.25">
      <c r="A29" s="6" t="str">
        <f t="shared" si="0"/>
        <v/>
      </c>
      <c r="B29" s="6"/>
      <c r="C29" s="7" t="str">
        <f>IFERROR(VLOOKUP(B29,'Ürün Veri'!$A:$E,2,FALSE),"")</f>
        <v/>
      </c>
      <c r="D29" s="7" t="str">
        <f>IFERROR(VLOOKUP(B29,'Ürün Veri'!$A:$E,3,FALSE),"")</f>
        <v/>
      </c>
      <c r="E29" s="7" t="str">
        <f>IFERROR(VLOOKUP(B29,'Ürün Veri'!$A:$E,4,FALSE),"")</f>
        <v/>
      </c>
      <c r="F29" s="7" t="str">
        <f>IFERROR(VLOOKUP(B29,'Ürün Veri'!$A:$E,5,FALSE),"")</f>
        <v/>
      </c>
      <c r="G29" s="6"/>
      <c r="H29" s="6"/>
      <c r="I29" s="14">
        <v>10</v>
      </c>
      <c r="J29" s="15">
        <f t="shared" si="1"/>
        <v>45</v>
      </c>
      <c r="K29" s="15">
        <f t="shared" si="2"/>
        <v>15</v>
      </c>
      <c r="L29" s="8">
        <f t="shared" si="3"/>
        <v>9</v>
      </c>
      <c r="M29" s="6" t="s">
        <v>763</v>
      </c>
      <c r="N29" s="9" t="str">
        <f t="shared" si="17"/>
        <v/>
      </c>
      <c r="O29" s="10" t="str">
        <f t="shared" si="18"/>
        <v/>
      </c>
      <c r="P29" s="8" t="str">
        <f t="shared" si="4"/>
        <v/>
      </c>
      <c r="Q29" s="8" t="str">
        <f t="shared" si="5"/>
        <v/>
      </c>
      <c r="R29" s="9" t="str">
        <f>IF(AB29="","",WORKDAY.INTL(W29,AA29,V29,'Resmi Tatiller'!$A$2:$A$17))</f>
        <v/>
      </c>
      <c r="S29" s="10" t="str">
        <f t="shared" si="6"/>
        <v/>
      </c>
      <c r="T29" s="8" t="str">
        <f t="shared" si="7"/>
        <v>Boş</v>
      </c>
      <c r="U29" s="8">
        <f t="shared" si="8"/>
        <v>540</v>
      </c>
      <c r="V29" s="11" t="str">
        <f t="shared" si="9"/>
        <v>0000011</v>
      </c>
      <c r="W29" s="9" t="str">
        <f>IF(OR(N29="",O29=""),"",IF($AD29="24 Saat",N29,IF($AD29="12 Saat",IF(O29&gt;=TIME(20,0,0),WORKDAY.INTL(N29,1,V29,'Resmi Tatiller'!$A$2:$A$17),WORKDAY.INTL(N29-1,1,V29,'Resmi Tatiller'!$A$2:$A$17)),IF($AD29="2 Vardiya",IF(O29&lt;TIME(6,0,0),N29-1,IF(O29&lt;TIME(8,0,0),WORKDAY.INTL(N29-1,1,V29,'Resmi Tatiller'!$A$2:$A$17),N29)),IF(O29&gt;=TIME(18,0,0),WORKDAY.INTL(N29,1,V29,'Resmi Tatiller'!$A$2:$A$17),WORKDAY.INTL(N29-1,1,V29,'Resmi Tatiller'!$A$2:$A$17))))))</f>
        <v/>
      </c>
      <c r="X29" s="8" t="str">
        <f t="shared" si="10"/>
        <v/>
      </c>
      <c r="Y29" s="11" t="str">
        <f t="shared" si="11"/>
        <v/>
      </c>
      <c r="Z29" s="11" t="str">
        <f t="shared" si="12"/>
        <v/>
      </c>
      <c r="AA29" s="11" t="str">
        <f t="shared" si="13"/>
        <v/>
      </c>
      <c r="AB29" s="11" t="str">
        <f t="shared" si="14"/>
        <v/>
      </c>
      <c r="AC29" s="12" t="str">
        <f t="shared" si="15"/>
        <v/>
      </c>
      <c r="AD29" s="6" t="str">
        <f t="shared" si="16"/>
        <v>Gündüz</v>
      </c>
      <c r="AE29" s="18" t="str">
        <f t="shared" si="19"/>
        <v/>
      </c>
      <c r="AF29" s="18" t="str">
        <f t="shared" si="20"/>
        <v/>
      </c>
      <c r="AG29" s="19" t="str">
        <f t="shared" si="21"/>
        <v/>
      </c>
      <c r="AH29" s="18" t="str">
        <f>IF(AF29="","",WORKDAY.INTL(AF29-1,1,V29,'Resmi Tatiller'!$A$2:$A$17))</f>
        <v/>
      </c>
      <c r="AI29" s="18" t="str">
        <f t="shared" si="22"/>
        <v/>
      </c>
      <c r="AJ29" s="18" t="str">
        <f>IF(AE29="","",IF(AH29&lt;&gt;AF29,AH29+TIME(8,0,0),IF(AG29&lt;TIME(8,0,0),AF29+TIME(8,0,0),IF(AG29&lt;TIME(12,0,0),AE29,IF(AG29&lt;TIME(12,45,0),AF29+TIME(12,45,0),IF(AG29&lt;TIME(15,0,0),AE29,IF(AG29&lt;TIME(15,15,0),AF29+TIME(15,15,0),IF(AG29&lt;TIME(18,0,0),AE29,WORKDAY.INTL(AF29,1,V29,'Resmi Tatiller'!$A$2:$A$17)+TIME(8,0,0)))))))))</f>
        <v/>
      </c>
      <c r="AK29" s="18" t="str">
        <f>IF(AE29="","",IF(AH29&lt;&gt;AF29,AH29+TIME(8,0,0),IF(AG29&lt;TIME(8,0,0),AF29+TIME(8,0,0),IF(AG29&lt;TIME(12,0,0),AE29,IF(AG29&lt;TIME(12,45,0),AF29+TIME(12,45,0),IF(AG29&lt;TIME(15,0,0),AE29,IF(AG29&lt;TIME(15,15,0),AF29+TIME(15,15,0),IF(AG29&lt;TIME(20,0,0),AE29,WORKDAY.INTL(AF29,1,V29,'Resmi Tatiller'!$A$2:$A$17)+TIME(8,0,0)))))))))</f>
        <v/>
      </c>
      <c r="AL29" s="18" t="str">
        <f t="shared" si="23"/>
        <v/>
      </c>
    </row>
    <row r="30" spans="1:38" x14ac:dyDescent="0.25">
      <c r="A30" s="6" t="str">
        <f t="shared" si="0"/>
        <v/>
      </c>
      <c r="B30" s="6"/>
      <c r="C30" s="7" t="str">
        <f>IFERROR(VLOOKUP(B30,'Ürün Veri'!$A:$E,2,FALSE),"")</f>
        <v/>
      </c>
      <c r="D30" s="7" t="str">
        <f>IFERROR(VLOOKUP(B30,'Ürün Veri'!$A:$E,3,FALSE),"")</f>
        <v/>
      </c>
      <c r="E30" s="7" t="str">
        <f>IFERROR(VLOOKUP(B30,'Ürün Veri'!$A:$E,4,FALSE),"")</f>
        <v/>
      </c>
      <c r="F30" s="7" t="str">
        <f>IFERROR(VLOOKUP(B30,'Ürün Veri'!$A:$E,5,FALSE),"")</f>
        <v/>
      </c>
      <c r="G30" s="6"/>
      <c r="H30" s="6"/>
      <c r="I30" s="14">
        <v>10</v>
      </c>
      <c r="J30" s="15">
        <f t="shared" si="1"/>
        <v>45</v>
      </c>
      <c r="K30" s="15">
        <f t="shared" si="2"/>
        <v>15</v>
      </c>
      <c r="L30" s="8">
        <f t="shared" si="3"/>
        <v>9</v>
      </c>
      <c r="M30" s="6" t="s">
        <v>763</v>
      </c>
      <c r="N30" s="9" t="str">
        <f t="shared" si="17"/>
        <v/>
      </c>
      <c r="O30" s="10" t="str">
        <f t="shared" si="18"/>
        <v/>
      </c>
      <c r="P30" s="8" t="str">
        <f t="shared" si="4"/>
        <v/>
      </c>
      <c r="Q30" s="8" t="str">
        <f t="shared" si="5"/>
        <v/>
      </c>
      <c r="R30" s="9" t="str">
        <f>IF(AB30="","",WORKDAY.INTL(W30,AA30,V30,'Resmi Tatiller'!$A$2:$A$17))</f>
        <v/>
      </c>
      <c r="S30" s="10" t="str">
        <f t="shared" si="6"/>
        <v/>
      </c>
      <c r="T30" s="8" t="str">
        <f t="shared" si="7"/>
        <v>Boş</v>
      </c>
      <c r="U30" s="8">
        <f t="shared" si="8"/>
        <v>540</v>
      </c>
      <c r="V30" s="11" t="str">
        <f t="shared" si="9"/>
        <v>0000011</v>
      </c>
      <c r="W30" s="9" t="str">
        <f>IF(OR(N30="",O30=""),"",IF($AD30="24 Saat",N30,IF($AD30="12 Saat",IF(O30&gt;=TIME(20,0,0),WORKDAY.INTL(N30,1,V30,'Resmi Tatiller'!$A$2:$A$17),WORKDAY.INTL(N30-1,1,V30,'Resmi Tatiller'!$A$2:$A$17)),IF($AD30="2 Vardiya",IF(O30&lt;TIME(6,0,0),N30-1,IF(O30&lt;TIME(8,0,0),WORKDAY.INTL(N30-1,1,V30,'Resmi Tatiller'!$A$2:$A$17),N30)),IF(O30&gt;=TIME(18,0,0),WORKDAY.INTL(N30,1,V30,'Resmi Tatiller'!$A$2:$A$17),WORKDAY.INTL(N30-1,1,V30,'Resmi Tatiller'!$A$2:$A$17))))))</f>
        <v/>
      </c>
      <c r="X30" s="8" t="str">
        <f t="shared" si="10"/>
        <v/>
      </c>
      <c r="Y30" s="11" t="str">
        <f t="shared" si="11"/>
        <v/>
      </c>
      <c r="Z30" s="11" t="str">
        <f t="shared" si="12"/>
        <v/>
      </c>
      <c r="AA30" s="11" t="str">
        <f t="shared" si="13"/>
        <v/>
      </c>
      <c r="AB30" s="11" t="str">
        <f t="shared" si="14"/>
        <v/>
      </c>
      <c r="AC30" s="12" t="str">
        <f t="shared" si="15"/>
        <v/>
      </c>
      <c r="AD30" s="6" t="str">
        <f t="shared" si="16"/>
        <v>Gündüz</v>
      </c>
      <c r="AE30" s="18" t="str">
        <f t="shared" si="19"/>
        <v/>
      </c>
      <c r="AF30" s="18" t="str">
        <f t="shared" si="20"/>
        <v/>
      </c>
      <c r="AG30" s="19" t="str">
        <f t="shared" si="21"/>
        <v/>
      </c>
      <c r="AH30" s="18" t="str">
        <f>IF(AF30="","",WORKDAY.INTL(AF30-1,1,V30,'Resmi Tatiller'!$A$2:$A$17))</f>
        <v/>
      </c>
      <c r="AI30" s="18" t="str">
        <f t="shared" si="22"/>
        <v/>
      </c>
      <c r="AJ30" s="18" t="str">
        <f>IF(AE30="","",IF(AH30&lt;&gt;AF30,AH30+TIME(8,0,0),IF(AG30&lt;TIME(8,0,0),AF30+TIME(8,0,0),IF(AG30&lt;TIME(12,0,0),AE30,IF(AG30&lt;TIME(12,45,0),AF30+TIME(12,45,0),IF(AG30&lt;TIME(15,0,0),AE30,IF(AG30&lt;TIME(15,15,0),AF30+TIME(15,15,0),IF(AG30&lt;TIME(18,0,0),AE30,WORKDAY.INTL(AF30,1,V30,'Resmi Tatiller'!$A$2:$A$17)+TIME(8,0,0)))))))))</f>
        <v/>
      </c>
      <c r="AK30" s="18" t="str">
        <f>IF(AE30="","",IF(AH30&lt;&gt;AF30,AH30+TIME(8,0,0),IF(AG30&lt;TIME(8,0,0),AF30+TIME(8,0,0),IF(AG30&lt;TIME(12,0,0),AE30,IF(AG30&lt;TIME(12,45,0),AF30+TIME(12,45,0),IF(AG30&lt;TIME(15,0,0),AE30,IF(AG30&lt;TIME(15,15,0),AF30+TIME(15,15,0),IF(AG30&lt;TIME(20,0,0),AE30,WORKDAY.INTL(AF30,1,V30,'Resmi Tatiller'!$A$2:$A$17)+TIME(8,0,0)))))))))</f>
        <v/>
      </c>
      <c r="AL30" s="18" t="str">
        <f t="shared" si="23"/>
        <v/>
      </c>
    </row>
    <row r="31" spans="1:38" x14ac:dyDescent="0.25">
      <c r="A31" s="6" t="str">
        <f t="shared" si="0"/>
        <v/>
      </c>
      <c r="B31" s="6"/>
      <c r="C31" s="7" t="str">
        <f>IFERROR(VLOOKUP(B31,'Ürün Veri'!$A:$E,2,FALSE),"")</f>
        <v/>
      </c>
      <c r="D31" s="7" t="str">
        <f>IFERROR(VLOOKUP(B31,'Ürün Veri'!$A:$E,3,FALSE),"")</f>
        <v/>
      </c>
      <c r="E31" s="7" t="str">
        <f>IFERROR(VLOOKUP(B31,'Ürün Veri'!$A:$E,4,FALSE),"")</f>
        <v/>
      </c>
      <c r="F31" s="7" t="str">
        <f>IFERROR(VLOOKUP(B31,'Ürün Veri'!$A:$E,5,FALSE),"")</f>
        <v/>
      </c>
      <c r="G31" s="6"/>
      <c r="H31" s="6"/>
      <c r="I31" s="14">
        <v>10</v>
      </c>
      <c r="J31" s="15">
        <f t="shared" si="1"/>
        <v>45</v>
      </c>
      <c r="K31" s="15">
        <f t="shared" si="2"/>
        <v>15</v>
      </c>
      <c r="L31" s="8">
        <f t="shared" si="3"/>
        <v>9</v>
      </c>
      <c r="M31" s="6" t="s">
        <v>763</v>
      </c>
      <c r="N31" s="9" t="str">
        <f t="shared" si="17"/>
        <v/>
      </c>
      <c r="O31" s="10" t="str">
        <f t="shared" si="18"/>
        <v/>
      </c>
      <c r="P31" s="8" t="str">
        <f t="shared" si="4"/>
        <v/>
      </c>
      <c r="Q31" s="8" t="str">
        <f t="shared" si="5"/>
        <v/>
      </c>
      <c r="R31" s="9" t="str">
        <f>IF(AB31="","",WORKDAY.INTL(W31,AA31,V31,'Resmi Tatiller'!$A$2:$A$17))</f>
        <v/>
      </c>
      <c r="S31" s="10" t="str">
        <f t="shared" si="6"/>
        <v/>
      </c>
      <c r="T31" s="8" t="str">
        <f t="shared" si="7"/>
        <v>Boş</v>
      </c>
      <c r="U31" s="8">
        <f t="shared" si="8"/>
        <v>540</v>
      </c>
      <c r="V31" s="11" t="str">
        <f t="shared" si="9"/>
        <v>0000011</v>
      </c>
      <c r="W31" s="9" t="str">
        <f>IF(OR(N31="",O31=""),"",IF($AD31="24 Saat",N31,IF($AD31="12 Saat",IF(O31&gt;=TIME(20,0,0),WORKDAY.INTL(N31,1,V31,'Resmi Tatiller'!$A$2:$A$17),WORKDAY.INTL(N31-1,1,V31,'Resmi Tatiller'!$A$2:$A$17)),IF($AD31="2 Vardiya",IF(O31&lt;TIME(6,0,0),N31-1,IF(O31&lt;TIME(8,0,0),WORKDAY.INTL(N31-1,1,V31,'Resmi Tatiller'!$A$2:$A$17),N31)),IF(O31&gt;=TIME(18,0,0),WORKDAY.INTL(N31,1,V31,'Resmi Tatiller'!$A$2:$A$17),WORKDAY.INTL(N31-1,1,V31,'Resmi Tatiller'!$A$2:$A$17))))))</f>
        <v/>
      </c>
      <c r="X31" s="8" t="str">
        <f t="shared" si="10"/>
        <v/>
      </c>
      <c r="Y31" s="11" t="str">
        <f t="shared" si="11"/>
        <v/>
      </c>
      <c r="Z31" s="11" t="str">
        <f t="shared" si="12"/>
        <v/>
      </c>
      <c r="AA31" s="11" t="str">
        <f t="shared" si="13"/>
        <v/>
      </c>
      <c r="AB31" s="11" t="str">
        <f t="shared" si="14"/>
        <v/>
      </c>
      <c r="AC31" s="12" t="str">
        <f t="shared" si="15"/>
        <v/>
      </c>
      <c r="AD31" s="6" t="str">
        <f t="shared" si="16"/>
        <v>Gündüz</v>
      </c>
      <c r="AE31" s="18" t="str">
        <f t="shared" si="19"/>
        <v/>
      </c>
      <c r="AF31" s="18" t="str">
        <f t="shared" si="20"/>
        <v/>
      </c>
      <c r="AG31" s="19" t="str">
        <f t="shared" si="21"/>
        <v/>
      </c>
      <c r="AH31" s="18" t="str">
        <f>IF(AF31="","",WORKDAY.INTL(AF31-1,1,V31,'Resmi Tatiller'!$A$2:$A$17))</f>
        <v/>
      </c>
      <c r="AI31" s="18" t="str">
        <f t="shared" si="22"/>
        <v/>
      </c>
      <c r="AJ31" s="18" t="str">
        <f>IF(AE31="","",IF(AH31&lt;&gt;AF31,AH31+TIME(8,0,0),IF(AG31&lt;TIME(8,0,0),AF31+TIME(8,0,0),IF(AG31&lt;TIME(12,0,0),AE31,IF(AG31&lt;TIME(12,45,0),AF31+TIME(12,45,0),IF(AG31&lt;TIME(15,0,0),AE31,IF(AG31&lt;TIME(15,15,0),AF31+TIME(15,15,0),IF(AG31&lt;TIME(18,0,0),AE31,WORKDAY.INTL(AF31,1,V31,'Resmi Tatiller'!$A$2:$A$17)+TIME(8,0,0)))))))))</f>
        <v/>
      </c>
      <c r="AK31" s="18" t="str">
        <f>IF(AE31="","",IF(AH31&lt;&gt;AF31,AH31+TIME(8,0,0),IF(AG31&lt;TIME(8,0,0),AF31+TIME(8,0,0),IF(AG31&lt;TIME(12,0,0),AE31,IF(AG31&lt;TIME(12,45,0),AF31+TIME(12,45,0),IF(AG31&lt;TIME(15,0,0),AE31,IF(AG31&lt;TIME(15,15,0),AF31+TIME(15,15,0),IF(AG31&lt;TIME(20,0,0),AE31,WORKDAY.INTL(AF31,1,V31,'Resmi Tatiller'!$A$2:$A$17)+TIME(8,0,0)))))))))</f>
        <v/>
      </c>
      <c r="AL31" s="18" t="str">
        <f t="shared" si="23"/>
        <v/>
      </c>
    </row>
    <row r="32" spans="1:38" x14ac:dyDescent="0.25">
      <c r="A32" s="6" t="str">
        <f t="shared" si="0"/>
        <v/>
      </c>
      <c r="B32" s="6"/>
      <c r="C32" s="7" t="str">
        <f>IFERROR(VLOOKUP(B32,'Ürün Veri'!$A:$E,2,FALSE),"")</f>
        <v/>
      </c>
      <c r="D32" s="7" t="str">
        <f>IFERROR(VLOOKUP(B32,'Ürün Veri'!$A:$E,3,FALSE),"")</f>
        <v/>
      </c>
      <c r="E32" s="7" t="str">
        <f>IFERROR(VLOOKUP(B32,'Ürün Veri'!$A:$E,4,FALSE),"")</f>
        <v/>
      </c>
      <c r="F32" s="7" t="str">
        <f>IFERROR(VLOOKUP(B32,'Ürün Veri'!$A:$E,5,FALSE),"")</f>
        <v/>
      </c>
      <c r="G32" s="6"/>
      <c r="H32" s="6"/>
      <c r="I32" s="14">
        <v>10</v>
      </c>
      <c r="J32" s="15">
        <f t="shared" si="1"/>
        <v>45</v>
      </c>
      <c r="K32" s="15">
        <f t="shared" si="2"/>
        <v>15</v>
      </c>
      <c r="L32" s="8">
        <f t="shared" si="3"/>
        <v>9</v>
      </c>
      <c r="M32" s="6" t="s">
        <v>763</v>
      </c>
      <c r="N32" s="9" t="str">
        <f t="shared" si="17"/>
        <v/>
      </c>
      <c r="O32" s="10" t="str">
        <f t="shared" si="18"/>
        <v/>
      </c>
      <c r="P32" s="8" t="str">
        <f t="shared" si="4"/>
        <v/>
      </c>
      <c r="Q32" s="8" t="str">
        <f t="shared" si="5"/>
        <v/>
      </c>
      <c r="R32" s="9" t="str">
        <f>IF(AB32="","",WORKDAY.INTL(W32,AA32,V32,'Resmi Tatiller'!$A$2:$A$17))</f>
        <v/>
      </c>
      <c r="S32" s="10" t="str">
        <f t="shared" si="6"/>
        <v/>
      </c>
      <c r="T32" s="8" t="str">
        <f t="shared" si="7"/>
        <v>Boş</v>
      </c>
      <c r="U32" s="8">
        <f t="shared" si="8"/>
        <v>540</v>
      </c>
      <c r="V32" s="11" t="str">
        <f t="shared" si="9"/>
        <v>0000011</v>
      </c>
      <c r="W32" s="9" t="str">
        <f>IF(OR(N32="",O32=""),"",IF($AD32="24 Saat",N32,IF($AD32="12 Saat",IF(O32&gt;=TIME(20,0,0),WORKDAY.INTL(N32,1,V32,'Resmi Tatiller'!$A$2:$A$17),WORKDAY.INTL(N32-1,1,V32,'Resmi Tatiller'!$A$2:$A$17)),IF($AD32="2 Vardiya",IF(O32&lt;TIME(6,0,0),N32-1,IF(O32&lt;TIME(8,0,0),WORKDAY.INTL(N32-1,1,V32,'Resmi Tatiller'!$A$2:$A$17),N32)),IF(O32&gt;=TIME(18,0,0),WORKDAY.INTL(N32,1,V32,'Resmi Tatiller'!$A$2:$A$17),WORKDAY.INTL(N32-1,1,V32,'Resmi Tatiller'!$A$2:$A$17))))))</f>
        <v/>
      </c>
      <c r="X32" s="8" t="str">
        <f t="shared" si="10"/>
        <v/>
      </c>
      <c r="Y32" s="11" t="str">
        <f t="shared" si="11"/>
        <v/>
      </c>
      <c r="Z32" s="11" t="str">
        <f t="shared" si="12"/>
        <v/>
      </c>
      <c r="AA32" s="11" t="str">
        <f t="shared" si="13"/>
        <v/>
      </c>
      <c r="AB32" s="11" t="str">
        <f t="shared" si="14"/>
        <v/>
      </c>
      <c r="AC32" s="12" t="str">
        <f t="shared" si="15"/>
        <v/>
      </c>
      <c r="AD32" s="6" t="str">
        <f t="shared" si="16"/>
        <v>Gündüz</v>
      </c>
      <c r="AE32" s="18" t="str">
        <f t="shared" si="19"/>
        <v/>
      </c>
      <c r="AF32" s="18" t="str">
        <f t="shared" si="20"/>
        <v/>
      </c>
      <c r="AG32" s="19" t="str">
        <f t="shared" si="21"/>
        <v/>
      </c>
      <c r="AH32" s="18" t="str">
        <f>IF(AF32="","",WORKDAY.INTL(AF32-1,1,V32,'Resmi Tatiller'!$A$2:$A$17))</f>
        <v/>
      </c>
      <c r="AI32" s="18" t="str">
        <f t="shared" si="22"/>
        <v/>
      </c>
      <c r="AJ32" s="18" t="str">
        <f>IF(AE32="","",IF(AH32&lt;&gt;AF32,AH32+TIME(8,0,0),IF(AG32&lt;TIME(8,0,0),AF32+TIME(8,0,0),IF(AG32&lt;TIME(12,0,0),AE32,IF(AG32&lt;TIME(12,45,0),AF32+TIME(12,45,0),IF(AG32&lt;TIME(15,0,0),AE32,IF(AG32&lt;TIME(15,15,0),AF32+TIME(15,15,0),IF(AG32&lt;TIME(18,0,0),AE32,WORKDAY.INTL(AF32,1,V32,'Resmi Tatiller'!$A$2:$A$17)+TIME(8,0,0)))))))))</f>
        <v/>
      </c>
      <c r="AK32" s="18" t="str">
        <f>IF(AE32="","",IF(AH32&lt;&gt;AF32,AH32+TIME(8,0,0),IF(AG32&lt;TIME(8,0,0),AF32+TIME(8,0,0),IF(AG32&lt;TIME(12,0,0),AE32,IF(AG32&lt;TIME(12,45,0),AF32+TIME(12,45,0),IF(AG32&lt;TIME(15,0,0),AE32,IF(AG32&lt;TIME(15,15,0),AF32+TIME(15,15,0),IF(AG32&lt;TIME(20,0,0),AE32,WORKDAY.INTL(AF32,1,V32,'Resmi Tatiller'!$A$2:$A$17)+TIME(8,0,0)))))))))</f>
        <v/>
      </c>
      <c r="AL32" s="18" t="str">
        <f t="shared" si="23"/>
        <v/>
      </c>
    </row>
    <row r="33" spans="1:38" x14ac:dyDescent="0.25">
      <c r="A33" s="6" t="str">
        <f t="shared" si="0"/>
        <v/>
      </c>
      <c r="B33" s="6"/>
      <c r="C33" s="7" t="str">
        <f>IFERROR(VLOOKUP(B33,'Ürün Veri'!$A:$E,2,FALSE),"")</f>
        <v/>
      </c>
      <c r="D33" s="7" t="str">
        <f>IFERROR(VLOOKUP(B33,'Ürün Veri'!$A:$E,3,FALSE),"")</f>
        <v/>
      </c>
      <c r="E33" s="7" t="str">
        <f>IFERROR(VLOOKUP(B33,'Ürün Veri'!$A:$E,4,FALSE),"")</f>
        <v/>
      </c>
      <c r="F33" s="7" t="str">
        <f>IFERROR(VLOOKUP(B33,'Ürün Veri'!$A:$E,5,FALSE),"")</f>
        <v/>
      </c>
      <c r="G33" s="6"/>
      <c r="H33" s="6"/>
      <c r="I33" s="14">
        <v>10</v>
      </c>
      <c r="J33" s="15">
        <f t="shared" si="1"/>
        <v>45</v>
      </c>
      <c r="K33" s="15">
        <f t="shared" si="2"/>
        <v>15</v>
      </c>
      <c r="L33" s="8">
        <f t="shared" si="3"/>
        <v>9</v>
      </c>
      <c r="M33" s="6" t="s">
        <v>763</v>
      </c>
      <c r="N33" s="9" t="str">
        <f t="shared" si="17"/>
        <v/>
      </c>
      <c r="O33" s="10" t="str">
        <f t="shared" si="18"/>
        <v/>
      </c>
      <c r="P33" s="8" t="str">
        <f t="shared" si="4"/>
        <v/>
      </c>
      <c r="Q33" s="8" t="str">
        <f t="shared" si="5"/>
        <v/>
      </c>
      <c r="R33" s="9" t="str">
        <f>IF(AB33="","",WORKDAY.INTL(W33,AA33,V33,'Resmi Tatiller'!$A$2:$A$17))</f>
        <v/>
      </c>
      <c r="S33" s="10" t="str">
        <f t="shared" si="6"/>
        <v/>
      </c>
      <c r="T33" s="8" t="str">
        <f t="shared" si="7"/>
        <v>Boş</v>
      </c>
      <c r="U33" s="8">
        <f t="shared" si="8"/>
        <v>540</v>
      </c>
      <c r="V33" s="11" t="str">
        <f t="shared" si="9"/>
        <v>0000011</v>
      </c>
      <c r="W33" s="9" t="str">
        <f>IF(OR(N33="",O33=""),"",IF($AD33="24 Saat",N33,IF($AD33="12 Saat",IF(O33&gt;=TIME(20,0,0),WORKDAY.INTL(N33,1,V33,'Resmi Tatiller'!$A$2:$A$17),WORKDAY.INTL(N33-1,1,V33,'Resmi Tatiller'!$A$2:$A$17)),IF($AD33="2 Vardiya",IF(O33&lt;TIME(6,0,0),N33-1,IF(O33&lt;TIME(8,0,0),WORKDAY.INTL(N33-1,1,V33,'Resmi Tatiller'!$A$2:$A$17),N33)),IF(O33&gt;=TIME(18,0,0),WORKDAY.INTL(N33,1,V33,'Resmi Tatiller'!$A$2:$A$17),WORKDAY.INTL(N33-1,1,V33,'Resmi Tatiller'!$A$2:$A$17))))))</f>
        <v/>
      </c>
      <c r="X33" s="8" t="str">
        <f t="shared" si="10"/>
        <v/>
      </c>
      <c r="Y33" s="11" t="str">
        <f t="shared" si="11"/>
        <v/>
      </c>
      <c r="Z33" s="11" t="str">
        <f t="shared" si="12"/>
        <v/>
      </c>
      <c r="AA33" s="11" t="str">
        <f t="shared" si="13"/>
        <v/>
      </c>
      <c r="AB33" s="11" t="str">
        <f t="shared" si="14"/>
        <v/>
      </c>
      <c r="AC33" s="12" t="str">
        <f t="shared" si="15"/>
        <v/>
      </c>
      <c r="AD33" s="6" t="str">
        <f t="shared" si="16"/>
        <v>Gündüz</v>
      </c>
      <c r="AE33" s="18" t="str">
        <f t="shared" si="19"/>
        <v/>
      </c>
      <c r="AF33" s="18" t="str">
        <f t="shared" si="20"/>
        <v/>
      </c>
      <c r="AG33" s="19" t="str">
        <f t="shared" si="21"/>
        <v/>
      </c>
      <c r="AH33" s="18" t="str">
        <f>IF(AF33="","",WORKDAY.INTL(AF33-1,1,V33,'Resmi Tatiller'!$A$2:$A$17))</f>
        <v/>
      </c>
      <c r="AI33" s="18" t="str">
        <f t="shared" si="22"/>
        <v/>
      </c>
      <c r="AJ33" s="18" t="str">
        <f>IF(AE33="","",IF(AH33&lt;&gt;AF33,AH33+TIME(8,0,0),IF(AG33&lt;TIME(8,0,0),AF33+TIME(8,0,0),IF(AG33&lt;TIME(12,0,0),AE33,IF(AG33&lt;TIME(12,45,0),AF33+TIME(12,45,0),IF(AG33&lt;TIME(15,0,0),AE33,IF(AG33&lt;TIME(15,15,0),AF33+TIME(15,15,0),IF(AG33&lt;TIME(18,0,0),AE33,WORKDAY.INTL(AF33,1,V33,'Resmi Tatiller'!$A$2:$A$17)+TIME(8,0,0)))))))))</f>
        <v/>
      </c>
      <c r="AK33" s="18" t="str">
        <f>IF(AE33="","",IF(AH33&lt;&gt;AF33,AH33+TIME(8,0,0),IF(AG33&lt;TIME(8,0,0),AF33+TIME(8,0,0),IF(AG33&lt;TIME(12,0,0),AE33,IF(AG33&lt;TIME(12,45,0),AF33+TIME(12,45,0),IF(AG33&lt;TIME(15,0,0),AE33,IF(AG33&lt;TIME(15,15,0),AF33+TIME(15,15,0),IF(AG33&lt;TIME(20,0,0),AE33,WORKDAY.INTL(AF33,1,V33,'Resmi Tatiller'!$A$2:$A$17)+TIME(8,0,0)))))))))</f>
        <v/>
      </c>
      <c r="AL33" s="18" t="str">
        <f t="shared" si="23"/>
        <v/>
      </c>
    </row>
    <row r="34" spans="1:38" x14ac:dyDescent="0.25">
      <c r="A34" s="6" t="str">
        <f t="shared" si="0"/>
        <v/>
      </c>
      <c r="B34" s="6"/>
      <c r="C34" s="7" t="str">
        <f>IFERROR(VLOOKUP(B34,'Ürün Veri'!$A:$E,2,FALSE),"")</f>
        <v/>
      </c>
      <c r="D34" s="7" t="str">
        <f>IFERROR(VLOOKUP(B34,'Ürün Veri'!$A:$E,3,FALSE),"")</f>
        <v/>
      </c>
      <c r="E34" s="7" t="str">
        <f>IFERROR(VLOOKUP(B34,'Ürün Veri'!$A:$E,4,FALSE),"")</f>
        <v/>
      </c>
      <c r="F34" s="7" t="str">
        <f>IFERROR(VLOOKUP(B34,'Ürün Veri'!$A:$E,5,FALSE),"")</f>
        <v/>
      </c>
      <c r="G34" s="6"/>
      <c r="H34" s="6"/>
      <c r="I34" s="14">
        <v>10</v>
      </c>
      <c r="J34" s="15">
        <f t="shared" si="1"/>
        <v>45</v>
      </c>
      <c r="K34" s="15">
        <f t="shared" si="2"/>
        <v>15</v>
      </c>
      <c r="L34" s="8">
        <f t="shared" si="3"/>
        <v>9</v>
      </c>
      <c r="M34" s="6" t="s">
        <v>763</v>
      </c>
      <c r="N34" s="9" t="str">
        <f t="shared" si="17"/>
        <v/>
      </c>
      <c r="O34" s="10" t="str">
        <f t="shared" si="18"/>
        <v/>
      </c>
      <c r="P34" s="8" t="str">
        <f t="shared" si="4"/>
        <v/>
      </c>
      <c r="Q34" s="8" t="str">
        <f t="shared" si="5"/>
        <v/>
      </c>
      <c r="R34" s="9" t="str">
        <f>IF(AB34="","",WORKDAY.INTL(W34,AA34,V34,'Resmi Tatiller'!$A$2:$A$17))</f>
        <v/>
      </c>
      <c r="S34" s="10" t="str">
        <f t="shared" si="6"/>
        <v/>
      </c>
      <c r="T34" s="8" t="str">
        <f t="shared" si="7"/>
        <v>Boş</v>
      </c>
      <c r="U34" s="8">
        <f t="shared" si="8"/>
        <v>540</v>
      </c>
      <c r="V34" s="11" t="str">
        <f t="shared" si="9"/>
        <v>0000011</v>
      </c>
      <c r="W34" s="9" t="str">
        <f>IF(OR(N34="",O34=""),"",IF($AD34="24 Saat",N34,IF($AD34="12 Saat",IF(O34&gt;=TIME(20,0,0),WORKDAY.INTL(N34,1,V34,'Resmi Tatiller'!$A$2:$A$17),WORKDAY.INTL(N34-1,1,V34,'Resmi Tatiller'!$A$2:$A$17)),IF($AD34="2 Vardiya",IF(O34&lt;TIME(6,0,0),N34-1,IF(O34&lt;TIME(8,0,0),WORKDAY.INTL(N34-1,1,V34,'Resmi Tatiller'!$A$2:$A$17),N34)),IF(O34&gt;=TIME(18,0,0),WORKDAY.INTL(N34,1,V34,'Resmi Tatiller'!$A$2:$A$17),WORKDAY.INTL(N34-1,1,V34,'Resmi Tatiller'!$A$2:$A$17))))))</f>
        <v/>
      </c>
      <c r="X34" s="8" t="str">
        <f t="shared" si="10"/>
        <v/>
      </c>
      <c r="Y34" s="11" t="str">
        <f t="shared" si="11"/>
        <v/>
      </c>
      <c r="Z34" s="11" t="str">
        <f t="shared" si="12"/>
        <v/>
      </c>
      <c r="AA34" s="11" t="str">
        <f t="shared" si="13"/>
        <v/>
      </c>
      <c r="AB34" s="11" t="str">
        <f t="shared" si="14"/>
        <v/>
      </c>
      <c r="AC34" s="12" t="str">
        <f t="shared" si="15"/>
        <v/>
      </c>
      <c r="AD34" s="6" t="str">
        <f t="shared" si="16"/>
        <v>Gündüz</v>
      </c>
      <c r="AE34" s="18" t="str">
        <f t="shared" si="19"/>
        <v/>
      </c>
      <c r="AF34" s="18" t="str">
        <f t="shared" si="20"/>
        <v/>
      </c>
      <c r="AG34" s="19" t="str">
        <f t="shared" si="21"/>
        <v/>
      </c>
      <c r="AH34" s="18" t="str">
        <f>IF(AF34="","",WORKDAY.INTL(AF34-1,1,V34,'Resmi Tatiller'!$A$2:$A$17))</f>
        <v/>
      </c>
      <c r="AI34" s="18" t="str">
        <f t="shared" si="22"/>
        <v/>
      </c>
      <c r="AJ34" s="18" t="str">
        <f>IF(AE34="","",IF(AH34&lt;&gt;AF34,AH34+TIME(8,0,0),IF(AG34&lt;TIME(8,0,0),AF34+TIME(8,0,0),IF(AG34&lt;TIME(12,0,0),AE34,IF(AG34&lt;TIME(12,45,0),AF34+TIME(12,45,0),IF(AG34&lt;TIME(15,0,0),AE34,IF(AG34&lt;TIME(15,15,0),AF34+TIME(15,15,0),IF(AG34&lt;TIME(18,0,0),AE34,WORKDAY.INTL(AF34,1,V34,'Resmi Tatiller'!$A$2:$A$17)+TIME(8,0,0)))))))))</f>
        <v/>
      </c>
      <c r="AK34" s="18" t="str">
        <f>IF(AE34="","",IF(AH34&lt;&gt;AF34,AH34+TIME(8,0,0),IF(AG34&lt;TIME(8,0,0),AF34+TIME(8,0,0),IF(AG34&lt;TIME(12,0,0),AE34,IF(AG34&lt;TIME(12,45,0),AF34+TIME(12,45,0),IF(AG34&lt;TIME(15,0,0),AE34,IF(AG34&lt;TIME(15,15,0),AF34+TIME(15,15,0),IF(AG34&lt;TIME(20,0,0),AE34,WORKDAY.INTL(AF34,1,V34,'Resmi Tatiller'!$A$2:$A$17)+TIME(8,0,0)))))))))</f>
        <v/>
      </c>
      <c r="AL34" s="18" t="str">
        <f t="shared" si="23"/>
        <v/>
      </c>
    </row>
    <row r="35" spans="1:38" x14ac:dyDescent="0.25">
      <c r="A35" s="6" t="str">
        <f t="shared" ref="A35:A66" si="24">IF($B35="","",ROW()-2)</f>
        <v/>
      </c>
      <c r="B35" s="6"/>
      <c r="C35" s="7" t="str">
        <f>IFERROR(VLOOKUP(B35,'Ürün Veri'!$A:$E,2,FALSE),"")</f>
        <v/>
      </c>
      <c r="D35" s="7" t="str">
        <f>IFERROR(VLOOKUP(B35,'Ürün Veri'!$A:$E,3,FALSE),"")</f>
        <v/>
      </c>
      <c r="E35" s="7" t="str">
        <f>IFERROR(VLOOKUP(B35,'Ürün Veri'!$A:$E,4,FALSE),"")</f>
        <v/>
      </c>
      <c r="F35" s="7" t="str">
        <f>IFERROR(VLOOKUP(B35,'Ürün Veri'!$A:$E,5,FALSE),"")</f>
        <v/>
      </c>
      <c r="G35" s="6"/>
      <c r="H35" s="6"/>
      <c r="I35" s="14">
        <v>10</v>
      </c>
      <c r="J35" s="15">
        <f t="shared" ref="J35:J66" si="25">IF($I35="","",IF(VALUE($I35)=24,90,45))</f>
        <v>45</v>
      </c>
      <c r="K35" s="15">
        <f t="shared" ref="K35:K66" si="26">IF($I35="","",IF(VALUE($I35)=24,30,15))</f>
        <v>15</v>
      </c>
      <c r="L35" s="8">
        <f t="shared" ref="L35:L66" si="27">IF($I35="","",VALUE($I35)-($J35+$K35)/60)</f>
        <v>9</v>
      </c>
      <c r="M35" s="6" t="s">
        <v>763</v>
      </c>
      <c r="N35" s="9" t="str">
        <f t="shared" si="17"/>
        <v/>
      </c>
      <c r="O35" s="10" t="str">
        <f t="shared" si="18"/>
        <v/>
      </c>
      <c r="P35" s="8" t="str">
        <f t="shared" ref="P35:P66" si="28">IF(OR(E35="",F35="",G35="",E35=0),"",G35/E35*F35/3600)</f>
        <v/>
      </c>
      <c r="Q35" s="8" t="str">
        <f t="shared" ref="Q35:Q66" si="29">IF(OR(P35="",L35="",L35=0),"",P35/L35)</f>
        <v/>
      </c>
      <c r="R35" s="9" t="str">
        <f>IF(AB35="","",WORKDAY.INTL(W35,AA35,V35,'Resmi Tatiller'!$A$2:$A$17))</f>
        <v/>
      </c>
      <c r="S35" s="10" t="str">
        <f t="shared" ref="S35:S66" si="30">IF(AB35="","",IF($AD35="24 Saat",AB35/1440,IF($AD35="12 Saat",IF(AB35&lt;=240,TIME(8,0,0)+AB35/1440,IF(AB35&lt;=375,TIME(12,45,0)+(AB35-240)/1440,TIME(15,15,0)+(AB35-375)/1440)),IF($AD35="2 Vardiya",IF(AB35&lt;=240,TIME(8,0,0)+AB35/1440,IF(AB35&lt;=375,TIME(12,45,0)+(AB35-240)/1440,IF(AB35&lt;=540,TIME(15,15,0)+(AB35-375)/1440,IF(AB35&lt;=780,TIME(20,0,0)+(AB35-540)/1440,IF(AB35&lt;=915,1+TIME(0,45,0)+(AB35-780)/1440,1+TIME(3,15,0)+(AB35-915)/1440))))),IF(AB35&lt;=240,TIME(8,0,0)+AB35/1440,IF(AB35&lt;=375,TIME(12,45,0)+(AB35-240)/1440,TIME(15,15,0)+(AB35-375)/1440))))))</f>
        <v/>
      </c>
      <c r="T35" s="8" t="str">
        <f t="shared" ref="T35:T66" si="31">IF(B35="","Boş",IF(OR(G35="",N35="",O35=""),"Eksik",IF(OR(R35="",S35=""),"Kontrol","Planlandı")))</f>
        <v>Boş</v>
      </c>
      <c r="U35" s="8">
        <f t="shared" ref="U35:U66" si="32">IF($AD35="24 Saat",1440,IF($AD35="2 Vardiya",1080,IF($AD35="12 Saat",660,IF($AD35="Gündüz",540,IF(L35="","",L35*60)))))</f>
        <v>540</v>
      </c>
      <c r="V35" s="11" t="str">
        <f t="shared" ref="V35:V66" si="33">IF(M35="Çalışmaz","0000011","0000000")</f>
        <v>0000011</v>
      </c>
      <c r="W35" s="9" t="str">
        <f>IF(OR(N35="",O35=""),"",IF($AD35="24 Saat",N35,IF($AD35="12 Saat",IF(O35&gt;=TIME(20,0,0),WORKDAY.INTL(N35,1,V35,'Resmi Tatiller'!$A$2:$A$17),WORKDAY.INTL(N35-1,1,V35,'Resmi Tatiller'!$A$2:$A$17)),IF($AD35="2 Vardiya",IF(O35&lt;TIME(6,0,0),N35-1,IF(O35&lt;TIME(8,0,0),WORKDAY.INTL(N35-1,1,V35,'Resmi Tatiller'!$A$2:$A$17),N35)),IF(O35&gt;=TIME(18,0,0),WORKDAY.INTL(N35,1,V35,'Resmi Tatiller'!$A$2:$A$17),WORKDAY.INTL(N35-1,1,V35,'Resmi Tatiller'!$A$2:$A$17))))))</f>
        <v/>
      </c>
      <c r="X35" s="8" t="str">
        <f t="shared" ref="X35:X66" si="34">IF(W35="","",IF($AD35="24 Saat",MOD(O35,1)*1440,IF($AD35="12 Saat",IF(W35&lt;&gt;N35,0,IF(O35&lt;TIME(8,0,0),0,IF(O35&lt;TIME(12,0,0),(O35-TIME(8,0,0))*1440,IF(O35&lt;TIME(12,45,0),240,IF(O35&lt;TIME(15,0,0),240+(O35-TIME(12,45,0))*1440,IF(O35&lt;TIME(15,15,0),375,IF(O35&lt;TIME(20,0,0),375+(O35-TIME(15,15,0))*1440,0))))))),IF($AD35="2 Vardiya",IF(O35&lt;TIME(6,0,0),IF(O35&lt;TIME(0,45,0),780,IF(O35&lt;TIME(3,0,0),780+(O35-TIME(0,45,0))*1440,IF(O35&lt;TIME(3,15,0),915,915+(O35-TIME(3,15,0))*1440))),IF(O35&lt;TIME(8,0,0),0,IF(O35&lt;TIME(12,0,0),(O35-TIME(8,0,0))*1440,IF(O35&lt;TIME(12,45,0),240,IF(O35&lt;TIME(15,0,0),240+(O35-TIME(12,45,0))*1440,IF(O35&lt;TIME(15,15,0),375,IF(O35&lt;TIME(18,0,0),375+(O35-TIME(15,15,0))*1440,IF(O35&lt;TIME(20,0,0),540,540+(O35-TIME(20,0,0))*1440)))))))),IF(W35&lt;&gt;N35,0,IF(O35&lt;TIME(8,0,0),0,IF(O35&lt;TIME(12,0,0),(O35-TIME(8,0,0))*1440,IF(O35&lt;TIME(12,45,0),240,IF(O35&lt;TIME(15,0,0),240+(O35-TIME(12,45,0))*1440,IF(O35&lt;TIME(15,15,0),375,IF(O35&lt;TIME(18,0,0),375+(O35-TIME(15,15,0))*1440,0)))))))))))</f>
        <v/>
      </c>
      <c r="Y35" s="11" t="str">
        <f t="shared" ref="Y35:Y66" si="35">IF(P35="","",ROUNDUP(P35*60,0))</f>
        <v/>
      </c>
      <c r="Z35" s="11" t="str">
        <f t="shared" ref="Z35:Z66" si="36">IF(Y35="","",N(X35)+Y35)</f>
        <v/>
      </c>
      <c r="AA35" s="11" t="str">
        <f t="shared" ref="AA35:AA66" si="37">IF(OR(Z35="",U35="",U35=0),"",INT((Z35-1)/U35))</f>
        <v/>
      </c>
      <c r="AB35" s="11" t="str">
        <f t="shared" ref="AB35:AB66" si="38">IF(OR(Z35="",U35="",U35=0),"",MOD(Z35-1,U35)+1)</f>
        <v/>
      </c>
      <c r="AC35" s="12" t="str">
        <f t="shared" ref="AC35:AC66" si="39">IF(AB35="","",R35+S35)</f>
        <v/>
      </c>
      <c r="AD35" s="6" t="str">
        <f t="shared" ref="AD35:AD66" si="40">IF($I35="","",IF(VALUE($I35)=10,"Gündüz",IF(VALUE($I35)=12,"12 Saat",IF(VALUE($I35)=24,"2 Vardiya",""))))</f>
        <v>Gündüz</v>
      </c>
      <c r="AE35" s="18" t="str">
        <f t="shared" si="19"/>
        <v/>
      </c>
      <c r="AF35" s="18" t="str">
        <f t="shared" si="20"/>
        <v/>
      </c>
      <c r="AG35" s="19" t="str">
        <f t="shared" si="21"/>
        <v/>
      </c>
      <c r="AH35" s="18" t="str">
        <f>IF(AF35="","",WORKDAY.INTL(AF35-1,1,V35,'Resmi Tatiller'!$A$2:$A$17))</f>
        <v/>
      </c>
      <c r="AI35" s="18" t="str">
        <f t="shared" si="22"/>
        <v/>
      </c>
      <c r="AJ35" s="18" t="str">
        <f>IF(AE35="","",IF(AH35&lt;&gt;AF35,AH35+TIME(8,0,0),IF(AG35&lt;TIME(8,0,0),AF35+TIME(8,0,0),IF(AG35&lt;TIME(12,0,0),AE35,IF(AG35&lt;TIME(12,45,0),AF35+TIME(12,45,0),IF(AG35&lt;TIME(15,0,0),AE35,IF(AG35&lt;TIME(15,15,0),AF35+TIME(15,15,0),IF(AG35&lt;TIME(18,0,0),AE35,WORKDAY.INTL(AF35,1,V35,'Resmi Tatiller'!$A$2:$A$17)+TIME(8,0,0)))))))))</f>
        <v/>
      </c>
      <c r="AK35" s="18" t="str">
        <f>IF(AE35="","",IF(AH35&lt;&gt;AF35,AH35+TIME(8,0,0),IF(AG35&lt;TIME(8,0,0),AF35+TIME(8,0,0),IF(AG35&lt;TIME(12,0,0),AE35,IF(AG35&lt;TIME(12,45,0),AF35+TIME(12,45,0),IF(AG35&lt;TIME(15,0,0),AE35,IF(AG35&lt;TIME(15,15,0),AF35+TIME(15,15,0),IF(AG35&lt;TIME(20,0,0),AE35,WORKDAY.INTL(AF35,1,V35,'Resmi Tatiller'!$A$2:$A$17)+TIME(8,0,0)))))))))</f>
        <v/>
      </c>
      <c r="AL35" s="18" t="str">
        <f t="shared" si="23"/>
        <v/>
      </c>
    </row>
    <row r="36" spans="1:38" x14ac:dyDescent="0.25">
      <c r="A36" s="6" t="str">
        <f t="shared" si="24"/>
        <v/>
      </c>
      <c r="B36" s="6"/>
      <c r="C36" s="7" t="str">
        <f>IFERROR(VLOOKUP(B36,'Ürün Veri'!$A:$E,2,FALSE),"")</f>
        <v/>
      </c>
      <c r="D36" s="7" t="str">
        <f>IFERROR(VLOOKUP(B36,'Ürün Veri'!$A:$E,3,FALSE),"")</f>
        <v/>
      </c>
      <c r="E36" s="7" t="str">
        <f>IFERROR(VLOOKUP(B36,'Ürün Veri'!$A:$E,4,FALSE),"")</f>
        <v/>
      </c>
      <c r="F36" s="7" t="str">
        <f>IFERROR(VLOOKUP(B36,'Ürün Veri'!$A:$E,5,FALSE),"")</f>
        <v/>
      </c>
      <c r="G36" s="6"/>
      <c r="H36" s="6"/>
      <c r="I36" s="14">
        <v>10</v>
      </c>
      <c r="J36" s="15">
        <f t="shared" si="25"/>
        <v>45</v>
      </c>
      <c r="K36" s="15">
        <f t="shared" si="26"/>
        <v>15</v>
      </c>
      <c r="L36" s="8">
        <f t="shared" si="27"/>
        <v>9</v>
      </c>
      <c r="M36" s="6" t="s">
        <v>763</v>
      </c>
      <c r="N36" s="9" t="str">
        <f t="shared" ref="N36:N67" si="41">IF(AI36="","",INT(AI36))</f>
        <v/>
      </c>
      <c r="O36" s="10" t="str">
        <f t="shared" ref="O36:O67" si="42">IF(AI36="","",MOD(AI36,1))</f>
        <v/>
      </c>
      <c r="P36" s="8" t="str">
        <f t="shared" si="28"/>
        <v/>
      </c>
      <c r="Q36" s="8" t="str">
        <f t="shared" si="29"/>
        <v/>
      </c>
      <c r="R36" s="9" t="str">
        <f>IF(AB36="","",WORKDAY.INTL(W36,AA36,V36,'Resmi Tatiller'!$A$2:$A$17))</f>
        <v/>
      </c>
      <c r="S36" s="10" t="str">
        <f t="shared" si="30"/>
        <v/>
      </c>
      <c r="T36" s="8" t="str">
        <f t="shared" si="31"/>
        <v>Boş</v>
      </c>
      <c r="U36" s="8">
        <f t="shared" si="32"/>
        <v>540</v>
      </c>
      <c r="V36" s="11" t="str">
        <f t="shared" si="33"/>
        <v>0000011</v>
      </c>
      <c r="W36" s="9" t="str">
        <f>IF(OR(N36="",O36=""),"",IF($AD36="24 Saat",N36,IF($AD36="12 Saat",IF(O36&gt;=TIME(20,0,0),WORKDAY.INTL(N36,1,V36,'Resmi Tatiller'!$A$2:$A$17),WORKDAY.INTL(N36-1,1,V36,'Resmi Tatiller'!$A$2:$A$17)),IF($AD36="2 Vardiya",IF(O36&lt;TIME(6,0,0),N36-1,IF(O36&lt;TIME(8,0,0),WORKDAY.INTL(N36-1,1,V36,'Resmi Tatiller'!$A$2:$A$17),N36)),IF(O36&gt;=TIME(18,0,0),WORKDAY.INTL(N36,1,V36,'Resmi Tatiller'!$A$2:$A$17),WORKDAY.INTL(N36-1,1,V36,'Resmi Tatiller'!$A$2:$A$17))))))</f>
        <v/>
      </c>
      <c r="X36" s="8" t="str">
        <f t="shared" si="34"/>
        <v/>
      </c>
      <c r="Y36" s="11" t="str">
        <f t="shared" si="35"/>
        <v/>
      </c>
      <c r="Z36" s="11" t="str">
        <f t="shared" si="36"/>
        <v/>
      </c>
      <c r="AA36" s="11" t="str">
        <f t="shared" si="37"/>
        <v/>
      </c>
      <c r="AB36" s="11" t="str">
        <f t="shared" si="38"/>
        <v/>
      </c>
      <c r="AC36" s="12" t="str">
        <f t="shared" si="39"/>
        <v/>
      </c>
      <c r="AD36" s="6" t="str">
        <f t="shared" si="40"/>
        <v>Gündüz</v>
      </c>
      <c r="AE36" s="18" t="str">
        <f t="shared" ref="AE36:AE67" si="43">IF(B36="","",IF(AC35="","",AC35+1/24))</f>
        <v/>
      </c>
      <c r="AF36" s="18" t="str">
        <f t="shared" ref="AF36:AF67" si="44">IF(AE36="","",INT(AE36))</f>
        <v/>
      </c>
      <c r="AG36" s="19" t="str">
        <f t="shared" ref="AG36:AG67" si="45">IF(AE36="","",MOD(AE36,1))</f>
        <v/>
      </c>
      <c r="AH36" s="18" t="str">
        <f>IF(AF36="","",WORKDAY.INTL(AF36-1,1,V36,'Resmi Tatiller'!$A$2:$A$17))</f>
        <v/>
      </c>
      <c r="AI36" s="18" t="str">
        <f t="shared" ref="AI36:AI67" si="46">IF(AE36="","",IF($AD36="24 Saat",AE36,IF($AD36="Gündüz",AJ36,IF($AD36="12 Saat",AK36,IF($AD36="2 Vardiya",AL36,AE36)))))</f>
        <v/>
      </c>
      <c r="AJ36" s="18" t="str">
        <f>IF(AE36="","",IF(AH36&lt;&gt;AF36,AH36+TIME(8,0,0),IF(AG36&lt;TIME(8,0,0),AF36+TIME(8,0,0),IF(AG36&lt;TIME(12,0,0),AE36,IF(AG36&lt;TIME(12,45,0),AF36+TIME(12,45,0),IF(AG36&lt;TIME(15,0,0),AE36,IF(AG36&lt;TIME(15,15,0),AF36+TIME(15,15,0),IF(AG36&lt;TIME(18,0,0),AE36,WORKDAY.INTL(AF36,1,V36,'Resmi Tatiller'!$A$2:$A$17)+TIME(8,0,0)))))))))</f>
        <v/>
      </c>
      <c r="AK36" s="18" t="str">
        <f>IF(AE36="","",IF(AH36&lt;&gt;AF36,AH36+TIME(8,0,0),IF(AG36&lt;TIME(8,0,0),AF36+TIME(8,0,0),IF(AG36&lt;TIME(12,0,0),AE36,IF(AG36&lt;TIME(12,45,0),AF36+TIME(12,45,0),IF(AG36&lt;TIME(15,0,0),AE36,IF(AG36&lt;TIME(15,15,0),AF36+TIME(15,15,0),IF(AG36&lt;TIME(20,0,0),AE36,WORKDAY.INTL(AF36,1,V36,'Resmi Tatiller'!$A$2:$A$17)+TIME(8,0,0)))))))))</f>
        <v/>
      </c>
      <c r="AL36" s="18" t="str">
        <f t="shared" ref="AL36:AL67" si="47">IF(AE36="","",IF(AG36&lt;TIME(6,0,0),IF(AG36&lt;TIME(0,45,0),AF36+TIME(0,45,0),IF(AG36&lt;TIME(3,0,0),AE36,IF(AG36&lt;TIME(3,15,0),AF36+TIME(3,15,0),AE36))),IF(AG36&lt;TIME(8,0,0),AF36+TIME(8,0,0),IF(AG36&lt;TIME(12,0,0),AE36,IF(AG36&lt;TIME(12,45,0),AF36+TIME(12,45,0),IF(AG36&lt;TIME(15,0,0),AE36,IF(AG36&lt;TIME(15,15,0),AF36+TIME(15,15,0),IF(AG36&lt;TIME(18,0,0),AE36,IF(AG36&lt;TIME(20,0,0),AF36+TIME(20,0,0),IF(AH36&lt;&gt;AF36,AH36+TIME(8,0,0),AE36))))))))))</f>
        <v/>
      </c>
    </row>
    <row r="37" spans="1:38" x14ac:dyDescent="0.25">
      <c r="A37" s="6" t="str">
        <f t="shared" si="24"/>
        <v/>
      </c>
      <c r="B37" s="6"/>
      <c r="C37" s="7" t="str">
        <f>IFERROR(VLOOKUP(B37,'Ürün Veri'!$A:$E,2,FALSE),"")</f>
        <v/>
      </c>
      <c r="D37" s="7" t="str">
        <f>IFERROR(VLOOKUP(B37,'Ürün Veri'!$A:$E,3,FALSE),"")</f>
        <v/>
      </c>
      <c r="E37" s="7" t="str">
        <f>IFERROR(VLOOKUP(B37,'Ürün Veri'!$A:$E,4,FALSE),"")</f>
        <v/>
      </c>
      <c r="F37" s="7" t="str">
        <f>IFERROR(VLOOKUP(B37,'Ürün Veri'!$A:$E,5,FALSE),"")</f>
        <v/>
      </c>
      <c r="G37" s="6"/>
      <c r="H37" s="6"/>
      <c r="I37" s="14">
        <v>10</v>
      </c>
      <c r="J37" s="15">
        <f t="shared" si="25"/>
        <v>45</v>
      </c>
      <c r="K37" s="15">
        <f t="shared" si="26"/>
        <v>15</v>
      </c>
      <c r="L37" s="8">
        <f t="shared" si="27"/>
        <v>9</v>
      </c>
      <c r="M37" s="6" t="s">
        <v>763</v>
      </c>
      <c r="N37" s="9" t="str">
        <f t="shared" si="41"/>
        <v/>
      </c>
      <c r="O37" s="10" t="str">
        <f t="shared" si="42"/>
        <v/>
      </c>
      <c r="P37" s="8" t="str">
        <f t="shared" si="28"/>
        <v/>
      </c>
      <c r="Q37" s="8" t="str">
        <f t="shared" si="29"/>
        <v/>
      </c>
      <c r="R37" s="9" t="str">
        <f>IF(AB37="","",WORKDAY.INTL(W37,AA37,V37,'Resmi Tatiller'!$A$2:$A$17))</f>
        <v/>
      </c>
      <c r="S37" s="10" t="str">
        <f t="shared" si="30"/>
        <v/>
      </c>
      <c r="T37" s="8" t="str">
        <f t="shared" si="31"/>
        <v>Boş</v>
      </c>
      <c r="U37" s="8">
        <f t="shared" si="32"/>
        <v>540</v>
      </c>
      <c r="V37" s="11" t="str">
        <f t="shared" si="33"/>
        <v>0000011</v>
      </c>
      <c r="W37" s="9" t="str">
        <f>IF(OR(N37="",O37=""),"",IF($AD37="24 Saat",N37,IF($AD37="12 Saat",IF(O37&gt;=TIME(20,0,0),WORKDAY.INTL(N37,1,V37,'Resmi Tatiller'!$A$2:$A$17),WORKDAY.INTL(N37-1,1,V37,'Resmi Tatiller'!$A$2:$A$17)),IF($AD37="2 Vardiya",IF(O37&lt;TIME(6,0,0),N37-1,IF(O37&lt;TIME(8,0,0),WORKDAY.INTL(N37-1,1,V37,'Resmi Tatiller'!$A$2:$A$17),N37)),IF(O37&gt;=TIME(18,0,0),WORKDAY.INTL(N37,1,V37,'Resmi Tatiller'!$A$2:$A$17),WORKDAY.INTL(N37-1,1,V37,'Resmi Tatiller'!$A$2:$A$17))))))</f>
        <v/>
      </c>
      <c r="X37" s="8" t="str">
        <f t="shared" si="34"/>
        <v/>
      </c>
      <c r="Y37" s="11" t="str">
        <f t="shared" si="35"/>
        <v/>
      </c>
      <c r="Z37" s="11" t="str">
        <f t="shared" si="36"/>
        <v/>
      </c>
      <c r="AA37" s="11" t="str">
        <f t="shared" si="37"/>
        <v/>
      </c>
      <c r="AB37" s="11" t="str">
        <f t="shared" si="38"/>
        <v/>
      </c>
      <c r="AC37" s="12" t="str">
        <f t="shared" si="39"/>
        <v/>
      </c>
      <c r="AD37" s="6" t="str">
        <f t="shared" si="40"/>
        <v>Gündüz</v>
      </c>
      <c r="AE37" s="18" t="str">
        <f t="shared" si="43"/>
        <v/>
      </c>
      <c r="AF37" s="18" t="str">
        <f t="shared" si="44"/>
        <v/>
      </c>
      <c r="AG37" s="19" t="str">
        <f t="shared" si="45"/>
        <v/>
      </c>
      <c r="AH37" s="18" t="str">
        <f>IF(AF37="","",WORKDAY.INTL(AF37-1,1,V37,'Resmi Tatiller'!$A$2:$A$17))</f>
        <v/>
      </c>
      <c r="AI37" s="18" t="str">
        <f t="shared" si="46"/>
        <v/>
      </c>
      <c r="AJ37" s="18" t="str">
        <f>IF(AE37="","",IF(AH37&lt;&gt;AF37,AH37+TIME(8,0,0),IF(AG37&lt;TIME(8,0,0),AF37+TIME(8,0,0),IF(AG37&lt;TIME(12,0,0),AE37,IF(AG37&lt;TIME(12,45,0),AF37+TIME(12,45,0),IF(AG37&lt;TIME(15,0,0),AE37,IF(AG37&lt;TIME(15,15,0),AF37+TIME(15,15,0),IF(AG37&lt;TIME(18,0,0),AE37,WORKDAY.INTL(AF37,1,V37,'Resmi Tatiller'!$A$2:$A$17)+TIME(8,0,0)))))))))</f>
        <v/>
      </c>
      <c r="AK37" s="18" t="str">
        <f>IF(AE37="","",IF(AH37&lt;&gt;AF37,AH37+TIME(8,0,0),IF(AG37&lt;TIME(8,0,0),AF37+TIME(8,0,0),IF(AG37&lt;TIME(12,0,0),AE37,IF(AG37&lt;TIME(12,45,0),AF37+TIME(12,45,0),IF(AG37&lt;TIME(15,0,0),AE37,IF(AG37&lt;TIME(15,15,0),AF37+TIME(15,15,0),IF(AG37&lt;TIME(20,0,0),AE37,WORKDAY.INTL(AF37,1,V37,'Resmi Tatiller'!$A$2:$A$17)+TIME(8,0,0)))))))))</f>
        <v/>
      </c>
      <c r="AL37" s="18" t="str">
        <f t="shared" si="47"/>
        <v/>
      </c>
    </row>
    <row r="38" spans="1:38" x14ac:dyDescent="0.25">
      <c r="A38" s="6" t="str">
        <f t="shared" si="24"/>
        <v/>
      </c>
      <c r="B38" s="6"/>
      <c r="C38" s="7" t="str">
        <f>IFERROR(VLOOKUP(B38,'Ürün Veri'!$A:$E,2,FALSE),"")</f>
        <v/>
      </c>
      <c r="D38" s="7" t="str">
        <f>IFERROR(VLOOKUP(B38,'Ürün Veri'!$A:$E,3,FALSE),"")</f>
        <v/>
      </c>
      <c r="E38" s="7" t="str">
        <f>IFERROR(VLOOKUP(B38,'Ürün Veri'!$A:$E,4,FALSE),"")</f>
        <v/>
      </c>
      <c r="F38" s="7" t="str">
        <f>IFERROR(VLOOKUP(B38,'Ürün Veri'!$A:$E,5,FALSE),"")</f>
        <v/>
      </c>
      <c r="G38" s="6"/>
      <c r="H38" s="6"/>
      <c r="I38" s="14">
        <v>10</v>
      </c>
      <c r="J38" s="15">
        <f t="shared" si="25"/>
        <v>45</v>
      </c>
      <c r="K38" s="15">
        <f t="shared" si="26"/>
        <v>15</v>
      </c>
      <c r="L38" s="8">
        <f t="shared" si="27"/>
        <v>9</v>
      </c>
      <c r="M38" s="6" t="s">
        <v>763</v>
      </c>
      <c r="N38" s="9" t="str">
        <f t="shared" si="41"/>
        <v/>
      </c>
      <c r="O38" s="10" t="str">
        <f t="shared" si="42"/>
        <v/>
      </c>
      <c r="P38" s="8" t="str">
        <f t="shared" si="28"/>
        <v/>
      </c>
      <c r="Q38" s="8" t="str">
        <f t="shared" si="29"/>
        <v/>
      </c>
      <c r="R38" s="9" t="str">
        <f>IF(AB38="","",WORKDAY.INTL(W38,AA38,V38,'Resmi Tatiller'!$A$2:$A$17))</f>
        <v/>
      </c>
      <c r="S38" s="10" t="str">
        <f t="shared" si="30"/>
        <v/>
      </c>
      <c r="T38" s="8" t="str">
        <f t="shared" si="31"/>
        <v>Boş</v>
      </c>
      <c r="U38" s="8">
        <f t="shared" si="32"/>
        <v>540</v>
      </c>
      <c r="V38" s="11" t="str">
        <f t="shared" si="33"/>
        <v>0000011</v>
      </c>
      <c r="W38" s="9" t="str">
        <f>IF(OR(N38="",O38=""),"",IF($AD38="24 Saat",N38,IF($AD38="12 Saat",IF(O38&gt;=TIME(20,0,0),WORKDAY.INTL(N38,1,V38,'Resmi Tatiller'!$A$2:$A$17),WORKDAY.INTL(N38-1,1,V38,'Resmi Tatiller'!$A$2:$A$17)),IF($AD38="2 Vardiya",IF(O38&lt;TIME(6,0,0),N38-1,IF(O38&lt;TIME(8,0,0),WORKDAY.INTL(N38-1,1,V38,'Resmi Tatiller'!$A$2:$A$17),N38)),IF(O38&gt;=TIME(18,0,0),WORKDAY.INTL(N38,1,V38,'Resmi Tatiller'!$A$2:$A$17),WORKDAY.INTL(N38-1,1,V38,'Resmi Tatiller'!$A$2:$A$17))))))</f>
        <v/>
      </c>
      <c r="X38" s="8" t="str">
        <f t="shared" si="34"/>
        <v/>
      </c>
      <c r="Y38" s="11" t="str">
        <f t="shared" si="35"/>
        <v/>
      </c>
      <c r="Z38" s="11" t="str">
        <f t="shared" si="36"/>
        <v/>
      </c>
      <c r="AA38" s="11" t="str">
        <f t="shared" si="37"/>
        <v/>
      </c>
      <c r="AB38" s="11" t="str">
        <f t="shared" si="38"/>
        <v/>
      </c>
      <c r="AC38" s="12" t="str">
        <f t="shared" si="39"/>
        <v/>
      </c>
      <c r="AD38" s="6" t="str">
        <f t="shared" si="40"/>
        <v>Gündüz</v>
      </c>
      <c r="AE38" s="18" t="str">
        <f t="shared" si="43"/>
        <v/>
      </c>
      <c r="AF38" s="18" t="str">
        <f t="shared" si="44"/>
        <v/>
      </c>
      <c r="AG38" s="19" t="str">
        <f t="shared" si="45"/>
        <v/>
      </c>
      <c r="AH38" s="18" t="str">
        <f>IF(AF38="","",WORKDAY.INTL(AF38-1,1,V38,'Resmi Tatiller'!$A$2:$A$17))</f>
        <v/>
      </c>
      <c r="AI38" s="18" t="str">
        <f t="shared" si="46"/>
        <v/>
      </c>
      <c r="AJ38" s="18" t="str">
        <f>IF(AE38="","",IF(AH38&lt;&gt;AF38,AH38+TIME(8,0,0),IF(AG38&lt;TIME(8,0,0),AF38+TIME(8,0,0),IF(AG38&lt;TIME(12,0,0),AE38,IF(AG38&lt;TIME(12,45,0),AF38+TIME(12,45,0),IF(AG38&lt;TIME(15,0,0),AE38,IF(AG38&lt;TIME(15,15,0),AF38+TIME(15,15,0),IF(AG38&lt;TIME(18,0,0),AE38,WORKDAY.INTL(AF38,1,V38,'Resmi Tatiller'!$A$2:$A$17)+TIME(8,0,0)))))))))</f>
        <v/>
      </c>
      <c r="AK38" s="18" t="str">
        <f>IF(AE38="","",IF(AH38&lt;&gt;AF38,AH38+TIME(8,0,0),IF(AG38&lt;TIME(8,0,0),AF38+TIME(8,0,0),IF(AG38&lt;TIME(12,0,0),AE38,IF(AG38&lt;TIME(12,45,0),AF38+TIME(12,45,0),IF(AG38&lt;TIME(15,0,0),AE38,IF(AG38&lt;TIME(15,15,0),AF38+TIME(15,15,0),IF(AG38&lt;TIME(20,0,0),AE38,WORKDAY.INTL(AF38,1,V38,'Resmi Tatiller'!$A$2:$A$17)+TIME(8,0,0)))))))))</f>
        <v/>
      </c>
      <c r="AL38" s="18" t="str">
        <f t="shared" si="47"/>
        <v/>
      </c>
    </row>
    <row r="39" spans="1:38" x14ac:dyDescent="0.25">
      <c r="A39" s="6" t="str">
        <f t="shared" si="24"/>
        <v/>
      </c>
      <c r="B39" s="6"/>
      <c r="C39" s="7" t="str">
        <f>IFERROR(VLOOKUP(B39,'Ürün Veri'!$A:$E,2,FALSE),"")</f>
        <v/>
      </c>
      <c r="D39" s="7" t="str">
        <f>IFERROR(VLOOKUP(B39,'Ürün Veri'!$A:$E,3,FALSE),"")</f>
        <v/>
      </c>
      <c r="E39" s="7" t="str">
        <f>IFERROR(VLOOKUP(B39,'Ürün Veri'!$A:$E,4,FALSE),"")</f>
        <v/>
      </c>
      <c r="F39" s="7" t="str">
        <f>IFERROR(VLOOKUP(B39,'Ürün Veri'!$A:$E,5,FALSE),"")</f>
        <v/>
      </c>
      <c r="G39" s="6"/>
      <c r="H39" s="6"/>
      <c r="I39" s="14">
        <v>10</v>
      </c>
      <c r="J39" s="15">
        <f t="shared" si="25"/>
        <v>45</v>
      </c>
      <c r="K39" s="15">
        <f t="shared" si="26"/>
        <v>15</v>
      </c>
      <c r="L39" s="8">
        <f t="shared" si="27"/>
        <v>9</v>
      </c>
      <c r="M39" s="6" t="s">
        <v>763</v>
      </c>
      <c r="N39" s="9" t="str">
        <f t="shared" si="41"/>
        <v/>
      </c>
      <c r="O39" s="10" t="str">
        <f t="shared" si="42"/>
        <v/>
      </c>
      <c r="P39" s="8" t="str">
        <f t="shared" si="28"/>
        <v/>
      </c>
      <c r="Q39" s="8" t="str">
        <f t="shared" si="29"/>
        <v/>
      </c>
      <c r="R39" s="9" t="str">
        <f>IF(AB39="","",WORKDAY.INTL(W39,AA39,V39,'Resmi Tatiller'!$A$2:$A$17))</f>
        <v/>
      </c>
      <c r="S39" s="10" t="str">
        <f t="shared" si="30"/>
        <v/>
      </c>
      <c r="T39" s="8" t="str">
        <f t="shared" si="31"/>
        <v>Boş</v>
      </c>
      <c r="U39" s="8">
        <f t="shared" si="32"/>
        <v>540</v>
      </c>
      <c r="V39" s="11" t="str">
        <f t="shared" si="33"/>
        <v>0000011</v>
      </c>
      <c r="W39" s="9" t="str">
        <f>IF(OR(N39="",O39=""),"",IF($AD39="24 Saat",N39,IF($AD39="12 Saat",IF(O39&gt;=TIME(20,0,0),WORKDAY.INTL(N39,1,V39,'Resmi Tatiller'!$A$2:$A$17),WORKDAY.INTL(N39-1,1,V39,'Resmi Tatiller'!$A$2:$A$17)),IF($AD39="2 Vardiya",IF(O39&lt;TIME(6,0,0),N39-1,IF(O39&lt;TIME(8,0,0),WORKDAY.INTL(N39-1,1,V39,'Resmi Tatiller'!$A$2:$A$17),N39)),IF(O39&gt;=TIME(18,0,0),WORKDAY.INTL(N39,1,V39,'Resmi Tatiller'!$A$2:$A$17),WORKDAY.INTL(N39-1,1,V39,'Resmi Tatiller'!$A$2:$A$17))))))</f>
        <v/>
      </c>
      <c r="X39" s="8" t="str">
        <f t="shared" si="34"/>
        <v/>
      </c>
      <c r="Y39" s="11" t="str">
        <f t="shared" si="35"/>
        <v/>
      </c>
      <c r="Z39" s="11" t="str">
        <f t="shared" si="36"/>
        <v/>
      </c>
      <c r="AA39" s="11" t="str">
        <f t="shared" si="37"/>
        <v/>
      </c>
      <c r="AB39" s="11" t="str">
        <f t="shared" si="38"/>
        <v/>
      </c>
      <c r="AC39" s="12" t="str">
        <f t="shared" si="39"/>
        <v/>
      </c>
      <c r="AD39" s="6" t="str">
        <f t="shared" si="40"/>
        <v>Gündüz</v>
      </c>
      <c r="AE39" s="18" t="str">
        <f t="shared" si="43"/>
        <v/>
      </c>
      <c r="AF39" s="18" t="str">
        <f t="shared" si="44"/>
        <v/>
      </c>
      <c r="AG39" s="19" t="str">
        <f t="shared" si="45"/>
        <v/>
      </c>
      <c r="AH39" s="18" t="str">
        <f>IF(AF39="","",WORKDAY.INTL(AF39-1,1,V39,'Resmi Tatiller'!$A$2:$A$17))</f>
        <v/>
      </c>
      <c r="AI39" s="18" t="str">
        <f t="shared" si="46"/>
        <v/>
      </c>
      <c r="AJ39" s="18" t="str">
        <f>IF(AE39="","",IF(AH39&lt;&gt;AF39,AH39+TIME(8,0,0),IF(AG39&lt;TIME(8,0,0),AF39+TIME(8,0,0),IF(AG39&lt;TIME(12,0,0),AE39,IF(AG39&lt;TIME(12,45,0),AF39+TIME(12,45,0),IF(AG39&lt;TIME(15,0,0),AE39,IF(AG39&lt;TIME(15,15,0),AF39+TIME(15,15,0),IF(AG39&lt;TIME(18,0,0),AE39,WORKDAY.INTL(AF39,1,V39,'Resmi Tatiller'!$A$2:$A$17)+TIME(8,0,0)))))))))</f>
        <v/>
      </c>
      <c r="AK39" s="18" t="str">
        <f>IF(AE39="","",IF(AH39&lt;&gt;AF39,AH39+TIME(8,0,0),IF(AG39&lt;TIME(8,0,0),AF39+TIME(8,0,0),IF(AG39&lt;TIME(12,0,0),AE39,IF(AG39&lt;TIME(12,45,0),AF39+TIME(12,45,0),IF(AG39&lt;TIME(15,0,0),AE39,IF(AG39&lt;TIME(15,15,0),AF39+TIME(15,15,0),IF(AG39&lt;TIME(20,0,0),AE39,WORKDAY.INTL(AF39,1,V39,'Resmi Tatiller'!$A$2:$A$17)+TIME(8,0,0)))))))))</f>
        <v/>
      </c>
      <c r="AL39" s="18" t="str">
        <f t="shared" si="47"/>
        <v/>
      </c>
    </row>
    <row r="40" spans="1:38" x14ac:dyDescent="0.25">
      <c r="A40" s="6" t="str">
        <f t="shared" si="24"/>
        <v/>
      </c>
      <c r="B40" s="6"/>
      <c r="C40" s="7" t="str">
        <f>IFERROR(VLOOKUP(B40,'Ürün Veri'!$A:$E,2,FALSE),"")</f>
        <v/>
      </c>
      <c r="D40" s="7" t="str">
        <f>IFERROR(VLOOKUP(B40,'Ürün Veri'!$A:$E,3,FALSE),"")</f>
        <v/>
      </c>
      <c r="E40" s="7" t="str">
        <f>IFERROR(VLOOKUP(B40,'Ürün Veri'!$A:$E,4,FALSE),"")</f>
        <v/>
      </c>
      <c r="F40" s="7" t="str">
        <f>IFERROR(VLOOKUP(B40,'Ürün Veri'!$A:$E,5,FALSE),"")</f>
        <v/>
      </c>
      <c r="G40" s="6"/>
      <c r="H40" s="6"/>
      <c r="I40" s="14">
        <v>10</v>
      </c>
      <c r="J40" s="15">
        <f t="shared" si="25"/>
        <v>45</v>
      </c>
      <c r="K40" s="15">
        <f t="shared" si="26"/>
        <v>15</v>
      </c>
      <c r="L40" s="8">
        <f t="shared" si="27"/>
        <v>9</v>
      </c>
      <c r="M40" s="6" t="s">
        <v>763</v>
      </c>
      <c r="N40" s="9" t="str">
        <f t="shared" si="41"/>
        <v/>
      </c>
      <c r="O40" s="10" t="str">
        <f t="shared" si="42"/>
        <v/>
      </c>
      <c r="P40" s="8" t="str">
        <f t="shared" si="28"/>
        <v/>
      </c>
      <c r="Q40" s="8" t="str">
        <f t="shared" si="29"/>
        <v/>
      </c>
      <c r="R40" s="9" t="str">
        <f>IF(AB40="","",WORKDAY.INTL(W40,AA40,V40,'Resmi Tatiller'!$A$2:$A$17))</f>
        <v/>
      </c>
      <c r="S40" s="10" t="str">
        <f t="shared" si="30"/>
        <v/>
      </c>
      <c r="T40" s="8" t="str">
        <f t="shared" si="31"/>
        <v>Boş</v>
      </c>
      <c r="U40" s="8">
        <f t="shared" si="32"/>
        <v>540</v>
      </c>
      <c r="V40" s="11" t="str">
        <f t="shared" si="33"/>
        <v>0000011</v>
      </c>
      <c r="W40" s="9" t="str">
        <f>IF(OR(N40="",O40=""),"",IF($AD40="24 Saat",N40,IF($AD40="12 Saat",IF(O40&gt;=TIME(20,0,0),WORKDAY.INTL(N40,1,V40,'Resmi Tatiller'!$A$2:$A$17),WORKDAY.INTL(N40-1,1,V40,'Resmi Tatiller'!$A$2:$A$17)),IF($AD40="2 Vardiya",IF(O40&lt;TIME(6,0,0),N40-1,IF(O40&lt;TIME(8,0,0),WORKDAY.INTL(N40-1,1,V40,'Resmi Tatiller'!$A$2:$A$17),N40)),IF(O40&gt;=TIME(18,0,0),WORKDAY.INTL(N40,1,V40,'Resmi Tatiller'!$A$2:$A$17),WORKDAY.INTL(N40-1,1,V40,'Resmi Tatiller'!$A$2:$A$17))))))</f>
        <v/>
      </c>
      <c r="X40" s="8" t="str">
        <f t="shared" si="34"/>
        <v/>
      </c>
      <c r="Y40" s="11" t="str">
        <f t="shared" si="35"/>
        <v/>
      </c>
      <c r="Z40" s="11" t="str">
        <f t="shared" si="36"/>
        <v/>
      </c>
      <c r="AA40" s="11" t="str">
        <f t="shared" si="37"/>
        <v/>
      </c>
      <c r="AB40" s="11" t="str">
        <f t="shared" si="38"/>
        <v/>
      </c>
      <c r="AC40" s="12" t="str">
        <f t="shared" si="39"/>
        <v/>
      </c>
      <c r="AD40" s="6" t="str">
        <f t="shared" si="40"/>
        <v>Gündüz</v>
      </c>
      <c r="AE40" s="18" t="str">
        <f t="shared" si="43"/>
        <v/>
      </c>
      <c r="AF40" s="18" t="str">
        <f t="shared" si="44"/>
        <v/>
      </c>
      <c r="AG40" s="19" t="str">
        <f t="shared" si="45"/>
        <v/>
      </c>
      <c r="AH40" s="18" t="str">
        <f>IF(AF40="","",WORKDAY.INTL(AF40-1,1,V40,'Resmi Tatiller'!$A$2:$A$17))</f>
        <v/>
      </c>
      <c r="AI40" s="18" t="str">
        <f t="shared" si="46"/>
        <v/>
      </c>
      <c r="AJ40" s="18" t="str">
        <f>IF(AE40="","",IF(AH40&lt;&gt;AF40,AH40+TIME(8,0,0),IF(AG40&lt;TIME(8,0,0),AF40+TIME(8,0,0),IF(AG40&lt;TIME(12,0,0),AE40,IF(AG40&lt;TIME(12,45,0),AF40+TIME(12,45,0),IF(AG40&lt;TIME(15,0,0),AE40,IF(AG40&lt;TIME(15,15,0),AF40+TIME(15,15,0),IF(AG40&lt;TIME(18,0,0),AE40,WORKDAY.INTL(AF40,1,V40,'Resmi Tatiller'!$A$2:$A$17)+TIME(8,0,0)))))))))</f>
        <v/>
      </c>
      <c r="AK40" s="18" t="str">
        <f>IF(AE40="","",IF(AH40&lt;&gt;AF40,AH40+TIME(8,0,0),IF(AG40&lt;TIME(8,0,0),AF40+TIME(8,0,0),IF(AG40&lt;TIME(12,0,0),AE40,IF(AG40&lt;TIME(12,45,0),AF40+TIME(12,45,0),IF(AG40&lt;TIME(15,0,0),AE40,IF(AG40&lt;TIME(15,15,0),AF40+TIME(15,15,0),IF(AG40&lt;TIME(20,0,0),AE40,WORKDAY.INTL(AF40,1,V40,'Resmi Tatiller'!$A$2:$A$17)+TIME(8,0,0)))))))))</f>
        <v/>
      </c>
      <c r="AL40" s="18" t="str">
        <f t="shared" si="47"/>
        <v/>
      </c>
    </row>
    <row r="41" spans="1:38" x14ac:dyDescent="0.25">
      <c r="A41" s="6" t="str">
        <f t="shared" si="24"/>
        <v/>
      </c>
      <c r="B41" s="6"/>
      <c r="C41" s="7" t="str">
        <f>IFERROR(VLOOKUP(B41,'Ürün Veri'!$A:$E,2,FALSE),"")</f>
        <v/>
      </c>
      <c r="D41" s="7" t="str">
        <f>IFERROR(VLOOKUP(B41,'Ürün Veri'!$A:$E,3,FALSE),"")</f>
        <v/>
      </c>
      <c r="E41" s="7" t="str">
        <f>IFERROR(VLOOKUP(B41,'Ürün Veri'!$A:$E,4,FALSE),"")</f>
        <v/>
      </c>
      <c r="F41" s="7" t="str">
        <f>IFERROR(VLOOKUP(B41,'Ürün Veri'!$A:$E,5,FALSE),"")</f>
        <v/>
      </c>
      <c r="G41" s="6"/>
      <c r="H41" s="6"/>
      <c r="I41" s="14">
        <v>10</v>
      </c>
      <c r="J41" s="15">
        <f t="shared" si="25"/>
        <v>45</v>
      </c>
      <c r="K41" s="15">
        <f t="shared" si="26"/>
        <v>15</v>
      </c>
      <c r="L41" s="8">
        <f t="shared" si="27"/>
        <v>9</v>
      </c>
      <c r="M41" s="6" t="s">
        <v>763</v>
      </c>
      <c r="N41" s="9" t="str">
        <f t="shared" si="41"/>
        <v/>
      </c>
      <c r="O41" s="10" t="str">
        <f t="shared" si="42"/>
        <v/>
      </c>
      <c r="P41" s="8" t="str">
        <f t="shared" si="28"/>
        <v/>
      </c>
      <c r="Q41" s="8" t="str">
        <f t="shared" si="29"/>
        <v/>
      </c>
      <c r="R41" s="9" t="str">
        <f>IF(AB41="","",WORKDAY.INTL(W41,AA41,V41,'Resmi Tatiller'!$A$2:$A$17))</f>
        <v/>
      </c>
      <c r="S41" s="10" t="str">
        <f t="shared" si="30"/>
        <v/>
      </c>
      <c r="T41" s="8" t="str">
        <f t="shared" si="31"/>
        <v>Boş</v>
      </c>
      <c r="U41" s="8">
        <f t="shared" si="32"/>
        <v>540</v>
      </c>
      <c r="V41" s="11" t="str">
        <f t="shared" si="33"/>
        <v>0000011</v>
      </c>
      <c r="W41" s="9" t="str">
        <f>IF(OR(N41="",O41=""),"",IF($AD41="24 Saat",N41,IF($AD41="12 Saat",IF(O41&gt;=TIME(20,0,0),WORKDAY.INTL(N41,1,V41,'Resmi Tatiller'!$A$2:$A$17),WORKDAY.INTL(N41-1,1,V41,'Resmi Tatiller'!$A$2:$A$17)),IF($AD41="2 Vardiya",IF(O41&lt;TIME(6,0,0),N41-1,IF(O41&lt;TIME(8,0,0),WORKDAY.INTL(N41-1,1,V41,'Resmi Tatiller'!$A$2:$A$17),N41)),IF(O41&gt;=TIME(18,0,0),WORKDAY.INTL(N41,1,V41,'Resmi Tatiller'!$A$2:$A$17),WORKDAY.INTL(N41-1,1,V41,'Resmi Tatiller'!$A$2:$A$17))))))</f>
        <v/>
      </c>
      <c r="X41" s="8" t="str">
        <f t="shared" si="34"/>
        <v/>
      </c>
      <c r="Y41" s="11" t="str">
        <f t="shared" si="35"/>
        <v/>
      </c>
      <c r="Z41" s="11" t="str">
        <f t="shared" si="36"/>
        <v/>
      </c>
      <c r="AA41" s="11" t="str">
        <f t="shared" si="37"/>
        <v/>
      </c>
      <c r="AB41" s="11" t="str">
        <f t="shared" si="38"/>
        <v/>
      </c>
      <c r="AC41" s="12" t="str">
        <f t="shared" si="39"/>
        <v/>
      </c>
      <c r="AD41" s="6" t="str">
        <f t="shared" si="40"/>
        <v>Gündüz</v>
      </c>
      <c r="AE41" s="18" t="str">
        <f t="shared" si="43"/>
        <v/>
      </c>
      <c r="AF41" s="18" t="str">
        <f t="shared" si="44"/>
        <v/>
      </c>
      <c r="AG41" s="19" t="str">
        <f t="shared" si="45"/>
        <v/>
      </c>
      <c r="AH41" s="18" t="str">
        <f>IF(AF41="","",WORKDAY.INTL(AF41-1,1,V41,'Resmi Tatiller'!$A$2:$A$17))</f>
        <v/>
      </c>
      <c r="AI41" s="18" t="str">
        <f t="shared" si="46"/>
        <v/>
      </c>
      <c r="AJ41" s="18" t="str">
        <f>IF(AE41="","",IF(AH41&lt;&gt;AF41,AH41+TIME(8,0,0),IF(AG41&lt;TIME(8,0,0),AF41+TIME(8,0,0),IF(AG41&lt;TIME(12,0,0),AE41,IF(AG41&lt;TIME(12,45,0),AF41+TIME(12,45,0),IF(AG41&lt;TIME(15,0,0),AE41,IF(AG41&lt;TIME(15,15,0),AF41+TIME(15,15,0),IF(AG41&lt;TIME(18,0,0),AE41,WORKDAY.INTL(AF41,1,V41,'Resmi Tatiller'!$A$2:$A$17)+TIME(8,0,0)))))))))</f>
        <v/>
      </c>
      <c r="AK41" s="18" t="str">
        <f>IF(AE41="","",IF(AH41&lt;&gt;AF41,AH41+TIME(8,0,0),IF(AG41&lt;TIME(8,0,0),AF41+TIME(8,0,0),IF(AG41&lt;TIME(12,0,0),AE41,IF(AG41&lt;TIME(12,45,0),AF41+TIME(12,45,0),IF(AG41&lt;TIME(15,0,0),AE41,IF(AG41&lt;TIME(15,15,0),AF41+TIME(15,15,0),IF(AG41&lt;TIME(20,0,0),AE41,WORKDAY.INTL(AF41,1,V41,'Resmi Tatiller'!$A$2:$A$17)+TIME(8,0,0)))))))))</f>
        <v/>
      </c>
      <c r="AL41" s="18" t="str">
        <f t="shared" si="47"/>
        <v/>
      </c>
    </row>
    <row r="42" spans="1:38" x14ac:dyDescent="0.25">
      <c r="A42" s="6" t="str">
        <f t="shared" si="24"/>
        <v/>
      </c>
      <c r="B42" s="6"/>
      <c r="C42" s="7" t="str">
        <f>IFERROR(VLOOKUP(B42,'Ürün Veri'!$A:$E,2,FALSE),"")</f>
        <v/>
      </c>
      <c r="D42" s="7" t="str">
        <f>IFERROR(VLOOKUP(B42,'Ürün Veri'!$A:$E,3,FALSE),"")</f>
        <v/>
      </c>
      <c r="E42" s="7" t="str">
        <f>IFERROR(VLOOKUP(B42,'Ürün Veri'!$A:$E,4,FALSE),"")</f>
        <v/>
      </c>
      <c r="F42" s="7" t="str">
        <f>IFERROR(VLOOKUP(B42,'Ürün Veri'!$A:$E,5,FALSE),"")</f>
        <v/>
      </c>
      <c r="G42" s="6"/>
      <c r="H42" s="6"/>
      <c r="I42" s="14">
        <v>10</v>
      </c>
      <c r="J42" s="15">
        <f t="shared" si="25"/>
        <v>45</v>
      </c>
      <c r="K42" s="15">
        <f t="shared" si="26"/>
        <v>15</v>
      </c>
      <c r="L42" s="8">
        <f t="shared" si="27"/>
        <v>9</v>
      </c>
      <c r="M42" s="6" t="s">
        <v>763</v>
      </c>
      <c r="N42" s="9" t="str">
        <f t="shared" si="41"/>
        <v/>
      </c>
      <c r="O42" s="10" t="str">
        <f t="shared" si="42"/>
        <v/>
      </c>
      <c r="P42" s="8" t="str">
        <f t="shared" si="28"/>
        <v/>
      </c>
      <c r="Q42" s="8" t="str">
        <f t="shared" si="29"/>
        <v/>
      </c>
      <c r="R42" s="9" t="str">
        <f>IF(AB42="","",WORKDAY.INTL(W42,AA42,V42,'Resmi Tatiller'!$A$2:$A$17))</f>
        <v/>
      </c>
      <c r="S42" s="10" t="str">
        <f t="shared" si="30"/>
        <v/>
      </c>
      <c r="T42" s="8" t="str">
        <f t="shared" si="31"/>
        <v>Boş</v>
      </c>
      <c r="U42" s="8">
        <f t="shared" si="32"/>
        <v>540</v>
      </c>
      <c r="V42" s="11" t="str">
        <f t="shared" si="33"/>
        <v>0000011</v>
      </c>
      <c r="W42" s="9" t="str">
        <f>IF(OR(N42="",O42=""),"",IF($AD42="24 Saat",N42,IF($AD42="12 Saat",IF(O42&gt;=TIME(20,0,0),WORKDAY.INTL(N42,1,V42,'Resmi Tatiller'!$A$2:$A$17),WORKDAY.INTL(N42-1,1,V42,'Resmi Tatiller'!$A$2:$A$17)),IF($AD42="2 Vardiya",IF(O42&lt;TIME(6,0,0),N42-1,IF(O42&lt;TIME(8,0,0),WORKDAY.INTL(N42-1,1,V42,'Resmi Tatiller'!$A$2:$A$17),N42)),IF(O42&gt;=TIME(18,0,0),WORKDAY.INTL(N42,1,V42,'Resmi Tatiller'!$A$2:$A$17),WORKDAY.INTL(N42-1,1,V42,'Resmi Tatiller'!$A$2:$A$17))))))</f>
        <v/>
      </c>
      <c r="X42" s="8" t="str">
        <f t="shared" si="34"/>
        <v/>
      </c>
      <c r="Y42" s="11" t="str">
        <f t="shared" si="35"/>
        <v/>
      </c>
      <c r="Z42" s="11" t="str">
        <f t="shared" si="36"/>
        <v/>
      </c>
      <c r="AA42" s="11" t="str">
        <f t="shared" si="37"/>
        <v/>
      </c>
      <c r="AB42" s="11" t="str">
        <f t="shared" si="38"/>
        <v/>
      </c>
      <c r="AC42" s="12" t="str">
        <f t="shared" si="39"/>
        <v/>
      </c>
      <c r="AD42" s="6" t="str">
        <f t="shared" si="40"/>
        <v>Gündüz</v>
      </c>
      <c r="AE42" s="18" t="str">
        <f t="shared" si="43"/>
        <v/>
      </c>
      <c r="AF42" s="18" t="str">
        <f t="shared" si="44"/>
        <v/>
      </c>
      <c r="AG42" s="19" t="str">
        <f t="shared" si="45"/>
        <v/>
      </c>
      <c r="AH42" s="18" t="str">
        <f>IF(AF42="","",WORKDAY.INTL(AF42-1,1,V42,'Resmi Tatiller'!$A$2:$A$17))</f>
        <v/>
      </c>
      <c r="AI42" s="18" t="str">
        <f t="shared" si="46"/>
        <v/>
      </c>
      <c r="AJ42" s="18" t="str">
        <f>IF(AE42="","",IF(AH42&lt;&gt;AF42,AH42+TIME(8,0,0),IF(AG42&lt;TIME(8,0,0),AF42+TIME(8,0,0),IF(AG42&lt;TIME(12,0,0),AE42,IF(AG42&lt;TIME(12,45,0),AF42+TIME(12,45,0),IF(AG42&lt;TIME(15,0,0),AE42,IF(AG42&lt;TIME(15,15,0),AF42+TIME(15,15,0),IF(AG42&lt;TIME(18,0,0),AE42,WORKDAY.INTL(AF42,1,V42,'Resmi Tatiller'!$A$2:$A$17)+TIME(8,0,0)))))))))</f>
        <v/>
      </c>
      <c r="AK42" s="18" t="str">
        <f>IF(AE42="","",IF(AH42&lt;&gt;AF42,AH42+TIME(8,0,0),IF(AG42&lt;TIME(8,0,0),AF42+TIME(8,0,0),IF(AG42&lt;TIME(12,0,0),AE42,IF(AG42&lt;TIME(12,45,0),AF42+TIME(12,45,0),IF(AG42&lt;TIME(15,0,0),AE42,IF(AG42&lt;TIME(15,15,0),AF42+TIME(15,15,0),IF(AG42&lt;TIME(20,0,0),AE42,WORKDAY.INTL(AF42,1,V42,'Resmi Tatiller'!$A$2:$A$17)+TIME(8,0,0)))))))))</f>
        <v/>
      </c>
      <c r="AL42" s="18" t="str">
        <f t="shared" si="47"/>
        <v/>
      </c>
    </row>
    <row r="43" spans="1:38" x14ac:dyDescent="0.25">
      <c r="A43" s="6" t="str">
        <f t="shared" si="24"/>
        <v/>
      </c>
      <c r="B43" s="6"/>
      <c r="C43" s="7" t="str">
        <f>IFERROR(VLOOKUP(B43,'Ürün Veri'!$A:$E,2,FALSE),"")</f>
        <v/>
      </c>
      <c r="D43" s="7" t="str">
        <f>IFERROR(VLOOKUP(B43,'Ürün Veri'!$A:$E,3,FALSE),"")</f>
        <v/>
      </c>
      <c r="E43" s="7" t="str">
        <f>IFERROR(VLOOKUP(B43,'Ürün Veri'!$A:$E,4,FALSE),"")</f>
        <v/>
      </c>
      <c r="F43" s="7" t="str">
        <f>IFERROR(VLOOKUP(B43,'Ürün Veri'!$A:$E,5,FALSE),"")</f>
        <v/>
      </c>
      <c r="G43" s="6"/>
      <c r="H43" s="6"/>
      <c r="I43" s="14">
        <v>10</v>
      </c>
      <c r="J43" s="15">
        <f t="shared" si="25"/>
        <v>45</v>
      </c>
      <c r="K43" s="15">
        <f t="shared" si="26"/>
        <v>15</v>
      </c>
      <c r="L43" s="8">
        <f t="shared" si="27"/>
        <v>9</v>
      </c>
      <c r="M43" s="6" t="s">
        <v>763</v>
      </c>
      <c r="N43" s="9" t="str">
        <f t="shared" si="41"/>
        <v/>
      </c>
      <c r="O43" s="10" t="str">
        <f t="shared" si="42"/>
        <v/>
      </c>
      <c r="P43" s="8" t="str">
        <f t="shared" si="28"/>
        <v/>
      </c>
      <c r="Q43" s="8" t="str">
        <f t="shared" si="29"/>
        <v/>
      </c>
      <c r="R43" s="9" t="str">
        <f>IF(AB43="","",WORKDAY.INTL(W43,AA43,V43,'Resmi Tatiller'!$A$2:$A$17))</f>
        <v/>
      </c>
      <c r="S43" s="10" t="str">
        <f t="shared" si="30"/>
        <v/>
      </c>
      <c r="T43" s="8" t="str">
        <f t="shared" si="31"/>
        <v>Boş</v>
      </c>
      <c r="U43" s="8">
        <f t="shared" si="32"/>
        <v>540</v>
      </c>
      <c r="V43" s="11" t="str">
        <f t="shared" si="33"/>
        <v>0000011</v>
      </c>
      <c r="W43" s="9" t="str">
        <f>IF(OR(N43="",O43=""),"",IF($AD43="24 Saat",N43,IF($AD43="12 Saat",IF(O43&gt;=TIME(20,0,0),WORKDAY.INTL(N43,1,V43,'Resmi Tatiller'!$A$2:$A$17),WORKDAY.INTL(N43-1,1,V43,'Resmi Tatiller'!$A$2:$A$17)),IF($AD43="2 Vardiya",IF(O43&lt;TIME(6,0,0),N43-1,IF(O43&lt;TIME(8,0,0),WORKDAY.INTL(N43-1,1,V43,'Resmi Tatiller'!$A$2:$A$17),N43)),IF(O43&gt;=TIME(18,0,0),WORKDAY.INTL(N43,1,V43,'Resmi Tatiller'!$A$2:$A$17),WORKDAY.INTL(N43-1,1,V43,'Resmi Tatiller'!$A$2:$A$17))))))</f>
        <v/>
      </c>
      <c r="X43" s="8" t="str">
        <f t="shared" si="34"/>
        <v/>
      </c>
      <c r="Y43" s="11" t="str">
        <f t="shared" si="35"/>
        <v/>
      </c>
      <c r="Z43" s="11" t="str">
        <f t="shared" si="36"/>
        <v/>
      </c>
      <c r="AA43" s="11" t="str">
        <f t="shared" si="37"/>
        <v/>
      </c>
      <c r="AB43" s="11" t="str">
        <f t="shared" si="38"/>
        <v/>
      </c>
      <c r="AC43" s="12" t="str">
        <f t="shared" si="39"/>
        <v/>
      </c>
      <c r="AD43" s="6" t="str">
        <f t="shared" si="40"/>
        <v>Gündüz</v>
      </c>
      <c r="AE43" s="18" t="str">
        <f t="shared" si="43"/>
        <v/>
      </c>
      <c r="AF43" s="18" t="str">
        <f t="shared" si="44"/>
        <v/>
      </c>
      <c r="AG43" s="19" t="str">
        <f t="shared" si="45"/>
        <v/>
      </c>
      <c r="AH43" s="18" t="str">
        <f>IF(AF43="","",WORKDAY.INTL(AF43-1,1,V43,'Resmi Tatiller'!$A$2:$A$17))</f>
        <v/>
      </c>
      <c r="AI43" s="18" t="str">
        <f t="shared" si="46"/>
        <v/>
      </c>
      <c r="AJ43" s="18" t="str">
        <f>IF(AE43="","",IF(AH43&lt;&gt;AF43,AH43+TIME(8,0,0),IF(AG43&lt;TIME(8,0,0),AF43+TIME(8,0,0),IF(AG43&lt;TIME(12,0,0),AE43,IF(AG43&lt;TIME(12,45,0),AF43+TIME(12,45,0),IF(AG43&lt;TIME(15,0,0),AE43,IF(AG43&lt;TIME(15,15,0),AF43+TIME(15,15,0),IF(AG43&lt;TIME(18,0,0),AE43,WORKDAY.INTL(AF43,1,V43,'Resmi Tatiller'!$A$2:$A$17)+TIME(8,0,0)))))))))</f>
        <v/>
      </c>
      <c r="AK43" s="18" t="str">
        <f>IF(AE43="","",IF(AH43&lt;&gt;AF43,AH43+TIME(8,0,0),IF(AG43&lt;TIME(8,0,0),AF43+TIME(8,0,0),IF(AG43&lt;TIME(12,0,0),AE43,IF(AG43&lt;TIME(12,45,0),AF43+TIME(12,45,0),IF(AG43&lt;TIME(15,0,0),AE43,IF(AG43&lt;TIME(15,15,0),AF43+TIME(15,15,0),IF(AG43&lt;TIME(20,0,0),AE43,WORKDAY.INTL(AF43,1,V43,'Resmi Tatiller'!$A$2:$A$17)+TIME(8,0,0)))))))))</f>
        <v/>
      </c>
      <c r="AL43" s="18" t="str">
        <f t="shared" si="47"/>
        <v/>
      </c>
    </row>
    <row r="44" spans="1:38" x14ac:dyDescent="0.25">
      <c r="A44" s="6" t="str">
        <f t="shared" si="24"/>
        <v/>
      </c>
      <c r="B44" s="6"/>
      <c r="C44" s="7" t="str">
        <f>IFERROR(VLOOKUP(B44,'Ürün Veri'!$A:$E,2,FALSE),"")</f>
        <v/>
      </c>
      <c r="D44" s="7" t="str">
        <f>IFERROR(VLOOKUP(B44,'Ürün Veri'!$A:$E,3,FALSE),"")</f>
        <v/>
      </c>
      <c r="E44" s="7" t="str">
        <f>IFERROR(VLOOKUP(B44,'Ürün Veri'!$A:$E,4,FALSE),"")</f>
        <v/>
      </c>
      <c r="F44" s="7" t="str">
        <f>IFERROR(VLOOKUP(B44,'Ürün Veri'!$A:$E,5,FALSE),"")</f>
        <v/>
      </c>
      <c r="G44" s="6"/>
      <c r="H44" s="6"/>
      <c r="I44" s="14">
        <v>10</v>
      </c>
      <c r="J44" s="15">
        <f t="shared" si="25"/>
        <v>45</v>
      </c>
      <c r="K44" s="15">
        <f t="shared" si="26"/>
        <v>15</v>
      </c>
      <c r="L44" s="8">
        <f t="shared" si="27"/>
        <v>9</v>
      </c>
      <c r="M44" s="6" t="s">
        <v>763</v>
      </c>
      <c r="N44" s="9" t="str">
        <f t="shared" si="41"/>
        <v/>
      </c>
      <c r="O44" s="10" t="str">
        <f t="shared" si="42"/>
        <v/>
      </c>
      <c r="P44" s="8" t="str">
        <f t="shared" si="28"/>
        <v/>
      </c>
      <c r="Q44" s="8" t="str">
        <f t="shared" si="29"/>
        <v/>
      </c>
      <c r="R44" s="9" t="str">
        <f>IF(AB44="","",WORKDAY.INTL(W44,AA44,V44,'Resmi Tatiller'!$A$2:$A$17))</f>
        <v/>
      </c>
      <c r="S44" s="10" t="str">
        <f t="shared" si="30"/>
        <v/>
      </c>
      <c r="T44" s="8" t="str">
        <f t="shared" si="31"/>
        <v>Boş</v>
      </c>
      <c r="U44" s="8">
        <f t="shared" si="32"/>
        <v>540</v>
      </c>
      <c r="V44" s="11" t="str">
        <f t="shared" si="33"/>
        <v>0000011</v>
      </c>
      <c r="W44" s="9" t="str">
        <f>IF(OR(N44="",O44=""),"",IF($AD44="24 Saat",N44,IF($AD44="12 Saat",IF(O44&gt;=TIME(20,0,0),WORKDAY.INTL(N44,1,V44,'Resmi Tatiller'!$A$2:$A$17),WORKDAY.INTL(N44-1,1,V44,'Resmi Tatiller'!$A$2:$A$17)),IF($AD44="2 Vardiya",IF(O44&lt;TIME(6,0,0),N44-1,IF(O44&lt;TIME(8,0,0),WORKDAY.INTL(N44-1,1,V44,'Resmi Tatiller'!$A$2:$A$17),N44)),IF(O44&gt;=TIME(18,0,0),WORKDAY.INTL(N44,1,V44,'Resmi Tatiller'!$A$2:$A$17),WORKDAY.INTL(N44-1,1,V44,'Resmi Tatiller'!$A$2:$A$17))))))</f>
        <v/>
      </c>
      <c r="X44" s="8" t="str">
        <f t="shared" si="34"/>
        <v/>
      </c>
      <c r="Y44" s="11" t="str">
        <f t="shared" si="35"/>
        <v/>
      </c>
      <c r="Z44" s="11" t="str">
        <f t="shared" si="36"/>
        <v/>
      </c>
      <c r="AA44" s="11" t="str">
        <f t="shared" si="37"/>
        <v/>
      </c>
      <c r="AB44" s="11" t="str">
        <f t="shared" si="38"/>
        <v/>
      </c>
      <c r="AC44" s="12" t="str">
        <f t="shared" si="39"/>
        <v/>
      </c>
      <c r="AD44" s="6" t="str">
        <f t="shared" si="40"/>
        <v>Gündüz</v>
      </c>
      <c r="AE44" s="18" t="str">
        <f t="shared" si="43"/>
        <v/>
      </c>
      <c r="AF44" s="18" t="str">
        <f t="shared" si="44"/>
        <v/>
      </c>
      <c r="AG44" s="19" t="str">
        <f t="shared" si="45"/>
        <v/>
      </c>
      <c r="AH44" s="18" t="str">
        <f>IF(AF44="","",WORKDAY.INTL(AF44-1,1,V44,'Resmi Tatiller'!$A$2:$A$17))</f>
        <v/>
      </c>
      <c r="AI44" s="18" t="str">
        <f t="shared" si="46"/>
        <v/>
      </c>
      <c r="AJ44" s="18" t="str">
        <f>IF(AE44="","",IF(AH44&lt;&gt;AF44,AH44+TIME(8,0,0),IF(AG44&lt;TIME(8,0,0),AF44+TIME(8,0,0),IF(AG44&lt;TIME(12,0,0),AE44,IF(AG44&lt;TIME(12,45,0),AF44+TIME(12,45,0),IF(AG44&lt;TIME(15,0,0),AE44,IF(AG44&lt;TIME(15,15,0),AF44+TIME(15,15,0),IF(AG44&lt;TIME(18,0,0),AE44,WORKDAY.INTL(AF44,1,V44,'Resmi Tatiller'!$A$2:$A$17)+TIME(8,0,0)))))))))</f>
        <v/>
      </c>
      <c r="AK44" s="18" t="str">
        <f>IF(AE44="","",IF(AH44&lt;&gt;AF44,AH44+TIME(8,0,0),IF(AG44&lt;TIME(8,0,0),AF44+TIME(8,0,0),IF(AG44&lt;TIME(12,0,0),AE44,IF(AG44&lt;TIME(12,45,0),AF44+TIME(12,45,0),IF(AG44&lt;TIME(15,0,0),AE44,IF(AG44&lt;TIME(15,15,0),AF44+TIME(15,15,0),IF(AG44&lt;TIME(20,0,0),AE44,WORKDAY.INTL(AF44,1,V44,'Resmi Tatiller'!$A$2:$A$17)+TIME(8,0,0)))))))))</f>
        <v/>
      </c>
      <c r="AL44" s="18" t="str">
        <f t="shared" si="47"/>
        <v/>
      </c>
    </row>
    <row r="45" spans="1:38" x14ac:dyDescent="0.25">
      <c r="A45" s="6" t="str">
        <f t="shared" si="24"/>
        <v/>
      </c>
      <c r="B45" s="6"/>
      <c r="C45" s="7" t="str">
        <f>IFERROR(VLOOKUP(B45,'Ürün Veri'!$A:$E,2,FALSE),"")</f>
        <v/>
      </c>
      <c r="D45" s="7" t="str">
        <f>IFERROR(VLOOKUP(B45,'Ürün Veri'!$A:$E,3,FALSE),"")</f>
        <v/>
      </c>
      <c r="E45" s="7" t="str">
        <f>IFERROR(VLOOKUP(B45,'Ürün Veri'!$A:$E,4,FALSE),"")</f>
        <v/>
      </c>
      <c r="F45" s="7" t="str">
        <f>IFERROR(VLOOKUP(B45,'Ürün Veri'!$A:$E,5,FALSE),"")</f>
        <v/>
      </c>
      <c r="G45" s="6"/>
      <c r="H45" s="6"/>
      <c r="I45" s="14">
        <v>10</v>
      </c>
      <c r="J45" s="15">
        <f t="shared" si="25"/>
        <v>45</v>
      </c>
      <c r="K45" s="15">
        <f t="shared" si="26"/>
        <v>15</v>
      </c>
      <c r="L45" s="8">
        <f t="shared" si="27"/>
        <v>9</v>
      </c>
      <c r="M45" s="6" t="s">
        <v>763</v>
      </c>
      <c r="N45" s="9" t="str">
        <f t="shared" si="41"/>
        <v/>
      </c>
      <c r="O45" s="10" t="str">
        <f t="shared" si="42"/>
        <v/>
      </c>
      <c r="P45" s="8" t="str">
        <f t="shared" si="28"/>
        <v/>
      </c>
      <c r="Q45" s="8" t="str">
        <f t="shared" si="29"/>
        <v/>
      </c>
      <c r="R45" s="9" t="str">
        <f>IF(AB45="","",WORKDAY.INTL(W45,AA45,V45,'Resmi Tatiller'!$A$2:$A$17))</f>
        <v/>
      </c>
      <c r="S45" s="10" t="str">
        <f t="shared" si="30"/>
        <v/>
      </c>
      <c r="T45" s="8" t="str">
        <f t="shared" si="31"/>
        <v>Boş</v>
      </c>
      <c r="U45" s="8">
        <f t="shared" si="32"/>
        <v>540</v>
      </c>
      <c r="V45" s="11" t="str">
        <f t="shared" si="33"/>
        <v>0000011</v>
      </c>
      <c r="W45" s="9" t="str">
        <f>IF(OR(N45="",O45=""),"",IF($AD45="24 Saat",N45,IF($AD45="12 Saat",IF(O45&gt;=TIME(20,0,0),WORKDAY.INTL(N45,1,V45,'Resmi Tatiller'!$A$2:$A$17),WORKDAY.INTL(N45-1,1,V45,'Resmi Tatiller'!$A$2:$A$17)),IF($AD45="2 Vardiya",IF(O45&lt;TIME(6,0,0),N45-1,IF(O45&lt;TIME(8,0,0),WORKDAY.INTL(N45-1,1,V45,'Resmi Tatiller'!$A$2:$A$17),N45)),IF(O45&gt;=TIME(18,0,0),WORKDAY.INTL(N45,1,V45,'Resmi Tatiller'!$A$2:$A$17),WORKDAY.INTL(N45-1,1,V45,'Resmi Tatiller'!$A$2:$A$17))))))</f>
        <v/>
      </c>
      <c r="X45" s="8" t="str">
        <f t="shared" si="34"/>
        <v/>
      </c>
      <c r="Y45" s="11" t="str">
        <f t="shared" si="35"/>
        <v/>
      </c>
      <c r="Z45" s="11" t="str">
        <f t="shared" si="36"/>
        <v/>
      </c>
      <c r="AA45" s="11" t="str">
        <f t="shared" si="37"/>
        <v/>
      </c>
      <c r="AB45" s="11" t="str">
        <f t="shared" si="38"/>
        <v/>
      </c>
      <c r="AC45" s="12" t="str">
        <f t="shared" si="39"/>
        <v/>
      </c>
      <c r="AD45" s="6" t="str">
        <f t="shared" si="40"/>
        <v>Gündüz</v>
      </c>
      <c r="AE45" s="18" t="str">
        <f t="shared" si="43"/>
        <v/>
      </c>
      <c r="AF45" s="18" t="str">
        <f t="shared" si="44"/>
        <v/>
      </c>
      <c r="AG45" s="19" t="str">
        <f t="shared" si="45"/>
        <v/>
      </c>
      <c r="AH45" s="18" t="str">
        <f>IF(AF45="","",WORKDAY.INTL(AF45-1,1,V45,'Resmi Tatiller'!$A$2:$A$17))</f>
        <v/>
      </c>
      <c r="AI45" s="18" t="str">
        <f t="shared" si="46"/>
        <v/>
      </c>
      <c r="AJ45" s="18" t="str">
        <f>IF(AE45="","",IF(AH45&lt;&gt;AF45,AH45+TIME(8,0,0),IF(AG45&lt;TIME(8,0,0),AF45+TIME(8,0,0),IF(AG45&lt;TIME(12,0,0),AE45,IF(AG45&lt;TIME(12,45,0),AF45+TIME(12,45,0),IF(AG45&lt;TIME(15,0,0),AE45,IF(AG45&lt;TIME(15,15,0),AF45+TIME(15,15,0),IF(AG45&lt;TIME(18,0,0),AE45,WORKDAY.INTL(AF45,1,V45,'Resmi Tatiller'!$A$2:$A$17)+TIME(8,0,0)))))))))</f>
        <v/>
      </c>
      <c r="AK45" s="18" t="str">
        <f>IF(AE45="","",IF(AH45&lt;&gt;AF45,AH45+TIME(8,0,0),IF(AG45&lt;TIME(8,0,0),AF45+TIME(8,0,0),IF(AG45&lt;TIME(12,0,0),AE45,IF(AG45&lt;TIME(12,45,0),AF45+TIME(12,45,0),IF(AG45&lt;TIME(15,0,0),AE45,IF(AG45&lt;TIME(15,15,0),AF45+TIME(15,15,0),IF(AG45&lt;TIME(20,0,0),AE45,WORKDAY.INTL(AF45,1,V45,'Resmi Tatiller'!$A$2:$A$17)+TIME(8,0,0)))))))))</f>
        <v/>
      </c>
      <c r="AL45" s="18" t="str">
        <f t="shared" si="47"/>
        <v/>
      </c>
    </row>
    <row r="46" spans="1:38" x14ac:dyDescent="0.25">
      <c r="A46" s="6" t="str">
        <f t="shared" si="24"/>
        <v/>
      </c>
      <c r="B46" s="6"/>
      <c r="C46" s="7" t="str">
        <f>IFERROR(VLOOKUP(B46,'Ürün Veri'!$A:$E,2,FALSE),"")</f>
        <v/>
      </c>
      <c r="D46" s="7" t="str">
        <f>IFERROR(VLOOKUP(B46,'Ürün Veri'!$A:$E,3,FALSE),"")</f>
        <v/>
      </c>
      <c r="E46" s="7" t="str">
        <f>IFERROR(VLOOKUP(B46,'Ürün Veri'!$A:$E,4,FALSE),"")</f>
        <v/>
      </c>
      <c r="F46" s="7" t="str">
        <f>IFERROR(VLOOKUP(B46,'Ürün Veri'!$A:$E,5,FALSE),"")</f>
        <v/>
      </c>
      <c r="G46" s="6"/>
      <c r="H46" s="6"/>
      <c r="I46" s="14">
        <v>10</v>
      </c>
      <c r="J46" s="15">
        <f t="shared" si="25"/>
        <v>45</v>
      </c>
      <c r="K46" s="15">
        <f t="shared" si="26"/>
        <v>15</v>
      </c>
      <c r="L46" s="8">
        <f t="shared" si="27"/>
        <v>9</v>
      </c>
      <c r="M46" s="6" t="s">
        <v>763</v>
      </c>
      <c r="N46" s="9" t="str">
        <f t="shared" si="41"/>
        <v/>
      </c>
      <c r="O46" s="10" t="str">
        <f t="shared" si="42"/>
        <v/>
      </c>
      <c r="P46" s="8" t="str">
        <f t="shared" si="28"/>
        <v/>
      </c>
      <c r="Q46" s="8" t="str">
        <f t="shared" si="29"/>
        <v/>
      </c>
      <c r="R46" s="9" t="str">
        <f>IF(AB46="","",WORKDAY.INTL(W46,AA46,V46,'Resmi Tatiller'!$A$2:$A$17))</f>
        <v/>
      </c>
      <c r="S46" s="10" t="str">
        <f t="shared" si="30"/>
        <v/>
      </c>
      <c r="T46" s="8" t="str">
        <f t="shared" si="31"/>
        <v>Boş</v>
      </c>
      <c r="U46" s="8">
        <f t="shared" si="32"/>
        <v>540</v>
      </c>
      <c r="V46" s="11" t="str">
        <f t="shared" si="33"/>
        <v>0000011</v>
      </c>
      <c r="W46" s="9" t="str">
        <f>IF(OR(N46="",O46=""),"",IF($AD46="24 Saat",N46,IF($AD46="12 Saat",IF(O46&gt;=TIME(20,0,0),WORKDAY.INTL(N46,1,V46,'Resmi Tatiller'!$A$2:$A$17),WORKDAY.INTL(N46-1,1,V46,'Resmi Tatiller'!$A$2:$A$17)),IF($AD46="2 Vardiya",IF(O46&lt;TIME(6,0,0),N46-1,IF(O46&lt;TIME(8,0,0),WORKDAY.INTL(N46-1,1,V46,'Resmi Tatiller'!$A$2:$A$17),N46)),IF(O46&gt;=TIME(18,0,0),WORKDAY.INTL(N46,1,V46,'Resmi Tatiller'!$A$2:$A$17),WORKDAY.INTL(N46-1,1,V46,'Resmi Tatiller'!$A$2:$A$17))))))</f>
        <v/>
      </c>
      <c r="X46" s="8" t="str">
        <f t="shared" si="34"/>
        <v/>
      </c>
      <c r="Y46" s="11" t="str">
        <f t="shared" si="35"/>
        <v/>
      </c>
      <c r="Z46" s="11" t="str">
        <f t="shared" si="36"/>
        <v/>
      </c>
      <c r="AA46" s="11" t="str">
        <f t="shared" si="37"/>
        <v/>
      </c>
      <c r="AB46" s="11" t="str">
        <f t="shared" si="38"/>
        <v/>
      </c>
      <c r="AC46" s="12" t="str">
        <f t="shared" si="39"/>
        <v/>
      </c>
      <c r="AD46" s="6" t="str">
        <f t="shared" si="40"/>
        <v>Gündüz</v>
      </c>
      <c r="AE46" s="18" t="str">
        <f t="shared" si="43"/>
        <v/>
      </c>
      <c r="AF46" s="18" t="str">
        <f t="shared" si="44"/>
        <v/>
      </c>
      <c r="AG46" s="19" t="str">
        <f t="shared" si="45"/>
        <v/>
      </c>
      <c r="AH46" s="18" t="str">
        <f>IF(AF46="","",WORKDAY.INTL(AF46-1,1,V46,'Resmi Tatiller'!$A$2:$A$17))</f>
        <v/>
      </c>
      <c r="AI46" s="18" t="str">
        <f t="shared" si="46"/>
        <v/>
      </c>
      <c r="AJ46" s="18" t="str">
        <f>IF(AE46="","",IF(AH46&lt;&gt;AF46,AH46+TIME(8,0,0),IF(AG46&lt;TIME(8,0,0),AF46+TIME(8,0,0),IF(AG46&lt;TIME(12,0,0),AE46,IF(AG46&lt;TIME(12,45,0),AF46+TIME(12,45,0),IF(AG46&lt;TIME(15,0,0),AE46,IF(AG46&lt;TIME(15,15,0),AF46+TIME(15,15,0),IF(AG46&lt;TIME(18,0,0),AE46,WORKDAY.INTL(AF46,1,V46,'Resmi Tatiller'!$A$2:$A$17)+TIME(8,0,0)))))))))</f>
        <v/>
      </c>
      <c r="AK46" s="18" t="str">
        <f>IF(AE46="","",IF(AH46&lt;&gt;AF46,AH46+TIME(8,0,0),IF(AG46&lt;TIME(8,0,0),AF46+TIME(8,0,0),IF(AG46&lt;TIME(12,0,0),AE46,IF(AG46&lt;TIME(12,45,0),AF46+TIME(12,45,0),IF(AG46&lt;TIME(15,0,0),AE46,IF(AG46&lt;TIME(15,15,0),AF46+TIME(15,15,0),IF(AG46&lt;TIME(20,0,0),AE46,WORKDAY.INTL(AF46,1,V46,'Resmi Tatiller'!$A$2:$A$17)+TIME(8,0,0)))))))))</f>
        <v/>
      </c>
      <c r="AL46" s="18" t="str">
        <f t="shared" si="47"/>
        <v/>
      </c>
    </row>
    <row r="47" spans="1:38" x14ac:dyDescent="0.25">
      <c r="A47" s="6" t="str">
        <f t="shared" si="24"/>
        <v/>
      </c>
      <c r="B47" s="6"/>
      <c r="C47" s="7" t="str">
        <f>IFERROR(VLOOKUP(B47,'Ürün Veri'!$A:$E,2,FALSE),"")</f>
        <v/>
      </c>
      <c r="D47" s="7" t="str">
        <f>IFERROR(VLOOKUP(B47,'Ürün Veri'!$A:$E,3,FALSE),"")</f>
        <v/>
      </c>
      <c r="E47" s="7" t="str">
        <f>IFERROR(VLOOKUP(B47,'Ürün Veri'!$A:$E,4,FALSE),"")</f>
        <v/>
      </c>
      <c r="F47" s="7" t="str">
        <f>IFERROR(VLOOKUP(B47,'Ürün Veri'!$A:$E,5,FALSE),"")</f>
        <v/>
      </c>
      <c r="G47" s="6"/>
      <c r="H47" s="6"/>
      <c r="I47" s="14">
        <v>10</v>
      </c>
      <c r="J47" s="15">
        <f t="shared" si="25"/>
        <v>45</v>
      </c>
      <c r="K47" s="15">
        <f t="shared" si="26"/>
        <v>15</v>
      </c>
      <c r="L47" s="8">
        <f t="shared" si="27"/>
        <v>9</v>
      </c>
      <c r="M47" s="6" t="s">
        <v>763</v>
      </c>
      <c r="N47" s="9" t="str">
        <f t="shared" si="41"/>
        <v/>
      </c>
      <c r="O47" s="10" t="str">
        <f t="shared" si="42"/>
        <v/>
      </c>
      <c r="P47" s="8" t="str">
        <f t="shared" si="28"/>
        <v/>
      </c>
      <c r="Q47" s="8" t="str">
        <f t="shared" si="29"/>
        <v/>
      </c>
      <c r="R47" s="9" t="str">
        <f>IF(AB47="","",WORKDAY.INTL(W47,AA47,V47,'Resmi Tatiller'!$A$2:$A$17))</f>
        <v/>
      </c>
      <c r="S47" s="10" t="str">
        <f t="shared" si="30"/>
        <v/>
      </c>
      <c r="T47" s="8" t="str">
        <f t="shared" si="31"/>
        <v>Boş</v>
      </c>
      <c r="U47" s="8">
        <f t="shared" si="32"/>
        <v>540</v>
      </c>
      <c r="V47" s="11" t="str">
        <f t="shared" si="33"/>
        <v>0000011</v>
      </c>
      <c r="W47" s="9" t="str">
        <f>IF(OR(N47="",O47=""),"",IF($AD47="24 Saat",N47,IF($AD47="12 Saat",IF(O47&gt;=TIME(20,0,0),WORKDAY.INTL(N47,1,V47,'Resmi Tatiller'!$A$2:$A$17),WORKDAY.INTL(N47-1,1,V47,'Resmi Tatiller'!$A$2:$A$17)),IF($AD47="2 Vardiya",IF(O47&lt;TIME(6,0,0),N47-1,IF(O47&lt;TIME(8,0,0),WORKDAY.INTL(N47-1,1,V47,'Resmi Tatiller'!$A$2:$A$17),N47)),IF(O47&gt;=TIME(18,0,0),WORKDAY.INTL(N47,1,V47,'Resmi Tatiller'!$A$2:$A$17),WORKDAY.INTL(N47-1,1,V47,'Resmi Tatiller'!$A$2:$A$17))))))</f>
        <v/>
      </c>
      <c r="X47" s="8" t="str">
        <f t="shared" si="34"/>
        <v/>
      </c>
      <c r="Y47" s="11" t="str">
        <f t="shared" si="35"/>
        <v/>
      </c>
      <c r="Z47" s="11" t="str">
        <f t="shared" si="36"/>
        <v/>
      </c>
      <c r="AA47" s="11" t="str">
        <f t="shared" si="37"/>
        <v/>
      </c>
      <c r="AB47" s="11" t="str">
        <f t="shared" si="38"/>
        <v/>
      </c>
      <c r="AC47" s="12" t="str">
        <f t="shared" si="39"/>
        <v/>
      </c>
      <c r="AD47" s="6" t="str">
        <f t="shared" si="40"/>
        <v>Gündüz</v>
      </c>
      <c r="AE47" s="18" t="str">
        <f t="shared" si="43"/>
        <v/>
      </c>
      <c r="AF47" s="18" t="str">
        <f t="shared" si="44"/>
        <v/>
      </c>
      <c r="AG47" s="19" t="str">
        <f t="shared" si="45"/>
        <v/>
      </c>
      <c r="AH47" s="18" t="str">
        <f>IF(AF47="","",WORKDAY.INTL(AF47-1,1,V47,'Resmi Tatiller'!$A$2:$A$17))</f>
        <v/>
      </c>
      <c r="AI47" s="18" t="str">
        <f t="shared" si="46"/>
        <v/>
      </c>
      <c r="AJ47" s="18" t="str">
        <f>IF(AE47="","",IF(AH47&lt;&gt;AF47,AH47+TIME(8,0,0),IF(AG47&lt;TIME(8,0,0),AF47+TIME(8,0,0),IF(AG47&lt;TIME(12,0,0),AE47,IF(AG47&lt;TIME(12,45,0),AF47+TIME(12,45,0),IF(AG47&lt;TIME(15,0,0),AE47,IF(AG47&lt;TIME(15,15,0),AF47+TIME(15,15,0),IF(AG47&lt;TIME(18,0,0),AE47,WORKDAY.INTL(AF47,1,V47,'Resmi Tatiller'!$A$2:$A$17)+TIME(8,0,0)))))))))</f>
        <v/>
      </c>
      <c r="AK47" s="18" t="str">
        <f>IF(AE47="","",IF(AH47&lt;&gt;AF47,AH47+TIME(8,0,0),IF(AG47&lt;TIME(8,0,0),AF47+TIME(8,0,0),IF(AG47&lt;TIME(12,0,0),AE47,IF(AG47&lt;TIME(12,45,0),AF47+TIME(12,45,0),IF(AG47&lt;TIME(15,0,0),AE47,IF(AG47&lt;TIME(15,15,0),AF47+TIME(15,15,0),IF(AG47&lt;TIME(20,0,0),AE47,WORKDAY.INTL(AF47,1,V47,'Resmi Tatiller'!$A$2:$A$17)+TIME(8,0,0)))))))))</f>
        <v/>
      </c>
      <c r="AL47" s="18" t="str">
        <f t="shared" si="47"/>
        <v/>
      </c>
    </row>
    <row r="48" spans="1:38" x14ac:dyDescent="0.25">
      <c r="A48" s="6" t="str">
        <f t="shared" si="24"/>
        <v/>
      </c>
      <c r="B48" s="6"/>
      <c r="C48" s="7" t="str">
        <f>IFERROR(VLOOKUP(B48,'Ürün Veri'!$A:$E,2,FALSE),"")</f>
        <v/>
      </c>
      <c r="D48" s="7" t="str">
        <f>IFERROR(VLOOKUP(B48,'Ürün Veri'!$A:$E,3,FALSE),"")</f>
        <v/>
      </c>
      <c r="E48" s="7" t="str">
        <f>IFERROR(VLOOKUP(B48,'Ürün Veri'!$A:$E,4,FALSE),"")</f>
        <v/>
      </c>
      <c r="F48" s="7" t="str">
        <f>IFERROR(VLOOKUP(B48,'Ürün Veri'!$A:$E,5,FALSE),"")</f>
        <v/>
      </c>
      <c r="G48" s="6"/>
      <c r="H48" s="6"/>
      <c r="I48" s="14">
        <v>10</v>
      </c>
      <c r="J48" s="15">
        <f t="shared" si="25"/>
        <v>45</v>
      </c>
      <c r="K48" s="15">
        <f t="shared" si="26"/>
        <v>15</v>
      </c>
      <c r="L48" s="8">
        <f t="shared" si="27"/>
        <v>9</v>
      </c>
      <c r="M48" s="6" t="s">
        <v>763</v>
      </c>
      <c r="N48" s="9" t="str">
        <f t="shared" si="41"/>
        <v/>
      </c>
      <c r="O48" s="10" t="str">
        <f t="shared" si="42"/>
        <v/>
      </c>
      <c r="P48" s="8" t="str">
        <f t="shared" si="28"/>
        <v/>
      </c>
      <c r="Q48" s="8" t="str">
        <f t="shared" si="29"/>
        <v/>
      </c>
      <c r="R48" s="9" t="str">
        <f>IF(AB48="","",WORKDAY.INTL(W48,AA48,V48,'Resmi Tatiller'!$A$2:$A$17))</f>
        <v/>
      </c>
      <c r="S48" s="10" t="str">
        <f t="shared" si="30"/>
        <v/>
      </c>
      <c r="T48" s="8" t="str">
        <f t="shared" si="31"/>
        <v>Boş</v>
      </c>
      <c r="U48" s="8">
        <f t="shared" si="32"/>
        <v>540</v>
      </c>
      <c r="V48" s="11" t="str">
        <f t="shared" si="33"/>
        <v>0000011</v>
      </c>
      <c r="W48" s="9" t="str">
        <f>IF(OR(N48="",O48=""),"",IF($AD48="24 Saat",N48,IF($AD48="12 Saat",IF(O48&gt;=TIME(20,0,0),WORKDAY.INTL(N48,1,V48,'Resmi Tatiller'!$A$2:$A$17),WORKDAY.INTL(N48-1,1,V48,'Resmi Tatiller'!$A$2:$A$17)),IF($AD48="2 Vardiya",IF(O48&lt;TIME(6,0,0),N48-1,IF(O48&lt;TIME(8,0,0),WORKDAY.INTL(N48-1,1,V48,'Resmi Tatiller'!$A$2:$A$17),N48)),IF(O48&gt;=TIME(18,0,0),WORKDAY.INTL(N48,1,V48,'Resmi Tatiller'!$A$2:$A$17),WORKDAY.INTL(N48-1,1,V48,'Resmi Tatiller'!$A$2:$A$17))))))</f>
        <v/>
      </c>
      <c r="X48" s="8" t="str">
        <f t="shared" si="34"/>
        <v/>
      </c>
      <c r="Y48" s="11" t="str">
        <f t="shared" si="35"/>
        <v/>
      </c>
      <c r="Z48" s="11" t="str">
        <f t="shared" si="36"/>
        <v/>
      </c>
      <c r="AA48" s="11" t="str">
        <f t="shared" si="37"/>
        <v/>
      </c>
      <c r="AB48" s="11" t="str">
        <f t="shared" si="38"/>
        <v/>
      </c>
      <c r="AC48" s="12" t="str">
        <f t="shared" si="39"/>
        <v/>
      </c>
      <c r="AD48" s="6" t="str">
        <f t="shared" si="40"/>
        <v>Gündüz</v>
      </c>
      <c r="AE48" s="18" t="str">
        <f t="shared" si="43"/>
        <v/>
      </c>
      <c r="AF48" s="18" t="str">
        <f t="shared" si="44"/>
        <v/>
      </c>
      <c r="AG48" s="19" t="str">
        <f t="shared" si="45"/>
        <v/>
      </c>
      <c r="AH48" s="18" t="str">
        <f>IF(AF48="","",WORKDAY.INTL(AF48-1,1,V48,'Resmi Tatiller'!$A$2:$A$17))</f>
        <v/>
      </c>
      <c r="AI48" s="18" t="str">
        <f t="shared" si="46"/>
        <v/>
      </c>
      <c r="AJ48" s="18" t="str">
        <f>IF(AE48="","",IF(AH48&lt;&gt;AF48,AH48+TIME(8,0,0),IF(AG48&lt;TIME(8,0,0),AF48+TIME(8,0,0),IF(AG48&lt;TIME(12,0,0),AE48,IF(AG48&lt;TIME(12,45,0),AF48+TIME(12,45,0),IF(AG48&lt;TIME(15,0,0),AE48,IF(AG48&lt;TIME(15,15,0),AF48+TIME(15,15,0),IF(AG48&lt;TIME(18,0,0),AE48,WORKDAY.INTL(AF48,1,V48,'Resmi Tatiller'!$A$2:$A$17)+TIME(8,0,0)))))))))</f>
        <v/>
      </c>
      <c r="AK48" s="18" t="str">
        <f>IF(AE48="","",IF(AH48&lt;&gt;AF48,AH48+TIME(8,0,0),IF(AG48&lt;TIME(8,0,0),AF48+TIME(8,0,0),IF(AG48&lt;TIME(12,0,0),AE48,IF(AG48&lt;TIME(12,45,0),AF48+TIME(12,45,0),IF(AG48&lt;TIME(15,0,0),AE48,IF(AG48&lt;TIME(15,15,0),AF48+TIME(15,15,0),IF(AG48&lt;TIME(20,0,0),AE48,WORKDAY.INTL(AF48,1,V48,'Resmi Tatiller'!$A$2:$A$17)+TIME(8,0,0)))))))))</f>
        <v/>
      </c>
      <c r="AL48" s="18" t="str">
        <f t="shared" si="47"/>
        <v/>
      </c>
    </row>
    <row r="49" spans="1:38" x14ac:dyDescent="0.25">
      <c r="A49" s="6" t="str">
        <f t="shared" si="24"/>
        <v/>
      </c>
      <c r="B49" s="6"/>
      <c r="C49" s="7" t="str">
        <f>IFERROR(VLOOKUP(B49,'Ürün Veri'!$A:$E,2,FALSE),"")</f>
        <v/>
      </c>
      <c r="D49" s="7" t="str">
        <f>IFERROR(VLOOKUP(B49,'Ürün Veri'!$A:$E,3,FALSE),"")</f>
        <v/>
      </c>
      <c r="E49" s="7" t="str">
        <f>IFERROR(VLOOKUP(B49,'Ürün Veri'!$A:$E,4,FALSE),"")</f>
        <v/>
      </c>
      <c r="F49" s="7" t="str">
        <f>IFERROR(VLOOKUP(B49,'Ürün Veri'!$A:$E,5,FALSE),"")</f>
        <v/>
      </c>
      <c r="G49" s="6"/>
      <c r="H49" s="6"/>
      <c r="I49" s="14">
        <v>10</v>
      </c>
      <c r="J49" s="15">
        <f t="shared" si="25"/>
        <v>45</v>
      </c>
      <c r="K49" s="15">
        <f t="shared" si="26"/>
        <v>15</v>
      </c>
      <c r="L49" s="8">
        <f t="shared" si="27"/>
        <v>9</v>
      </c>
      <c r="M49" s="6" t="s">
        <v>763</v>
      </c>
      <c r="N49" s="9" t="str">
        <f t="shared" si="41"/>
        <v/>
      </c>
      <c r="O49" s="10" t="str">
        <f t="shared" si="42"/>
        <v/>
      </c>
      <c r="P49" s="8" t="str">
        <f t="shared" si="28"/>
        <v/>
      </c>
      <c r="Q49" s="8" t="str">
        <f t="shared" si="29"/>
        <v/>
      </c>
      <c r="R49" s="9" t="str">
        <f>IF(AB49="","",WORKDAY.INTL(W49,AA49,V49,'Resmi Tatiller'!$A$2:$A$17))</f>
        <v/>
      </c>
      <c r="S49" s="10" t="str">
        <f t="shared" si="30"/>
        <v/>
      </c>
      <c r="T49" s="8" t="str">
        <f t="shared" si="31"/>
        <v>Boş</v>
      </c>
      <c r="U49" s="8">
        <f t="shared" si="32"/>
        <v>540</v>
      </c>
      <c r="V49" s="11" t="str">
        <f t="shared" si="33"/>
        <v>0000011</v>
      </c>
      <c r="W49" s="9" t="str">
        <f>IF(OR(N49="",O49=""),"",IF($AD49="24 Saat",N49,IF($AD49="12 Saat",IF(O49&gt;=TIME(20,0,0),WORKDAY.INTL(N49,1,V49,'Resmi Tatiller'!$A$2:$A$17),WORKDAY.INTL(N49-1,1,V49,'Resmi Tatiller'!$A$2:$A$17)),IF($AD49="2 Vardiya",IF(O49&lt;TIME(6,0,0),N49-1,IF(O49&lt;TIME(8,0,0),WORKDAY.INTL(N49-1,1,V49,'Resmi Tatiller'!$A$2:$A$17),N49)),IF(O49&gt;=TIME(18,0,0),WORKDAY.INTL(N49,1,V49,'Resmi Tatiller'!$A$2:$A$17),WORKDAY.INTL(N49-1,1,V49,'Resmi Tatiller'!$A$2:$A$17))))))</f>
        <v/>
      </c>
      <c r="X49" s="8" t="str">
        <f t="shared" si="34"/>
        <v/>
      </c>
      <c r="Y49" s="11" t="str">
        <f t="shared" si="35"/>
        <v/>
      </c>
      <c r="Z49" s="11" t="str">
        <f t="shared" si="36"/>
        <v/>
      </c>
      <c r="AA49" s="11" t="str">
        <f t="shared" si="37"/>
        <v/>
      </c>
      <c r="AB49" s="11" t="str">
        <f t="shared" si="38"/>
        <v/>
      </c>
      <c r="AC49" s="12" t="str">
        <f t="shared" si="39"/>
        <v/>
      </c>
      <c r="AD49" s="6" t="str">
        <f t="shared" si="40"/>
        <v>Gündüz</v>
      </c>
      <c r="AE49" s="18" t="str">
        <f t="shared" si="43"/>
        <v/>
      </c>
      <c r="AF49" s="18" t="str">
        <f t="shared" si="44"/>
        <v/>
      </c>
      <c r="AG49" s="19" t="str">
        <f t="shared" si="45"/>
        <v/>
      </c>
      <c r="AH49" s="18" t="str">
        <f>IF(AF49="","",WORKDAY.INTL(AF49-1,1,V49,'Resmi Tatiller'!$A$2:$A$17))</f>
        <v/>
      </c>
      <c r="AI49" s="18" t="str">
        <f t="shared" si="46"/>
        <v/>
      </c>
      <c r="AJ49" s="18" t="str">
        <f>IF(AE49="","",IF(AH49&lt;&gt;AF49,AH49+TIME(8,0,0),IF(AG49&lt;TIME(8,0,0),AF49+TIME(8,0,0),IF(AG49&lt;TIME(12,0,0),AE49,IF(AG49&lt;TIME(12,45,0),AF49+TIME(12,45,0),IF(AG49&lt;TIME(15,0,0),AE49,IF(AG49&lt;TIME(15,15,0),AF49+TIME(15,15,0),IF(AG49&lt;TIME(18,0,0),AE49,WORKDAY.INTL(AF49,1,V49,'Resmi Tatiller'!$A$2:$A$17)+TIME(8,0,0)))))))))</f>
        <v/>
      </c>
      <c r="AK49" s="18" t="str">
        <f>IF(AE49="","",IF(AH49&lt;&gt;AF49,AH49+TIME(8,0,0),IF(AG49&lt;TIME(8,0,0),AF49+TIME(8,0,0),IF(AG49&lt;TIME(12,0,0),AE49,IF(AG49&lt;TIME(12,45,0),AF49+TIME(12,45,0),IF(AG49&lt;TIME(15,0,0),AE49,IF(AG49&lt;TIME(15,15,0),AF49+TIME(15,15,0),IF(AG49&lt;TIME(20,0,0),AE49,WORKDAY.INTL(AF49,1,V49,'Resmi Tatiller'!$A$2:$A$17)+TIME(8,0,0)))))))))</f>
        <v/>
      </c>
      <c r="AL49" s="18" t="str">
        <f t="shared" si="47"/>
        <v/>
      </c>
    </row>
    <row r="50" spans="1:38" x14ac:dyDescent="0.25">
      <c r="A50" s="6" t="str">
        <f t="shared" si="24"/>
        <v/>
      </c>
      <c r="B50" s="6"/>
      <c r="C50" s="7" t="str">
        <f>IFERROR(VLOOKUP(B50,'Ürün Veri'!$A:$E,2,FALSE),"")</f>
        <v/>
      </c>
      <c r="D50" s="7" t="str">
        <f>IFERROR(VLOOKUP(B50,'Ürün Veri'!$A:$E,3,FALSE),"")</f>
        <v/>
      </c>
      <c r="E50" s="7" t="str">
        <f>IFERROR(VLOOKUP(B50,'Ürün Veri'!$A:$E,4,FALSE),"")</f>
        <v/>
      </c>
      <c r="F50" s="7" t="str">
        <f>IFERROR(VLOOKUP(B50,'Ürün Veri'!$A:$E,5,FALSE),"")</f>
        <v/>
      </c>
      <c r="G50" s="6"/>
      <c r="H50" s="6"/>
      <c r="I50" s="14">
        <v>10</v>
      </c>
      <c r="J50" s="15">
        <f t="shared" si="25"/>
        <v>45</v>
      </c>
      <c r="K50" s="15">
        <f t="shared" si="26"/>
        <v>15</v>
      </c>
      <c r="L50" s="8">
        <f t="shared" si="27"/>
        <v>9</v>
      </c>
      <c r="M50" s="6" t="s">
        <v>763</v>
      </c>
      <c r="N50" s="9" t="str">
        <f t="shared" si="41"/>
        <v/>
      </c>
      <c r="O50" s="10" t="str">
        <f t="shared" si="42"/>
        <v/>
      </c>
      <c r="P50" s="8" t="str">
        <f t="shared" si="28"/>
        <v/>
      </c>
      <c r="Q50" s="8" t="str">
        <f t="shared" si="29"/>
        <v/>
      </c>
      <c r="R50" s="9" t="str">
        <f>IF(AB50="","",WORKDAY.INTL(W50,AA50,V50,'Resmi Tatiller'!$A$2:$A$17))</f>
        <v/>
      </c>
      <c r="S50" s="10" t="str">
        <f t="shared" si="30"/>
        <v/>
      </c>
      <c r="T50" s="8" t="str">
        <f t="shared" si="31"/>
        <v>Boş</v>
      </c>
      <c r="U50" s="8">
        <f t="shared" si="32"/>
        <v>540</v>
      </c>
      <c r="V50" s="11" t="str">
        <f t="shared" si="33"/>
        <v>0000011</v>
      </c>
      <c r="W50" s="9" t="str">
        <f>IF(OR(N50="",O50=""),"",IF($AD50="24 Saat",N50,IF($AD50="12 Saat",IF(O50&gt;=TIME(20,0,0),WORKDAY.INTL(N50,1,V50,'Resmi Tatiller'!$A$2:$A$17),WORKDAY.INTL(N50-1,1,V50,'Resmi Tatiller'!$A$2:$A$17)),IF($AD50="2 Vardiya",IF(O50&lt;TIME(6,0,0),N50-1,IF(O50&lt;TIME(8,0,0),WORKDAY.INTL(N50-1,1,V50,'Resmi Tatiller'!$A$2:$A$17),N50)),IF(O50&gt;=TIME(18,0,0),WORKDAY.INTL(N50,1,V50,'Resmi Tatiller'!$A$2:$A$17),WORKDAY.INTL(N50-1,1,V50,'Resmi Tatiller'!$A$2:$A$17))))))</f>
        <v/>
      </c>
      <c r="X50" s="8" t="str">
        <f t="shared" si="34"/>
        <v/>
      </c>
      <c r="Y50" s="11" t="str">
        <f t="shared" si="35"/>
        <v/>
      </c>
      <c r="Z50" s="11" t="str">
        <f t="shared" si="36"/>
        <v/>
      </c>
      <c r="AA50" s="11" t="str">
        <f t="shared" si="37"/>
        <v/>
      </c>
      <c r="AB50" s="11" t="str">
        <f t="shared" si="38"/>
        <v/>
      </c>
      <c r="AC50" s="12" t="str">
        <f t="shared" si="39"/>
        <v/>
      </c>
      <c r="AD50" s="6" t="str">
        <f t="shared" si="40"/>
        <v>Gündüz</v>
      </c>
      <c r="AE50" s="18" t="str">
        <f t="shared" si="43"/>
        <v/>
      </c>
      <c r="AF50" s="18" t="str">
        <f t="shared" si="44"/>
        <v/>
      </c>
      <c r="AG50" s="19" t="str">
        <f t="shared" si="45"/>
        <v/>
      </c>
      <c r="AH50" s="18" t="str">
        <f>IF(AF50="","",WORKDAY.INTL(AF50-1,1,V50,'Resmi Tatiller'!$A$2:$A$17))</f>
        <v/>
      </c>
      <c r="AI50" s="18" t="str">
        <f t="shared" si="46"/>
        <v/>
      </c>
      <c r="AJ50" s="18" t="str">
        <f>IF(AE50="","",IF(AH50&lt;&gt;AF50,AH50+TIME(8,0,0),IF(AG50&lt;TIME(8,0,0),AF50+TIME(8,0,0),IF(AG50&lt;TIME(12,0,0),AE50,IF(AG50&lt;TIME(12,45,0),AF50+TIME(12,45,0),IF(AG50&lt;TIME(15,0,0),AE50,IF(AG50&lt;TIME(15,15,0),AF50+TIME(15,15,0),IF(AG50&lt;TIME(18,0,0),AE50,WORKDAY.INTL(AF50,1,V50,'Resmi Tatiller'!$A$2:$A$17)+TIME(8,0,0)))))))))</f>
        <v/>
      </c>
      <c r="AK50" s="18" t="str">
        <f>IF(AE50="","",IF(AH50&lt;&gt;AF50,AH50+TIME(8,0,0),IF(AG50&lt;TIME(8,0,0),AF50+TIME(8,0,0),IF(AG50&lt;TIME(12,0,0),AE50,IF(AG50&lt;TIME(12,45,0),AF50+TIME(12,45,0),IF(AG50&lt;TIME(15,0,0),AE50,IF(AG50&lt;TIME(15,15,0),AF50+TIME(15,15,0),IF(AG50&lt;TIME(20,0,0),AE50,WORKDAY.INTL(AF50,1,V50,'Resmi Tatiller'!$A$2:$A$17)+TIME(8,0,0)))))))))</f>
        <v/>
      </c>
      <c r="AL50" s="18" t="str">
        <f t="shared" si="47"/>
        <v/>
      </c>
    </row>
    <row r="51" spans="1:38" x14ac:dyDescent="0.25">
      <c r="A51" s="6" t="str">
        <f t="shared" si="24"/>
        <v/>
      </c>
      <c r="B51" s="6"/>
      <c r="C51" s="7" t="str">
        <f>IFERROR(VLOOKUP(B51,'Ürün Veri'!$A:$E,2,FALSE),"")</f>
        <v/>
      </c>
      <c r="D51" s="7" t="str">
        <f>IFERROR(VLOOKUP(B51,'Ürün Veri'!$A:$E,3,FALSE),"")</f>
        <v/>
      </c>
      <c r="E51" s="7" t="str">
        <f>IFERROR(VLOOKUP(B51,'Ürün Veri'!$A:$E,4,FALSE),"")</f>
        <v/>
      </c>
      <c r="F51" s="7" t="str">
        <f>IFERROR(VLOOKUP(B51,'Ürün Veri'!$A:$E,5,FALSE),"")</f>
        <v/>
      </c>
      <c r="G51" s="6"/>
      <c r="H51" s="6"/>
      <c r="I51" s="14">
        <v>10</v>
      </c>
      <c r="J51" s="15">
        <f t="shared" si="25"/>
        <v>45</v>
      </c>
      <c r="K51" s="15">
        <f t="shared" si="26"/>
        <v>15</v>
      </c>
      <c r="L51" s="8">
        <f t="shared" si="27"/>
        <v>9</v>
      </c>
      <c r="M51" s="6" t="s">
        <v>763</v>
      </c>
      <c r="N51" s="9" t="str">
        <f t="shared" si="41"/>
        <v/>
      </c>
      <c r="O51" s="10" t="str">
        <f t="shared" si="42"/>
        <v/>
      </c>
      <c r="P51" s="8" t="str">
        <f t="shared" si="28"/>
        <v/>
      </c>
      <c r="Q51" s="8" t="str">
        <f t="shared" si="29"/>
        <v/>
      </c>
      <c r="R51" s="9" t="str">
        <f>IF(AB51="","",WORKDAY.INTL(W51,AA51,V51,'Resmi Tatiller'!$A$2:$A$17))</f>
        <v/>
      </c>
      <c r="S51" s="10" t="str">
        <f t="shared" si="30"/>
        <v/>
      </c>
      <c r="T51" s="8" t="str">
        <f t="shared" si="31"/>
        <v>Boş</v>
      </c>
      <c r="U51" s="8">
        <f t="shared" si="32"/>
        <v>540</v>
      </c>
      <c r="V51" s="11" t="str">
        <f t="shared" si="33"/>
        <v>0000011</v>
      </c>
      <c r="W51" s="9" t="str">
        <f>IF(OR(N51="",O51=""),"",IF($AD51="24 Saat",N51,IF($AD51="12 Saat",IF(O51&gt;=TIME(20,0,0),WORKDAY.INTL(N51,1,V51,'Resmi Tatiller'!$A$2:$A$17),WORKDAY.INTL(N51-1,1,V51,'Resmi Tatiller'!$A$2:$A$17)),IF($AD51="2 Vardiya",IF(O51&lt;TIME(6,0,0),N51-1,IF(O51&lt;TIME(8,0,0),WORKDAY.INTL(N51-1,1,V51,'Resmi Tatiller'!$A$2:$A$17),N51)),IF(O51&gt;=TIME(18,0,0),WORKDAY.INTL(N51,1,V51,'Resmi Tatiller'!$A$2:$A$17),WORKDAY.INTL(N51-1,1,V51,'Resmi Tatiller'!$A$2:$A$17))))))</f>
        <v/>
      </c>
      <c r="X51" s="8" t="str">
        <f t="shared" si="34"/>
        <v/>
      </c>
      <c r="Y51" s="11" t="str">
        <f t="shared" si="35"/>
        <v/>
      </c>
      <c r="Z51" s="11" t="str">
        <f t="shared" si="36"/>
        <v/>
      </c>
      <c r="AA51" s="11" t="str">
        <f t="shared" si="37"/>
        <v/>
      </c>
      <c r="AB51" s="11" t="str">
        <f t="shared" si="38"/>
        <v/>
      </c>
      <c r="AC51" s="12" t="str">
        <f t="shared" si="39"/>
        <v/>
      </c>
      <c r="AD51" s="6" t="str">
        <f t="shared" si="40"/>
        <v>Gündüz</v>
      </c>
      <c r="AE51" s="18" t="str">
        <f t="shared" si="43"/>
        <v/>
      </c>
      <c r="AF51" s="18" t="str">
        <f t="shared" si="44"/>
        <v/>
      </c>
      <c r="AG51" s="19" t="str">
        <f t="shared" si="45"/>
        <v/>
      </c>
      <c r="AH51" s="18" t="str">
        <f>IF(AF51="","",WORKDAY.INTL(AF51-1,1,V51,'Resmi Tatiller'!$A$2:$A$17))</f>
        <v/>
      </c>
      <c r="AI51" s="18" t="str">
        <f t="shared" si="46"/>
        <v/>
      </c>
      <c r="AJ51" s="18" t="str">
        <f>IF(AE51="","",IF(AH51&lt;&gt;AF51,AH51+TIME(8,0,0),IF(AG51&lt;TIME(8,0,0),AF51+TIME(8,0,0),IF(AG51&lt;TIME(12,0,0),AE51,IF(AG51&lt;TIME(12,45,0),AF51+TIME(12,45,0),IF(AG51&lt;TIME(15,0,0),AE51,IF(AG51&lt;TIME(15,15,0),AF51+TIME(15,15,0),IF(AG51&lt;TIME(18,0,0),AE51,WORKDAY.INTL(AF51,1,V51,'Resmi Tatiller'!$A$2:$A$17)+TIME(8,0,0)))))))))</f>
        <v/>
      </c>
      <c r="AK51" s="18" t="str">
        <f>IF(AE51="","",IF(AH51&lt;&gt;AF51,AH51+TIME(8,0,0),IF(AG51&lt;TIME(8,0,0),AF51+TIME(8,0,0),IF(AG51&lt;TIME(12,0,0),AE51,IF(AG51&lt;TIME(12,45,0),AF51+TIME(12,45,0),IF(AG51&lt;TIME(15,0,0),AE51,IF(AG51&lt;TIME(15,15,0),AF51+TIME(15,15,0),IF(AG51&lt;TIME(20,0,0),AE51,WORKDAY.INTL(AF51,1,V51,'Resmi Tatiller'!$A$2:$A$17)+TIME(8,0,0)))))))))</f>
        <v/>
      </c>
      <c r="AL51" s="18" t="str">
        <f t="shared" si="47"/>
        <v/>
      </c>
    </row>
    <row r="52" spans="1:38" x14ac:dyDescent="0.25">
      <c r="A52" s="6" t="str">
        <f t="shared" si="24"/>
        <v/>
      </c>
      <c r="B52" s="6"/>
      <c r="C52" s="7" t="str">
        <f>IFERROR(VLOOKUP(B52,'Ürün Veri'!$A:$E,2,FALSE),"")</f>
        <v/>
      </c>
      <c r="D52" s="7" t="str">
        <f>IFERROR(VLOOKUP(B52,'Ürün Veri'!$A:$E,3,FALSE),"")</f>
        <v/>
      </c>
      <c r="E52" s="7" t="str">
        <f>IFERROR(VLOOKUP(B52,'Ürün Veri'!$A:$E,4,FALSE),"")</f>
        <v/>
      </c>
      <c r="F52" s="7" t="str">
        <f>IFERROR(VLOOKUP(B52,'Ürün Veri'!$A:$E,5,FALSE),"")</f>
        <v/>
      </c>
      <c r="G52" s="6"/>
      <c r="H52" s="6"/>
      <c r="I52" s="14">
        <v>10</v>
      </c>
      <c r="J52" s="15">
        <f t="shared" si="25"/>
        <v>45</v>
      </c>
      <c r="K52" s="15">
        <f t="shared" si="26"/>
        <v>15</v>
      </c>
      <c r="L52" s="8">
        <f t="shared" si="27"/>
        <v>9</v>
      </c>
      <c r="M52" s="6" t="s">
        <v>763</v>
      </c>
      <c r="N52" s="9" t="str">
        <f t="shared" si="41"/>
        <v/>
      </c>
      <c r="O52" s="10" t="str">
        <f t="shared" si="42"/>
        <v/>
      </c>
      <c r="P52" s="8" t="str">
        <f t="shared" si="28"/>
        <v/>
      </c>
      <c r="Q52" s="8" t="str">
        <f t="shared" si="29"/>
        <v/>
      </c>
      <c r="R52" s="9" t="str">
        <f>IF(AB52="","",WORKDAY.INTL(W52,AA52,V52,'Resmi Tatiller'!$A$2:$A$17))</f>
        <v/>
      </c>
      <c r="S52" s="10" t="str">
        <f t="shared" si="30"/>
        <v/>
      </c>
      <c r="T52" s="8" t="str">
        <f t="shared" si="31"/>
        <v>Boş</v>
      </c>
      <c r="U52" s="8">
        <f t="shared" si="32"/>
        <v>540</v>
      </c>
      <c r="V52" s="11" t="str">
        <f t="shared" si="33"/>
        <v>0000011</v>
      </c>
      <c r="W52" s="9" t="str">
        <f>IF(OR(N52="",O52=""),"",IF($AD52="24 Saat",N52,IF($AD52="12 Saat",IF(O52&gt;=TIME(20,0,0),WORKDAY.INTL(N52,1,V52,'Resmi Tatiller'!$A$2:$A$17),WORKDAY.INTL(N52-1,1,V52,'Resmi Tatiller'!$A$2:$A$17)),IF($AD52="2 Vardiya",IF(O52&lt;TIME(6,0,0),N52-1,IF(O52&lt;TIME(8,0,0),WORKDAY.INTL(N52-1,1,V52,'Resmi Tatiller'!$A$2:$A$17),N52)),IF(O52&gt;=TIME(18,0,0),WORKDAY.INTL(N52,1,V52,'Resmi Tatiller'!$A$2:$A$17),WORKDAY.INTL(N52-1,1,V52,'Resmi Tatiller'!$A$2:$A$17))))))</f>
        <v/>
      </c>
      <c r="X52" s="8" t="str">
        <f t="shared" si="34"/>
        <v/>
      </c>
      <c r="Y52" s="11" t="str">
        <f t="shared" si="35"/>
        <v/>
      </c>
      <c r="Z52" s="11" t="str">
        <f t="shared" si="36"/>
        <v/>
      </c>
      <c r="AA52" s="11" t="str">
        <f t="shared" si="37"/>
        <v/>
      </c>
      <c r="AB52" s="11" t="str">
        <f t="shared" si="38"/>
        <v/>
      </c>
      <c r="AC52" s="12" t="str">
        <f t="shared" si="39"/>
        <v/>
      </c>
      <c r="AD52" s="6" t="str">
        <f t="shared" si="40"/>
        <v>Gündüz</v>
      </c>
      <c r="AE52" s="18" t="str">
        <f t="shared" si="43"/>
        <v/>
      </c>
      <c r="AF52" s="18" t="str">
        <f t="shared" si="44"/>
        <v/>
      </c>
      <c r="AG52" s="19" t="str">
        <f t="shared" si="45"/>
        <v/>
      </c>
      <c r="AH52" s="18" t="str">
        <f>IF(AF52="","",WORKDAY.INTL(AF52-1,1,V52,'Resmi Tatiller'!$A$2:$A$17))</f>
        <v/>
      </c>
      <c r="AI52" s="18" t="str">
        <f t="shared" si="46"/>
        <v/>
      </c>
      <c r="AJ52" s="18" t="str">
        <f>IF(AE52="","",IF(AH52&lt;&gt;AF52,AH52+TIME(8,0,0),IF(AG52&lt;TIME(8,0,0),AF52+TIME(8,0,0),IF(AG52&lt;TIME(12,0,0),AE52,IF(AG52&lt;TIME(12,45,0),AF52+TIME(12,45,0),IF(AG52&lt;TIME(15,0,0),AE52,IF(AG52&lt;TIME(15,15,0),AF52+TIME(15,15,0),IF(AG52&lt;TIME(18,0,0),AE52,WORKDAY.INTL(AF52,1,V52,'Resmi Tatiller'!$A$2:$A$17)+TIME(8,0,0)))))))))</f>
        <v/>
      </c>
      <c r="AK52" s="18" t="str">
        <f>IF(AE52="","",IF(AH52&lt;&gt;AF52,AH52+TIME(8,0,0),IF(AG52&lt;TIME(8,0,0),AF52+TIME(8,0,0),IF(AG52&lt;TIME(12,0,0),AE52,IF(AG52&lt;TIME(12,45,0),AF52+TIME(12,45,0),IF(AG52&lt;TIME(15,0,0),AE52,IF(AG52&lt;TIME(15,15,0),AF52+TIME(15,15,0),IF(AG52&lt;TIME(20,0,0),AE52,WORKDAY.INTL(AF52,1,V52,'Resmi Tatiller'!$A$2:$A$17)+TIME(8,0,0)))))))))</f>
        <v/>
      </c>
      <c r="AL52" s="18" t="str">
        <f t="shared" si="47"/>
        <v/>
      </c>
    </row>
    <row r="53" spans="1:38" x14ac:dyDescent="0.25">
      <c r="A53" s="6" t="str">
        <f t="shared" si="24"/>
        <v/>
      </c>
      <c r="B53" s="6"/>
      <c r="C53" s="7" t="str">
        <f>IFERROR(VLOOKUP(B53,'Ürün Veri'!$A:$E,2,FALSE),"")</f>
        <v/>
      </c>
      <c r="D53" s="7" t="str">
        <f>IFERROR(VLOOKUP(B53,'Ürün Veri'!$A:$E,3,FALSE),"")</f>
        <v/>
      </c>
      <c r="E53" s="7" t="str">
        <f>IFERROR(VLOOKUP(B53,'Ürün Veri'!$A:$E,4,FALSE),"")</f>
        <v/>
      </c>
      <c r="F53" s="7" t="str">
        <f>IFERROR(VLOOKUP(B53,'Ürün Veri'!$A:$E,5,FALSE),"")</f>
        <v/>
      </c>
      <c r="G53" s="6"/>
      <c r="H53" s="6"/>
      <c r="I53" s="14">
        <v>10</v>
      </c>
      <c r="J53" s="15">
        <f t="shared" si="25"/>
        <v>45</v>
      </c>
      <c r="K53" s="15">
        <f t="shared" si="26"/>
        <v>15</v>
      </c>
      <c r="L53" s="8">
        <f t="shared" si="27"/>
        <v>9</v>
      </c>
      <c r="M53" s="6" t="s">
        <v>763</v>
      </c>
      <c r="N53" s="9" t="str">
        <f t="shared" si="41"/>
        <v/>
      </c>
      <c r="O53" s="10" t="str">
        <f t="shared" si="42"/>
        <v/>
      </c>
      <c r="P53" s="8" t="str">
        <f t="shared" si="28"/>
        <v/>
      </c>
      <c r="Q53" s="8" t="str">
        <f t="shared" si="29"/>
        <v/>
      </c>
      <c r="R53" s="9" t="str">
        <f>IF(AB53="","",WORKDAY.INTL(W53,AA53,V53,'Resmi Tatiller'!$A$2:$A$17))</f>
        <v/>
      </c>
      <c r="S53" s="10" t="str">
        <f t="shared" si="30"/>
        <v/>
      </c>
      <c r="T53" s="8" t="str">
        <f t="shared" si="31"/>
        <v>Boş</v>
      </c>
      <c r="U53" s="8">
        <f t="shared" si="32"/>
        <v>540</v>
      </c>
      <c r="V53" s="11" t="str">
        <f t="shared" si="33"/>
        <v>0000011</v>
      </c>
      <c r="W53" s="9" t="str">
        <f>IF(OR(N53="",O53=""),"",IF($AD53="24 Saat",N53,IF($AD53="12 Saat",IF(O53&gt;=TIME(20,0,0),WORKDAY.INTL(N53,1,V53,'Resmi Tatiller'!$A$2:$A$17),WORKDAY.INTL(N53-1,1,V53,'Resmi Tatiller'!$A$2:$A$17)),IF($AD53="2 Vardiya",IF(O53&lt;TIME(6,0,0),N53-1,IF(O53&lt;TIME(8,0,0),WORKDAY.INTL(N53-1,1,V53,'Resmi Tatiller'!$A$2:$A$17),N53)),IF(O53&gt;=TIME(18,0,0),WORKDAY.INTL(N53,1,V53,'Resmi Tatiller'!$A$2:$A$17),WORKDAY.INTL(N53-1,1,V53,'Resmi Tatiller'!$A$2:$A$17))))))</f>
        <v/>
      </c>
      <c r="X53" s="8" t="str">
        <f t="shared" si="34"/>
        <v/>
      </c>
      <c r="Y53" s="11" t="str">
        <f t="shared" si="35"/>
        <v/>
      </c>
      <c r="Z53" s="11" t="str">
        <f t="shared" si="36"/>
        <v/>
      </c>
      <c r="AA53" s="11" t="str">
        <f t="shared" si="37"/>
        <v/>
      </c>
      <c r="AB53" s="11" t="str">
        <f t="shared" si="38"/>
        <v/>
      </c>
      <c r="AC53" s="12" t="str">
        <f t="shared" si="39"/>
        <v/>
      </c>
      <c r="AD53" s="6" t="str">
        <f t="shared" si="40"/>
        <v>Gündüz</v>
      </c>
      <c r="AE53" s="18" t="str">
        <f t="shared" si="43"/>
        <v/>
      </c>
      <c r="AF53" s="18" t="str">
        <f t="shared" si="44"/>
        <v/>
      </c>
      <c r="AG53" s="19" t="str">
        <f t="shared" si="45"/>
        <v/>
      </c>
      <c r="AH53" s="18" t="str">
        <f>IF(AF53="","",WORKDAY.INTL(AF53-1,1,V53,'Resmi Tatiller'!$A$2:$A$17))</f>
        <v/>
      </c>
      <c r="AI53" s="18" t="str">
        <f t="shared" si="46"/>
        <v/>
      </c>
      <c r="AJ53" s="18" t="str">
        <f>IF(AE53="","",IF(AH53&lt;&gt;AF53,AH53+TIME(8,0,0),IF(AG53&lt;TIME(8,0,0),AF53+TIME(8,0,0),IF(AG53&lt;TIME(12,0,0),AE53,IF(AG53&lt;TIME(12,45,0),AF53+TIME(12,45,0),IF(AG53&lt;TIME(15,0,0),AE53,IF(AG53&lt;TIME(15,15,0),AF53+TIME(15,15,0),IF(AG53&lt;TIME(18,0,0),AE53,WORKDAY.INTL(AF53,1,V53,'Resmi Tatiller'!$A$2:$A$17)+TIME(8,0,0)))))))))</f>
        <v/>
      </c>
      <c r="AK53" s="18" t="str">
        <f>IF(AE53="","",IF(AH53&lt;&gt;AF53,AH53+TIME(8,0,0),IF(AG53&lt;TIME(8,0,0),AF53+TIME(8,0,0),IF(AG53&lt;TIME(12,0,0),AE53,IF(AG53&lt;TIME(12,45,0),AF53+TIME(12,45,0),IF(AG53&lt;TIME(15,0,0),AE53,IF(AG53&lt;TIME(15,15,0),AF53+TIME(15,15,0),IF(AG53&lt;TIME(20,0,0),AE53,WORKDAY.INTL(AF53,1,V53,'Resmi Tatiller'!$A$2:$A$17)+TIME(8,0,0)))))))))</f>
        <v/>
      </c>
      <c r="AL53" s="18" t="str">
        <f t="shared" si="47"/>
        <v/>
      </c>
    </row>
    <row r="54" spans="1:38" x14ac:dyDescent="0.25">
      <c r="A54" s="6" t="str">
        <f t="shared" si="24"/>
        <v/>
      </c>
      <c r="B54" s="6"/>
      <c r="C54" s="7" t="str">
        <f>IFERROR(VLOOKUP(B54,'Ürün Veri'!$A:$E,2,FALSE),"")</f>
        <v/>
      </c>
      <c r="D54" s="7" t="str">
        <f>IFERROR(VLOOKUP(B54,'Ürün Veri'!$A:$E,3,FALSE),"")</f>
        <v/>
      </c>
      <c r="E54" s="7" t="str">
        <f>IFERROR(VLOOKUP(B54,'Ürün Veri'!$A:$E,4,FALSE),"")</f>
        <v/>
      </c>
      <c r="F54" s="7" t="str">
        <f>IFERROR(VLOOKUP(B54,'Ürün Veri'!$A:$E,5,FALSE),"")</f>
        <v/>
      </c>
      <c r="G54" s="6"/>
      <c r="H54" s="6"/>
      <c r="I54" s="14">
        <v>10</v>
      </c>
      <c r="J54" s="15">
        <f t="shared" si="25"/>
        <v>45</v>
      </c>
      <c r="K54" s="15">
        <f t="shared" si="26"/>
        <v>15</v>
      </c>
      <c r="L54" s="8">
        <f t="shared" si="27"/>
        <v>9</v>
      </c>
      <c r="M54" s="6" t="s">
        <v>763</v>
      </c>
      <c r="N54" s="9" t="str">
        <f t="shared" si="41"/>
        <v/>
      </c>
      <c r="O54" s="10" t="str">
        <f t="shared" si="42"/>
        <v/>
      </c>
      <c r="P54" s="8" t="str">
        <f t="shared" si="28"/>
        <v/>
      </c>
      <c r="Q54" s="8" t="str">
        <f t="shared" si="29"/>
        <v/>
      </c>
      <c r="R54" s="9" t="str">
        <f>IF(AB54="","",WORKDAY.INTL(W54,AA54,V54,'Resmi Tatiller'!$A$2:$A$17))</f>
        <v/>
      </c>
      <c r="S54" s="10" t="str">
        <f t="shared" si="30"/>
        <v/>
      </c>
      <c r="T54" s="8" t="str">
        <f t="shared" si="31"/>
        <v>Boş</v>
      </c>
      <c r="U54" s="8">
        <f t="shared" si="32"/>
        <v>540</v>
      </c>
      <c r="V54" s="11" t="str">
        <f t="shared" si="33"/>
        <v>0000011</v>
      </c>
      <c r="W54" s="9" t="str">
        <f>IF(OR(N54="",O54=""),"",IF($AD54="24 Saat",N54,IF($AD54="12 Saat",IF(O54&gt;=TIME(20,0,0),WORKDAY.INTL(N54,1,V54,'Resmi Tatiller'!$A$2:$A$17),WORKDAY.INTL(N54-1,1,V54,'Resmi Tatiller'!$A$2:$A$17)),IF($AD54="2 Vardiya",IF(O54&lt;TIME(6,0,0),N54-1,IF(O54&lt;TIME(8,0,0),WORKDAY.INTL(N54-1,1,V54,'Resmi Tatiller'!$A$2:$A$17),N54)),IF(O54&gt;=TIME(18,0,0),WORKDAY.INTL(N54,1,V54,'Resmi Tatiller'!$A$2:$A$17),WORKDAY.INTL(N54-1,1,V54,'Resmi Tatiller'!$A$2:$A$17))))))</f>
        <v/>
      </c>
      <c r="X54" s="8" t="str">
        <f t="shared" si="34"/>
        <v/>
      </c>
      <c r="Y54" s="11" t="str">
        <f t="shared" si="35"/>
        <v/>
      </c>
      <c r="Z54" s="11" t="str">
        <f t="shared" si="36"/>
        <v/>
      </c>
      <c r="AA54" s="11" t="str">
        <f t="shared" si="37"/>
        <v/>
      </c>
      <c r="AB54" s="11" t="str">
        <f t="shared" si="38"/>
        <v/>
      </c>
      <c r="AC54" s="12" t="str">
        <f t="shared" si="39"/>
        <v/>
      </c>
      <c r="AD54" s="6" t="str">
        <f t="shared" si="40"/>
        <v>Gündüz</v>
      </c>
      <c r="AE54" s="18" t="str">
        <f t="shared" si="43"/>
        <v/>
      </c>
      <c r="AF54" s="18" t="str">
        <f t="shared" si="44"/>
        <v/>
      </c>
      <c r="AG54" s="19" t="str">
        <f t="shared" si="45"/>
        <v/>
      </c>
      <c r="AH54" s="18" t="str">
        <f>IF(AF54="","",WORKDAY.INTL(AF54-1,1,V54,'Resmi Tatiller'!$A$2:$A$17))</f>
        <v/>
      </c>
      <c r="AI54" s="18" t="str">
        <f t="shared" si="46"/>
        <v/>
      </c>
      <c r="AJ54" s="18" t="str">
        <f>IF(AE54="","",IF(AH54&lt;&gt;AF54,AH54+TIME(8,0,0),IF(AG54&lt;TIME(8,0,0),AF54+TIME(8,0,0),IF(AG54&lt;TIME(12,0,0),AE54,IF(AG54&lt;TIME(12,45,0),AF54+TIME(12,45,0),IF(AG54&lt;TIME(15,0,0),AE54,IF(AG54&lt;TIME(15,15,0),AF54+TIME(15,15,0),IF(AG54&lt;TIME(18,0,0),AE54,WORKDAY.INTL(AF54,1,V54,'Resmi Tatiller'!$A$2:$A$17)+TIME(8,0,0)))))))))</f>
        <v/>
      </c>
      <c r="AK54" s="18" t="str">
        <f>IF(AE54="","",IF(AH54&lt;&gt;AF54,AH54+TIME(8,0,0),IF(AG54&lt;TIME(8,0,0),AF54+TIME(8,0,0),IF(AG54&lt;TIME(12,0,0),AE54,IF(AG54&lt;TIME(12,45,0),AF54+TIME(12,45,0),IF(AG54&lt;TIME(15,0,0),AE54,IF(AG54&lt;TIME(15,15,0),AF54+TIME(15,15,0),IF(AG54&lt;TIME(20,0,0),AE54,WORKDAY.INTL(AF54,1,V54,'Resmi Tatiller'!$A$2:$A$17)+TIME(8,0,0)))))))))</f>
        <v/>
      </c>
      <c r="AL54" s="18" t="str">
        <f t="shared" si="47"/>
        <v/>
      </c>
    </row>
    <row r="55" spans="1:38" x14ac:dyDescent="0.25">
      <c r="A55" s="6" t="str">
        <f t="shared" si="24"/>
        <v/>
      </c>
      <c r="B55" s="6"/>
      <c r="C55" s="7" t="str">
        <f>IFERROR(VLOOKUP(B55,'Ürün Veri'!$A:$E,2,FALSE),"")</f>
        <v/>
      </c>
      <c r="D55" s="7" t="str">
        <f>IFERROR(VLOOKUP(B55,'Ürün Veri'!$A:$E,3,FALSE),"")</f>
        <v/>
      </c>
      <c r="E55" s="7" t="str">
        <f>IFERROR(VLOOKUP(B55,'Ürün Veri'!$A:$E,4,FALSE),"")</f>
        <v/>
      </c>
      <c r="F55" s="7" t="str">
        <f>IFERROR(VLOOKUP(B55,'Ürün Veri'!$A:$E,5,FALSE),"")</f>
        <v/>
      </c>
      <c r="G55" s="6"/>
      <c r="H55" s="6"/>
      <c r="I55" s="14">
        <v>10</v>
      </c>
      <c r="J55" s="15">
        <f t="shared" si="25"/>
        <v>45</v>
      </c>
      <c r="K55" s="15">
        <f t="shared" si="26"/>
        <v>15</v>
      </c>
      <c r="L55" s="8">
        <f t="shared" si="27"/>
        <v>9</v>
      </c>
      <c r="M55" s="6" t="s">
        <v>763</v>
      </c>
      <c r="N55" s="9" t="str">
        <f t="shared" si="41"/>
        <v/>
      </c>
      <c r="O55" s="10" t="str">
        <f t="shared" si="42"/>
        <v/>
      </c>
      <c r="P55" s="8" t="str">
        <f t="shared" si="28"/>
        <v/>
      </c>
      <c r="Q55" s="8" t="str">
        <f t="shared" si="29"/>
        <v/>
      </c>
      <c r="R55" s="9" t="str">
        <f>IF(AB55="","",WORKDAY.INTL(W55,AA55,V55,'Resmi Tatiller'!$A$2:$A$17))</f>
        <v/>
      </c>
      <c r="S55" s="10" t="str">
        <f t="shared" si="30"/>
        <v/>
      </c>
      <c r="T55" s="8" t="str">
        <f t="shared" si="31"/>
        <v>Boş</v>
      </c>
      <c r="U55" s="8">
        <f t="shared" si="32"/>
        <v>540</v>
      </c>
      <c r="V55" s="11" t="str">
        <f t="shared" si="33"/>
        <v>0000011</v>
      </c>
      <c r="W55" s="9" t="str">
        <f>IF(OR(N55="",O55=""),"",IF($AD55="24 Saat",N55,IF($AD55="12 Saat",IF(O55&gt;=TIME(20,0,0),WORKDAY.INTL(N55,1,V55,'Resmi Tatiller'!$A$2:$A$17),WORKDAY.INTL(N55-1,1,V55,'Resmi Tatiller'!$A$2:$A$17)),IF($AD55="2 Vardiya",IF(O55&lt;TIME(6,0,0),N55-1,IF(O55&lt;TIME(8,0,0),WORKDAY.INTL(N55-1,1,V55,'Resmi Tatiller'!$A$2:$A$17),N55)),IF(O55&gt;=TIME(18,0,0),WORKDAY.INTL(N55,1,V55,'Resmi Tatiller'!$A$2:$A$17),WORKDAY.INTL(N55-1,1,V55,'Resmi Tatiller'!$A$2:$A$17))))))</f>
        <v/>
      </c>
      <c r="X55" s="8" t="str">
        <f t="shared" si="34"/>
        <v/>
      </c>
      <c r="Y55" s="11" t="str">
        <f t="shared" si="35"/>
        <v/>
      </c>
      <c r="Z55" s="11" t="str">
        <f t="shared" si="36"/>
        <v/>
      </c>
      <c r="AA55" s="11" t="str">
        <f t="shared" si="37"/>
        <v/>
      </c>
      <c r="AB55" s="11" t="str">
        <f t="shared" si="38"/>
        <v/>
      </c>
      <c r="AC55" s="12" t="str">
        <f t="shared" si="39"/>
        <v/>
      </c>
      <c r="AD55" s="6" t="str">
        <f t="shared" si="40"/>
        <v>Gündüz</v>
      </c>
      <c r="AE55" s="18" t="str">
        <f t="shared" si="43"/>
        <v/>
      </c>
      <c r="AF55" s="18" t="str">
        <f t="shared" si="44"/>
        <v/>
      </c>
      <c r="AG55" s="19" t="str">
        <f t="shared" si="45"/>
        <v/>
      </c>
      <c r="AH55" s="18" t="str">
        <f>IF(AF55="","",WORKDAY.INTL(AF55-1,1,V55,'Resmi Tatiller'!$A$2:$A$17))</f>
        <v/>
      </c>
      <c r="AI55" s="18" t="str">
        <f t="shared" si="46"/>
        <v/>
      </c>
      <c r="AJ55" s="18" t="str">
        <f>IF(AE55="","",IF(AH55&lt;&gt;AF55,AH55+TIME(8,0,0),IF(AG55&lt;TIME(8,0,0),AF55+TIME(8,0,0),IF(AG55&lt;TIME(12,0,0),AE55,IF(AG55&lt;TIME(12,45,0),AF55+TIME(12,45,0),IF(AG55&lt;TIME(15,0,0),AE55,IF(AG55&lt;TIME(15,15,0),AF55+TIME(15,15,0),IF(AG55&lt;TIME(18,0,0),AE55,WORKDAY.INTL(AF55,1,V55,'Resmi Tatiller'!$A$2:$A$17)+TIME(8,0,0)))))))))</f>
        <v/>
      </c>
      <c r="AK55" s="18" t="str">
        <f>IF(AE55="","",IF(AH55&lt;&gt;AF55,AH55+TIME(8,0,0),IF(AG55&lt;TIME(8,0,0),AF55+TIME(8,0,0),IF(AG55&lt;TIME(12,0,0),AE55,IF(AG55&lt;TIME(12,45,0),AF55+TIME(12,45,0),IF(AG55&lt;TIME(15,0,0),AE55,IF(AG55&lt;TIME(15,15,0),AF55+TIME(15,15,0),IF(AG55&lt;TIME(20,0,0),AE55,WORKDAY.INTL(AF55,1,V55,'Resmi Tatiller'!$A$2:$A$17)+TIME(8,0,0)))))))))</f>
        <v/>
      </c>
      <c r="AL55" s="18" t="str">
        <f t="shared" si="47"/>
        <v/>
      </c>
    </row>
    <row r="56" spans="1:38" x14ac:dyDescent="0.25">
      <c r="A56" s="6" t="str">
        <f t="shared" si="24"/>
        <v/>
      </c>
      <c r="B56" s="6"/>
      <c r="C56" s="7" t="str">
        <f>IFERROR(VLOOKUP(B56,'Ürün Veri'!$A:$E,2,FALSE),"")</f>
        <v/>
      </c>
      <c r="D56" s="7" t="str">
        <f>IFERROR(VLOOKUP(B56,'Ürün Veri'!$A:$E,3,FALSE),"")</f>
        <v/>
      </c>
      <c r="E56" s="7" t="str">
        <f>IFERROR(VLOOKUP(B56,'Ürün Veri'!$A:$E,4,FALSE),"")</f>
        <v/>
      </c>
      <c r="F56" s="7" t="str">
        <f>IFERROR(VLOOKUP(B56,'Ürün Veri'!$A:$E,5,FALSE),"")</f>
        <v/>
      </c>
      <c r="G56" s="6"/>
      <c r="H56" s="6"/>
      <c r="I56" s="14">
        <v>10</v>
      </c>
      <c r="J56" s="15">
        <f t="shared" si="25"/>
        <v>45</v>
      </c>
      <c r="K56" s="15">
        <f t="shared" si="26"/>
        <v>15</v>
      </c>
      <c r="L56" s="8">
        <f t="shared" si="27"/>
        <v>9</v>
      </c>
      <c r="M56" s="6" t="s">
        <v>763</v>
      </c>
      <c r="N56" s="9" t="str">
        <f t="shared" si="41"/>
        <v/>
      </c>
      <c r="O56" s="10" t="str">
        <f t="shared" si="42"/>
        <v/>
      </c>
      <c r="P56" s="8" t="str">
        <f t="shared" si="28"/>
        <v/>
      </c>
      <c r="Q56" s="8" t="str">
        <f t="shared" si="29"/>
        <v/>
      </c>
      <c r="R56" s="9" t="str">
        <f>IF(AB56="","",WORKDAY.INTL(W56,AA56,V56,'Resmi Tatiller'!$A$2:$A$17))</f>
        <v/>
      </c>
      <c r="S56" s="10" t="str">
        <f t="shared" si="30"/>
        <v/>
      </c>
      <c r="T56" s="8" t="str">
        <f t="shared" si="31"/>
        <v>Boş</v>
      </c>
      <c r="U56" s="8">
        <f t="shared" si="32"/>
        <v>540</v>
      </c>
      <c r="V56" s="11" t="str">
        <f t="shared" si="33"/>
        <v>0000011</v>
      </c>
      <c r="W56" s="9" t="str">
        <f>IF(OR(N56="",O56=""),"",IF($AD56="24 Saat",N56,IF($AD56="12 Saat",IF(O56&gt;=TIME(20,0,0),WORKDAY.INTL(N56,1,V56,'Resmi Tatiller'!$A$2:$A$17),WORKDAY.INTL(N56-1,1,V56,'Resmi Tatiller'!$A$2:$A$17)),IF($AD56="2 Vardiya",IF(O56&lt;TIME(6,0,0),N56-1,IF(O56&lt;TIME(8,0,0),WORKDAY.INTL(N56-1,1,V56,'Resmi Tatiller'!$A$2:$A$17),N56)),IF(O56&gt;=TIME(18,0,0),WORKDAY.INTL(N56,1,V56,'Resmi Tatiller'!$A$2:$A$17),WORKDAY.INTL(N56-1,1,V56,'Resmi Tatiller'!$A$2:$A$17))))))</f>
        <v/>
      </c>
      <c r="X56" s="8" t="str">
        <f t="shared" si="34"/>
        <v/>
      </c>
      <c r="Y56" s="11" t="str">
        <f t="shared" si="35"/>
        <v/>
      </c>
      <c r="Z56" s="11" t="str">
        <f t="shared" si="36"/>
        <v/>
      </c>
      <c r="AA56" s="11" t="str">
        <f t="shared" si="37"/>
        <v/>
      </c>
      <c r="AB56" s="11" t="str">
        <f t="shared" si="38"/>
        <v/>
      </c>
      <c r="AC56" s="12" t="str">
        <f t="shared" si="39"/>
        <v/>
      </c>
      <c r="AD56" s="6" t="str">
        <f t="shared" si="40"/>
        <v>Gündüz</v>
      </c>
      <c r="AE56" s="18" t="str">
        <f t="shared" si="43"/>
        <v/>
      </c>
      <c r="AF56" s="18" t="str">
        <f t="shared" si="44"/>
        <v/>
      </c>
      <c r="AG56" s="19" t="str">
        <f t="shared" si="45"/>
        <v/>
      </c>
      <c r="AH56" s="18" t="str">
        <f>IF(AF56="","",WORKDAY.INTL(AF56-1,1,V56,'Resmi Tatiller'!$A$2:$A$17))</f>
        <v/>
      </c>
      <c r="AI56" s="18" t="str">
        <f t="shared" si="46"/>
        <v/>
      </c>
      <c r="AJ56" s="18" t="str">
        <f>IF(AE56="","",IF(AH56&lt;&gt;AF56,AH56+TIME(8,0,0),IF(AG56&lt;TIME(8,0,0),AF56+TIME(8,0,0),IF(AG56&lt;TIME(12,0,0),AE56,IF(AG56&lt;TIME(12,45,0),AF56+TIME(12,45,0),IF(AG56&lt;TIME(15,0,0),AE56,IF(AG56&lt;TIME(15,15,0),AF56+TIME(15,15,0),IF(AG56&lt;TIME(18,0,0),AE56,WORKDAY.INTL(AF56,1,V56,'Resmi Tatiller'!$A$2:$A$17)+TIME(8,0,0)))))))))</f>
        <v/>
      </c>
      <c r="AK56" s="18" t="str">
        <f>IF(AE56="","",IF(AH56&lt;&gt;AF56,AH56+TIME(8,0,0),IF(AG56&lt;TIME(8,0,0),AF56+TIME(8,0,0),IF(AG56&lt;TIME(12,0,0),AE56,IF(AG56&lt;TIME(12,45,0),AF56+TIME(12,45,0),IF(AG56&lt;TIME(15,0,0),AE56,IF(AG56&lt;TIME(15,15,0),AF56+TIME(15,15,0),IF(AG56&lt;TIME(20,0,0),AE56,WORKDAY.INTL(AF56,1,V56,'Resmi Tatiller'!$A$2:$A$17)+TIME(8,0,0)))))))))</f>
        <v/>
      </c>
      <c r="AL56" s="18" t="str">
        <f t="shared" si="47"/>
        <v/>
      </c>
    </row>
    <row r="57" spans="1:38" x14ac:dyDescent="0.25">
      <c r="A57" s="6" t="str">
        <f t="shared" si="24"/>
        <v/>
      </c>
      <c r="B57" s="6"/>
      <c r="C57" s="7" t="str">
        <f>IFERROR(VLOOKUP(B57,'Ürün Veri'!$A:$E,2,FALSE),"")</f>
        <v/>
      </c>
      <c r="D57" s="7" t="str">
        <f>IFERROR(VLOOKUP(B57,'Ürün Veri'!$A:$E,3,FALSE),"")</f>
        <v/>
      </c>
      <c r="E57" s="7" t="str">
        <f>IFERROR(VLOOKUP(B57,'Ürün Veri'!$A:$E,4,FALSE),"")</f>
        <v/>
      </c>
      <c r="F57" s="7" t="str">
        <f>IFERROR(VLOOKUP(B57,'Ürün Veri'!$A:$E,5,FALSE),"")</f>
        <v/>
      </c>
      <c r="G57" s="6"/>
      <c r="H57" s="6"/>
      <c r="I57" s="14">
        <v>10</v>
      </c>
      <c r="J57" s="15">
        <f t="shared" si="25"/>
        <v>45</v>
      </c>
      <c r="K57" s="15">
        <f t="shared" si="26"/>
        <v>15</v>
      </c>
      <c r="L57" s="8">
        <f t="shared" si="27"/>
        <v>9</v>
      </c>
      <c r="M57" s="6" t="s">
        <v>763</v>
      </c>
      <c r="N57" s="9" t="str">
        <f t="shared" si="41"/>
        <v/>
      </c>
      <c r="O57" s="10" t="str">
        <f t="shared" si="42"/>
        <v/>
      </c>
      <c r="P57" s="8" t="str">
        <f t="shared" si="28"/>
        <v/>
      </c>
      <c r="Q57" s="8" t="str">
        <f t="shared" si="29"/>
        <v/>
      </c>
      <c r="R57" s="9" t="str">
        <f>IF(AB57="","",WORKDAY.INTL(W57,AA57,V57,'Resmi Tatiller'!$A$2:$A$17))</f>
        <v/>
      </c>
      <c r="S57" s="10" t="str">
        <f t="shared" si="30"/>
        <v/>
      </c>
      <c r="T57" s="8" t="str">
        <f t="shared" si="31"/>
        <v>Boş</v>
      </c>
      <c r="U57" s="8">
        <f t="shared" si="32"/>
        <v>540</v>
      </c>
      <c r="V57" s="11" t="str">
        <f t="shared" si="33"/>
        <v>0000011</v>
      </c>
      <c r="W57" s="9" t="str">
        <f>IF(OR(N57="",O57=""),"",IF($AD57="24 Saat",N57,IF($AD57="12 Saat",IF(O57&gt;=TIME(20,0,0),WORKDAY.INTL(N57,1,V57,'Resmi Tatiller'!$A$2:$A$17),WORKDAY.INTL(N57-1,1,V57,'Resmi Tatiller'!$A$2:$A$17)),IF($AD57="2 Vardiya",IF(O57&lt;TIME(6,0,0),N57-1,IF(O57&lt;TIME(8,0,0),WORKDAY.INTL(N57-1,1,V57,'Resmi Tatiller'!$A$2:$A$17),N57)),IF(O57&gt;=TIME(18,0,0),WORKDAY.INTL(N57,1,V57,'Resmi Tatiller'!$A$2:$A$17),WORKDAY.INTL(N57-1,1,V57,'Resmi Tatiller'!$A$2:$A$17))))))</f>
        <v/>
      </c>
      <c r="X57" s="8" t="str">
        <f t="shared" si="34"/>
        <v/>
      </c>
      <c r="Y57" s="11" t="str">
        <f t="shared" si="35"/>
        <v/>
      </c>
      <c r="Z57" s="11" t="str">
        <f t="shared" si="36"/>
        <v/>
      </c>
      <c r="AA57" s="11" t="str">
        <f t="shared" si="37"/>
        <v/>
      </c>
      <c r="AB57" s="11" t="str">
        <f t="shared" si="38"/>
        <v/>
      </c>
      <c r="AC57" s="12" t="str">
        <f t="shared" si="39"/>
        <v/>
      </c>
      <c r="AD57" s="6" t="str">
        <f t="shared" si="40"/>
        <v>Gündüz</v>
      </c>
      <c r="AE57" s="18" t="str">
        <f t="shared" si="43"/>
        <v/>
      </c>
      <c r="AF57" s="18" t="str">
        <f t="shared" si="44"/>
        <v/>
      </c>
      <c r="AG57" s="19" t="str">
        <f t="shared" si="45"/>
        <v/>
      </c>
      <c r="AH57" s="18" t="str">
        <f>IF(AF57="","",WORKDAY.INTL(AF57-1,1,V57,'Resmi Tatiller'!$A$2:$A$17))</f>
        <v/>
      </c>
      <c r="AI57" s="18" t="str">
        <f t="shared" si="46"/>
        <v/>
      </c>
      <c r="AJ57" s="18" t="str">
        <f>IF(AE57="","",IF(AH57&lt;&gt;AF57,AH57+TIME(8,0,0),IF(AG57&lt;TIME(8,0,0),AF57+TIME(8,0,0),IF(AG57&lt;TIME(12,0,0),AE57,IF(AG57&lt;TIME(12,45,0),AF57+TIME(12,45,0),IF(AG57&lt;TIME(15,0,0),AE57,IF(AG57&lt;TIME(15,15,0),AF57+TIME(15,15,0),IF(AG57&lt;TIME(18,0,0),AE57,WORKDAY.INTL(AF57,1,V57,'Resmi Tatiller'!$A$2:$A$17)+TIME(8,0,0)))))))))</f>
        <v/>
      </c>
      <c r="AK57" s="18" t="str">
        <f>IF(AE57="","",IF(AH57&lt;&gt;AF57,AH57+TIME(8,0,0),IF(AG57&lt;TIME(8,0,0),AF57+TIME(8,0,0),IF(AG57&lt;TIME(12,0,0),AE57,IF(AG57&lt;TIME(12,45,0),AF57+TIME(12,45,0),IF(AG57&lt;TIME(15,0,0),AE57,IF(AG57&lt;TIME(15,15,0),AF57+TIME(15,15,0),IF(AG57&lt;TIME(20,0,0),AE57,WORKDAY.INTL(AF57,1,V57,'Resmi Tatiller'!$A$2:$A$17)+TIME(8,0,0)))))))))</f>
        <v/>
      </c>
      <c r="AL57" s="18" t="str">
        <f t="shared" si="47"/>
        <v/>
      </c>
    </row>
    <row r="58" spans="1:38" x14ac:dyDescent="0.25">
      <c r="A58" s="6" t="str">
        <f t="shared" si="24"/>
        <v/>
      </c>
      <c r="B58" s="6"/>
      <c r="C58" s="7" t="str">
        <f>IFERROR(VLOOKUP(B58,'Ürün Veri'!$A:$E,2,FALSE),"")</f>
        <v/>
      </c>
      <c r="D58" s="7" t="str">
        <f>IFERROR(VLOOKUP(B58,'Ürün Veri'!$A:$E,3,FALSE),"")</f>
        <v/>
      </c>
      <c r="E58" s="7" t="str">
        <f>IFERROR(VLOOKUP(B58,'Ürün Veri'!$A:$E,4,FALSE),"")</f>
        <v/>
      </c>
      <c r="F58" s="7" t="str">
        <f>IFERROR(VLOOKUP(B58,'Ürün Veri'!$A:$E,5,FALSE),"")</f>
        <v/>
      </c>
      <c r="G58" s="6"/>
      <c r="H58" s="6"/>
      <c r="I58" s="14">
        <v>10</v>
      </c>
      <c r="J58" s="15">
        <f t="shared" si="25"/>
        <v>45</v>
      </c>
      <c r="K58" s="15">
        <f t="shared" si="26"/>
        <v>15</v>
      </c>
      <c r="L58" s="8">
        <f t="shared" si="27"/>
        <v>9</v>
      </c>
      <c r="M58" s="6" t="s">
        <v>763</v>
      </c>
      <c r="N58" s="9" t="str">
        <f t="shared" si="41"/>
        <v/>
      </c>
      <c r="O58" s="10" t="str">
        <f t="shared" si="42"/>
        <v/>
      </c>
      <c r="P58" s="8" t="str">
        <f t="shared" si="28"/>
        <v/>
      </c>
      <c r="Q58" s="8" t="str">
        <f t="shared" si="29"/>
        <v/>
      </c>
      <c r="R58" s="9" t="str">
        <f>IF(AB58="","",WORKDAY.INTL(W58,AA58,V58,'Resmi Tatiller'!$A$2:$A$17))</f>
        <v/>
      </c>
      <c r="S58" s="10" t="str">
        <f t="shared" si="30"/>
        <v/>
      </c>
      <c r="T58" s="8" t="str">
        <f t="shared" si="31"/>
        <v>Boş</v>
      </c>
      <c r="U58" s="8">
        <f t="shared" si="32"/>
        <v>540</v>
      </c>
      <c r="V58" s="11" t="str">
        <f t="shared" si="33"/>
        <v>0000011</v>
      </c>
      <c r="W58" s="9" t="str">
        <f>IF(OR(N58="",O58=""),"",IF($AD58="24 Saat",N58,IF($AD58="12 Saat",IF(O58&gt;=TIME(20,0,0),WORKDAY.INTL(N58,1,V58,'Resmi Tatiller'!$A$2:$A$17),WORKDAY.INTL(N58-1,1,V58,'Resmi Tatiller'!$A$2:$A$17)),IF($AD58="2 Vardiya",IF(O58&lt;TIME(6,0,0),N58-1,IF(O58&lt;TIME(8,0,0),WORKDAY.INTL(N58-1,1,V58,'Resmi Tatiller'!$A$2:$A$17),N58)),IF(O58&gt;=TIME(18,0,0),WORKDAY.INTL(N58,1,V58,'Resmi Tatiller'!$A$2:$A$17),WORKDAY.INTL(N58-1,1,V58,'Resmi Tatiller'!$A$2:$A$17))))))</f>
        <v/>
      </c>
      <c r="X58" s="8" t="str">
        <f t="shared" si="34"/>
        <v/>
      </c>
      <c r="Y58" s="11" t="str">
        <f t="shared" si="35"/>
        <v/>
      </c>
      <c r="Z58" s="11" t="str">
        <f t="shared" si="36"/>
        <v/>
      </c>
      <c r="AA58" s="11" t="str">
        <f t="shared" si="37"/>
        <v/>
      </c>
      <c r="AB58" s="11" t="str">
        <f t="shared" si="38"/>
        <v/>
      </c>
      <c r="AC58" s="12" t="str">
        <f t="shared" si="39"/>
        <v/>
      </c>
      <c r="AD58" s="6" t="str">
        <f t="shared" si="40"/>
        <v>Gündüz</v>
      </c>
      <c r="AE58" s="18" t="str">
        <f t="shared" si="43"/>
        <v/>
      </c>
      <c r="AF58" s="18" t="str">
        <f t="shared" si="44"/>
        <v/>
      </c>
      <c r="AG58" s="19" t="str">
        <f t="shared" si="45"/>
        <v/>
      </c>
      <c r="AH58" s="18" t="str">
        <f>IF(AF58="","",WORKDAY.INTL(AF58-1,1,V58,'Resmi Tatiller'!$A$2:$A$17))</f>
        <v/>
      </c>
      <c r="AI58" s="18" t="str">
        <f t="shared" si="46"/>
        <v/>
      </c>
      <c r="AJ58" s="18" t="str">
        <f>IF(AE58="","",IF(AH58&lt;&gt;AF58,AH58+TIME(8,0,0),IF(AG58&lt;TIME(8,0,0),AF58+TIME(8,0,0),IF(AG58&lt;TIME(12,0,0),AE58,IF(AG58&lt;TIME(12,45,0),AF58+TIME(12,45,0),IF(AG58&lt;TIME(15,0,0),AE58,IF(AG58&lt;TIME(15,15,0),AF58+TIME(15,15,0),IF(AG58&lt;TIME(18,0,0),AE58,WORKDAY.INTL(AF58,1,V58,'Resmi Tatiller'!$A$2:$A$17)+TIME(8,0,0)))))))))</f>
        <v/>
      </c>
      <c r="AK58" s="18" t="str">
        <f>IF(AE58="","",IF(AH58&lt;&gt;AF58,AH58+TIME(8,0,0),IF(AG58&lt;TIME(8,0,0),AF58+TIME(8,0,0),IF(AG58&lt;TIME(12,0,0),AE58,IF(AG58&lt;TIME(12,45,0),AF58+TIME(12,45,0),IF(AG58&lt;TIME(15,0,0),AE58,IF(AG58&lt;TIME(15,15,0),AF58+TIME(15,15,0),IF(AG58&lt;TIME(20,0,0),AE58,WORKDAY.INTL(AF58,1,V58,'Resmi Tatiller'!$A$2:$A$17)+TIME(8,0,0)))))))))</f>
        <v/>
      </c>
      <c r="AL58" s="18" t="str">
        <f t="shared" si="47"/>
        <v/>
      </c>
    </row>
    <row r="59" spans="1:38" x14ac:dyDescent="0.25">
      <c r="A59" s="6" t="str">
        <f t="shared" si="24"/>
        <v/>
      </c>
      <c r="B59" s="6"/>
      <c r="C59" s="7" t="str">
        <f>IFERROR(VLOOKUP(B59,'Ürün Veri'!$A:$E,2,FALSE),"")</f>
        <v/>
      </c>
      <c r="D59" s="7" t="str">
        <f>IFERROR(VLOOKUP(B59,'Ürün Veri'!$A:$E,3,FALSE),"")</f>
        <v/>
      </c>
      <c r="E59" s="7" t="str">
        <f>IFERROR(VLOOKUP(B59,'Ürün Veri'!$A:$E,4,FALSE),"")</f>
        <v/>
      </c>
      <c r="F59" s="7" t="str">
        <f>IFERROR(VLOOKUP(B59,'Ürün Veri'!$A:$E,5,FALSE),"")</f>
        <v/>
      </c>
      <c r="G59" s="6"/>
      <c r="H59" s="6"/>
      <c r="I59" s="14">
        <v>10</v>
      </c>
      <c r="J59" s="15">
        <f t="shared" si="25"/>
        <v>45</v>
      </c>
      <c r="K59" s="15">
        <f t="shared" si="26"/>
        <v>15</v>
      </c>
      <c r="L59" s="8">
        <f t="shared" si="27"/>
        <v>9</v>
      </c>
      <c r="M59" s="6" t="s">
        <v>763</v>
      </c>
      <c r="N59" s="9" t="str">
        <f t="shared" si="41"/>
        <v/>
      </c>
      <c r="O59" s="10" t="str">
        <f t="shared" si="42"/>
        <v/>
      </c>
      <c r="P59" s="8" t="str">
        <f t="shared" si="28"/>
        <v/>
      </c>
      <c r="Q59" s="8" t="str">
        <f t="shared" si="29"/>
        <v/>
      </c>
      <c r="R59" s="9" t="str">
        <f>IF(AB59="","",WORKDAY.INTL(W59,AA59,V59,'Resmi Tatiller'!$A$2:$A$17))</f>
        <v/>
      </c>
      <c r="S59" s="10" t="str">
        <f t="shared" si="30"/>
        <v/>
      </c>
      <c r="T59" s="8" t="str">
        <f t="shared" si="31"/>
        <v>Boş</v>
      </c>
      <c r="U59" s="8">
        <f t="shared" si="32"/>
        <v>540</v>
      </c>
      <c r="V59" s="11" t="str">
        <f t="shared" si="33"/>
        <v>0000011</v>
      </c>
      <c r="W59" s="9" t="str">
        <f>IF(OR(N59="",O59=""),"",IF($AD59="24 Saat",N59,IF($AD59="12 Saat",IF(O59&gt;=TIME(20,0,0),WORKDAY.INTL(N59,1,V59,'Resmi Tatiller'!$A$2:$A$17),WORKDAY.INTL(N59-1,1,V59,'Resmi Tatiller'!$A$2:$A$17)),IF($AD59="2 Vardiya",IF(O59&lt;TIME(6,0,0),N59-1,IF(O59&lt;TIME(8,0,0),WORKDAY.INTL(N59-1,1,V59,'Resmi Tatiller'!$A$2:$A$17),N59)),IF(O59&gt;=TIME(18,0,0),WORKDAY.INTL(N59,1,V59,'Resmi Tatiller'!$A$2:$A$17),WORKDAY.INTL(N59-1,1,V59,'Resmi Tatiller'!$A$2:$A$17))))))</f>
        <v/>
      </c>
      <c r="X59" s="8" t="str">
        <f t="shared" si="34"/>
        <v/>
      </c>
      <c r="Y59" s="11" t="str">
        <f t="shared" si="35"/>
        <v/>
      </c>
      <c r="Z59" s="11" t="str">
        <f t="shared" si="36"/>
        <v/>
      </c>
      <c r="AA59" s="11" t="str">
        <f t="shared" si="37"/>
        <v/>
      </c>
      <c r="AB59" s="11" t="str">
        <f t="shared" si="38"/>
        <v/>
      </c>
      <c r="AC59" s="12" t="str">
        <f t="shared" si="39"/>
        <v/>
      </c>
      <c r="AD59" s="6" t="str">
        <f t="shared" si="40"/>
        <v>Gündüz</v>
      </c>
      <c r="AE59" s="18" t="str">
        <f t="shared" si="43"/>
        <v/>
      </c>
      <c r="AF59" s="18" t="str">
        <f t="shared" si="44"/>
        <v/>
      </c>
      <c r="AG59" s="19" t="str">
        <f t="shared" si="45"/>
        <v/>
      </c>
      <c r="AH59" s="18" t="str">
        <f>IF(AF59="","",WORKDAY.INTL(AF59-1,1,V59,'Resmi Tatiller'!$A$2:$A$17))</f>
        <v/>
      </c>
      <c r="AI59" s="18" t="str">
        <f t="shared" si="46"/>
        <v/>
      </c>
      <c r="AJ59" s="18" t="str">
        <f>IF(AE59="","",IF(AH59&lt;&gt;AF59,AH59+TIME(8,0,0),IF(AG59&lt;TIME(8,0,0),AF59+TIME(8,0,0),IF(AG59&lt;TIME(12,0,0),AE59,IF(AG59&lt;TIME(12,45,0),AF59+TIME(12,45,0),IF(AG59&lt;TIME(15,0,0),AE59,IF(AG59&lt;TIME(15,15,0),AF59+TIME(15,15,0),IF(AG59&lt;TIME(18,0,0),AE59,WORKDAY.INTL(AF59,1,V59,'Resmi Tatiller'!$A$2:$A$17)+TIME(8,0,0)))))))))</f>
        <v/>
      </c>
      <c r="AK59" s="18" t="str">
        <f>IF(AE59="","",IF(AH59&lt;&gt;AF59,AH59+TIME(8,0,0),IF(AG59&lt;TIME(8,0,0),AF59+TIME(8,0,0),IF(AG59&lt;TIME(12,0,0),AE59,IF(AG59&lt;TIME(12,45,0),AF59+TIME(12,45,0),IF(AG59&lt;TIME(15,0,0),AE59,IF(AG59&lt;TIME(15,15,0),AF59+TIME(15,15,0),IF(AG59&lt;TIME(20,0,0),AE59,WORKDAY.INTL(AF59,1,V59,'Resmi Tatiller'!$A$2:$A$17)+TIME(8,0,0)))))))))</f>
        <v/>
      </c>
      <c r="AL59" s="18" t="str">
        <f t="shared" si="47"/>
        <v/>
      </c>
    </row>
    <row r="60" spans="1:38" x14ac:dyDescent="0.25">
      <c r="A60" s="6" t="str">
        <f t="shared" si="24"/>
        <v/>
      </c>
      <c r="B60" s="6"/>
      <c r="C60" s="7" t="str">
        <f>IFERROR(VLOOKUP(B60,'Ürün Veri'!$A:$E,2,FALSE),"")</f>
        <v/>
      </c>
      <c r="D60" s="7" t="str">
        <f>IFERROR(VLOOKUP(B60,'Ürün Veri'!$A:$E,3,FALSE),"")</f>
        <v/>
      </c>
      <c r="E60" s="7" t="str">
        <f>IFERROR(VLOOKUP(B60,'Ürün Veri'!$A:$E,4,FALSE),"")</f>
        <v/>
      </c>
      <c r="F60" s="7" t="str">
        <f>IFERROR(VLOOKUP(B60,'Ürün Veri'!$A:$E,5,FALSE),"")</f>
        <v/>
      </c>
      <c r="G60" s="6"/>
      <c r="H60" s="6"/>
      <c r="I60" s="14">
        <v>10</v>
      </c>
      <c r="J60" s="15">
        <f t="shared" si="25"/>
        <v>45</v>
      </c>
      <c r="K60" s="15">
        <f t="shared" si="26"/>
        <v>15</v>
      </c>
      <c r="L60" s="8">
        <f t="shared" si="27"/>
        <v>9</v>
      </c>
      <c r="M60" s="6" t="s">
        <v>763</v>
      </c>
      <c r="N60" s="9" t="str">
        <f t="shared" si="41"/>
        <v/>
      </c>
      <c r="O60" s="10" t="str">
        <f t="shared" si="42"/>
        <v/>
      </c>
      <c r="P60" s="8" t="str">
        <f t="shared" si="28"/>
        <v/>
      </c>
      <c r="Q60" s="8" t="str">
        <f t="shared" si="29"/>
        <v/>
      </c>
      <c r="R60" s="9" t="str">
        <f>IF(AB60="","",WORKDAY.INTL(W60,AA60,V60,'Resmi Tatiller'!$A$2:$A$17))</f>
        <v/>
      </c>
      <c r="S60" s="10" t="str">
        <f t="shared" si="30"/>
        <v/>
      </c>
      <c r="T60" s="8" t="str">
        <f t="shared" si="31"/>
        <v>Boş</v>
      </c>
      <c r="U60" s="8">
        <f t="shared" si="32"/>
        <v>540</v>
      </c>
      <c r="V60" s="11" t="str">
        <f t="shared" si="33"/>
        <v>0000011</v>
      </c>
      <c r="W60" s="9" t="str">
        <f>IF(OR(N60="",O60=""),"",IF($AD60="24 Saat",N60,IF($AD60="12 Saat",IF(O60&gt;=TIME(20,0,0),WORKDAY.INTL(N60,1,V60,'Resmi Tatiller'!$A$2:$A$17),WORKDAY.INTL(N60-1,1,V60,'Resmi Tatiller'!$A$2:$A$17)),IF($AD60="2 Vardiya",IF(O60&lt;TIME(6,0,0),N60-1,IF(O60&lt;TIME(8,0,0),WORKDAY.INTL(N60-1,1,V60,'Resmi Tatiller'!$A$2:$A$17),N60)),IF(O60&gt;=TIME(18,0,0),WORKDAY.INTL(N60,1,V60,'Resmi Tatiller'!$A$2:$A$17),WORKDAY.INTL(N60-1,1,V60,'Resmi Tatiller'!$A$2:$A$17))))))</f>
        <v/>
      </c>
      <c r="X60" s="8" t="str">
        <f t="shared" si="34"/>
        <v/>
      </c>
      <c r="Y60" s="11" t="str">
        <f t="shared" si="35"/>
        <v/>
      </c>
      <c r="Z60" s="11" t="str">
        <f t="shared" si="36"/>
        <v/>
      </c>
      <c r="AA60" s="11" t="str">
        <f t="shared" si="37"/>
        <v/>
      </c>
      <c r="AB60" s="11" t="str">
        <f t="shared" si="38"/>
        <v/>
      </c>
      <c r="AC60" s="12" t="str">
        <f t="shared" si="39"/>
        <v/>
      </c>
      <c r="AD60" s="6" t="str">
        <f t="shared" si="40"/>
        <v>Gündüz</v>
      </c>
      <c r="AE60" s="18" t="str">
        <f t="shared" si="43"/>
        <v/>
      </c>
      <c r="AF60" s="18" t="str">
        <f t="shared" si="44"/>
        <v/>
      </c>
      <c r="AG60" s="19" t="str">
        <f t="shared" si="45"/>
        <v/>
      </c>
      <c r="AH60" s="18" t="str">
        <f>IF(AF60="","",WORKDAY.INTL(AF60-1,1,V60,'Resmi Tatiller'!$A$2:$A$17))</f>
        <v/>
      </c>
      <c r="AI60" s="18" t="str">
        <f t="shared" si="46"/>
        <v/>
      </c>
      <c r="AJ60" s="18" t="str">
        <f>IF(AE60="","",IF(AH60&lt;&gt;AF60,AH60+TIME(8,0,0),IF(AG60&lt;TIME(8,0,0),AF60+TIME(8,0,0),IF(AG60&lt;TIME(12,0,0),AE60,IF(AG60&lt;TIME(12,45,0),AF60+TIME(12,45,0),IF(AG60&lt;TIME(15,0,0),AE60,IF(AG60&lt;TIME(15,15,0),AF60+TIME(15,15,0),IF(AG60&lt;TIME(18,0,0),AE60,WORKDAY.INTL(AF60,1,V60,'Resmi Tatiller'!$A$2:$A$17)+TIME(8,0,0)))))))))</f>
        <v/>
      </c>
      <c r="AK60" s="18" t="str">
        <f>IF(AE60="","",IF(AH60&lt;&gt;AF60,AH60+TIME(8,0,0),IF(AG60&lt;TIME(8,0,0),AF60+TIME(8,0,0),IF(AG60&lt;TIME(12,0,0),AE60,IF(AG60&lt;TIME(12,45,0),AF60+TIME(12,45,0),IF(AG60&lt;TIME(15,0,0),AE60,IF(AG60&lt;TIME(15,15,0),AF60+TIME(15,15,0),IF(AG60&lt;TIME(20,0,0),AE60,WORKDAY.INTL(AF60,1,V60,'Resmi Tatiller'!$A$2:$A$17)+TIME(8,0,0)))))))))</f>
        <v/>
      </c>
      <c r="AL60" s="18" t="str">
        <f t="shared" si="47"/>
        <v/>
      </c>
    </row>
    <row r="61" spans="1:38" x14ac:dyDescent="0.25">
      <c r="A61" s="6" t="str">
        <f t="shared" si="24"/>
        <v/>
      </c>
      <c r="B61" s="6"/>
      <c r="C61" s="7" t="str">
        <f>IFERROR(VLOOKUP(B61,'Ürün Veri'!$A:$E,2,FALSE),"")</f>
        <v/>
      </c>
      <c r="D61" s="7" t="str">
        <f>IFERROR(VLOOKUP(B61,'Ürün Veri'!$A:$E,3,FALSE),"")</f>
        <v/>
      </c>
      <c r="E61" s="7" t="str">
        <f>IFERROR(VLOOKUP(B61,'Ürün Veri'!$A:$E,4,FALSE),"")</f>
        <v/>
      </c>
      <c r="F61" s="7" t="str">
        <f>IFERROR(VLOOKUP(B61,'Ürün Veri'!$A:$E,5,FALSE),"")</f>
        <v/>
      </c>
      <c r="G61" s="6"/>
      <c r="H61" s="6"/>
      <c r="I61" s="14">
        <v>10</v>
      </c>
      <c r="J61" s="15">
        <f t="shared" si="25"/>
        <v>45</v>
      </c>
      <c r="K61" s="15">
        <f t="shared" si="26"/>
        <v>15</v>
      </c>
      <c r="L61" s="8">
        <f t="shared" si="27"/>
        <v>9</v>
      </c>
      <c r="M61" s="6" t="s">
        <v>763</v>
      </c>
      <c r="N61" s="9" t="str">
        <f t="shared" si="41"/>
        <v/>
      </c>
      <c r="O61" s="10" t="str">
        <f t="shared" si="42"/>
        <v/>
      </c>
      <c r="P61" s="8" t="str">
        <f t="shared" si="28"/>
        <v/>
      </c>
      <c r="Q61" s="8" t="str">
        <f t="shared" si="29"/>
        <v/>
      </c>
      <c r="R61" s="9" t="str">
        <f>IF(AB61="","",WORKDAY.INTL(W61,AA61,V61,'Resmi Tatiller'!$A$2:$A$17))</f>
        <v/>
      </c>
      <c r="S61" s="10" t="str">
        <f t="shared" si="30"/>
        <v/>
      </c>
      <c r="T61" s="8" t="str">
        <f t="shared" si="31"/>
        <v>Boş</v>
      </c>
      <c r="U61" s="8">
        <f t="shared" si="32"/>
        <v>540</v>
      </c>
      <c r="V61" s="11" t="str">
        <f t="shared" si="33"/>
        <v>0000011</v>
      </c>
      <c r="W61" s="9" t="str">
        <f>IF(OR(N61="",O61=""),"",IF($AD61="24 Saat",N61,IF($AD61="12 Saat",IF(O61&gt;=TIME(20,0,0),WORKDAY.INTL(N61,1,V61,'Resmi Tatiller'!$A$2:$A$17),WORKDAY.INTL(N61-1,1,V61,'Resmi Tatiller'!$A$2:$A$17)),IF($AD61="2 Vardiya",IF(O61&lt;TIME(6,0,0),N61-1,IF(O61&lt;TIME(8,0,0),WORKDAY.INTL(N61-1,1,V61,'Resmi Tatiller'!$A$2:$A$17),N61)),IF(O61&gt;=TIME(18,0,0),WORKDAY.INTL(N61,1,V61,'Resmi Tatiller'!$A$2:$A$17),WORKDAY.INTL(N61-1,1,V61,'Resmi Tatiller'!$A$2:$A$17))))))</f>
        <v/>
      </c>
      <c r="X61" s="8" t="str">
        <f t="shared" si="34"/>
        <v/>
      </c>
      <c r="Y61" s="11" t="str">
        <f t="shared" si="35"/>
        <v/>
      </c>
      <c r="Z61" s="11" t="str">
        <f t="shared" si="36"/>
        <v/>
      </c>
      <c r="AA61" s="11" t="str">
        <f t="shared" si="37"/>
        <v/>
      </c>
      <c r="AB61" s="11" t="str">
        <f t="shared" si="38"/>
        <v/>
      </c>
      <c r="AC61" s="12" t="str">
        <f t="shared" si="39"/>
        <v/>
      </c>
      <c r="AD61" s="6" t="str">
        <f t="shared" si="40"/>
        <v>Gündüz</v>
      </c>
      <c r="AE61" s="18" t="str">
        <f t="shared" si="43"/>
        <v/>
      </c>
      <c r="AF61" s="18" t="str">
        <f t="shared" si="44"/>
        <v/>
      </c>
      <c r="AG61" s="19" t="str">
        <f t="shared" si="45"/>
        <v/>
      </c>
      <c r="AH61" s="18" t="str">
        <f>IF(AF61="","",WORKDAY.INTL(AF61-1,1,V61,'Resmi Tatiller'!$A$2:$A$17))</f>
        <v/>
      </c>
      <c r="AI61" s="18" t="str">
        <f t="shared" si="46"/>
        <v/>
      </c>
      <c r="AJ61" s="18" t="str">
        <f>IF(AE61="","",IF(AH61&lt;&gt;AF61,AH61+TIME(8,0,0),IF(AG61&lt;TIME(8,0,0),AF61+TIME(8,0,0),IF(AG61&lt;TIME(12,0,0),AE61,IF(AG61&lt;TIME(12,45,0),AF61+TIME(12,45,0),IF(AG61&lt;TIME(15,0,0),AE61,IF(AG61&lt;TIME(15,15,0),AF61+TIME(15,15,0),IF(AG61&lt;TIME(18,0,0),AE61,WORKDAY.INTL(AF61,1,V61,'Resmi Tatiller'!$A$2:$A$17)+TIME(8,0,0)))))))))</f>
        <v/>
      </c>
      <c r="AK61" s="18" t="str">
        <f>IF(AE61="","",IF(AH61&lt;&gt;AF61,AH61+TIME(8,0,0),IF(AG61&lt;TIME(8,0,0),AF61+TIME(8,0,0),IF(AG61&lt;TIME(12,0,0),AE61,IF(AG61&lt;TIME(12,45,0),AF61+TIME(12,45,0),IF(AG61&lt;TIME(15,0,0),AE61,IF(AG61&lt;TIME(15,15,0),AF61+TIME(15,15,0),IF(AG61&lt;TIME(20,0,0),AE61,WORKDAY.INTL(AF61,1,V61,'Resmi Tatiller'!$A$2:$A$17)+TIME(8,0,0)))))))))</f>
        <v/>
      </c>
      <c r="AL61" s="18" t="str">
        <f t="shared" si="47"/>
        <v/>
      </c>
    </row>
    <row r="62" spans="1:38" x14ac:dyDescent="0.25">
      <c r="A62" s="6" t="str">
        <f t="shared" si="24"/>
        <v/>
      </c>
      <c r="B62" s="6"/>
      <c r="C62" s="7" t="str">
        <f>IFERROR(VLOOKUP(B62,'Ürün Veri'!$A:$E,2,FALSE),"")</f>
        <v/>
      </c>
      <c r="D62" s="7" t="str">
        <f>IFERROR(VLOOKUP(B62,'Ürün Veri'!$A:$E,3,FALSE),"")</f>
        <v/>
      </c>
      <c r="E62" s="7" t="str">
        <f>IFERROR(VLOOKUP(B62,'Ürün Veri'!$A:$E,4,FALSE),"")</f>
        <v/>
      </c>
      <c r="F62" s="7" t="str">
        <f>IFERROR(VLOOKUP(B62,'Ürün Veri'!$A:$E,5,FALSE),"")</f>
        <v/>
      </c>
      <c r="G62" s="6"/>
      <c r="H62" s="6"/>
      <c r="I62" s="14">
        <v>10</v>
      </c>
      <c r="J62" s="15">
        <f t="shared" si="25"/>
        <v>45</v>
      </c>
      <c r="K62" s="15">
        <f t="shared" si="26"/>
        <v>15</v>
      </c>
      <c r="L62" s="8">
        <f t="shared" si="27"/>
        <v>9</v>
      </c>
      <c r="M62" s="6" t="s">
        <v>763</v>
      </c>
      <c r="N62" s="9" t="str">
        <f t="shared" si="41"/>
        <v/>
      </c>
      <c r="O62" s="10" t="str">
        <f t="shared" si="42"/>
        <v/>
      </c>
      <c r="P62" s="8" t="str">
        <f t="shared" si="28"/>
        <v/>
      </c>
      <c r="Q62" s="8" t="str">
        <f t="shared" si="29"/>
        <v/>
      </c>
      <c r="R62" s="9" t="str">
        <f>IF(AB62="","",WORKDAY.INTL(W62,AA62,V62,'Resmi Tatiller'!$A$2:$A$17))</f>
        <v/>
      </c>
      <c r="S62" s="10" t="str">
        <f t="shared" si="30"/>
        <v/>
      </c>
      <c r="T62" s="8" t="str">
        <f t="shared" si="31"/>
        <v>Boş</v>
      </c>
      <c r="U62" s="8">
        <f t="shared" si="32"/>
        <v>540</v>
      </c>
      <c r="V62" s="11" t="str">
        <f t="shared" si="33"/>
        <v>0000011</v>
      </c>
      <c r="W62" s="9" t="str">
        <f>IF(OR(N62="",O62=""),"",IF($AD62="24 Saat",N62,IF($AD62="12 Saat",IF(O62&gt;=TIME(20,0,0),WORKDAY.INTL(N62,1,V62,'Resmi Tatiller'!$A$2:$A$17),WORKDAY.INTL(N62-1,1,V62,'Resmi Tatiller'!$A$2:$A$17)),IF($AD62="2 Vardiya",IF(O62&lt;TIME(6,0,0),N62-1,IF(O62&lt;TIME(8,0,0),WORKDAY.INTL(N62-1,1,V62,'Resmi Tatiller'!$A$2:$A$17),N62)),IF(O62&gt;=TIME(18,0,0),WORKDAY.INTL(N62,1,V62,'Resmi Tatiller'!$A$2:$A$17),WORKDAY.INTL(N62-1,1,V62,'Resmi Tatiller'!$A$2:$A$17))))))</f>
        <v/>
      </c>
      <c r="X62" s="8" t="str">
        <f t="shared" si="34"/>
        <v/>
      </c>
      <c r="Y62" s="11" t="str">
        <f t="shared" si="35"/>
        <v/>
      </c>
      <c r="Z62" s="11" t="str">
        <f t="shared" si="36"/>
        <v/>
      </c>
      <c r="AA62" s="11" t="str">
        <f t="shared" si="37"/>
        <v/>
      </c>
      <c r="AB62" s="11" t="str">
        <f t="shared" si="38"/>
        <v/>
      </c>
      <c r="AC62" s="12" t="str">
        <f t="shared" si="39"/>
        <v/>
      </c>
      <c r="AD62" s="6" t="str">
        <f t="shared" si="40"/>
        <v>Gündüz</v>
      </c>
      <c r="AE62" s="18" t="str">
        <f t="shared" si="43"/>
        <v/>
      </c>
      <c r="AF62" s="18" t="str">
        <f t="shared" si="44"/>
        <v/>
      </c>
      <c r="AG62" s="19" t="str">
        <f t="shared" si="45"/>
        <v/>
      </c>
      <c r="AH62" s="18" t="str">
        <f>IF(AF62="","",WORKDAY.INTL(AF62-1,1,V62,'Resmi Tatiller'!$A$2:$A$17))</f>
        <v/>
      </c>
      <c r="AI62" s="18" t="str">
        <f t="shared" si="46"/>
        <v/>
      </c>
      <c r="AJ62" s="18" t="str">
        <f>IF(AE62="","",IF(AH62&lt;&gt;AF62,AH62+TIME(8,0,0),IF(AG62&lt;TIME(8,0,0),AF62+TIME(8,0,0),IF(AG62&lt;TIME(12,0,0),AE62,IF(AG62&lt;TIME(12,45,0),AF62+TIME(12,45,0),IF(AG62&lt;TIME(15,0,0),AE62,IF(AG62&lt;TIME(15,15,0),AF62+TIME(15,15,0),IF(AG62&lt;TIME(18,0,0),AE62,WORKDAY.INTL(AF62,1,V62,'Resmi Tatiller'!$A$2:$A$17)+TIME(8,0,0)))))))))</f>
        <v/>
      </c>
      <c r="AK62" s="18" t="str">
        <f>IF(AE62="","",IF(AH62&lt;&gt;AF62,AH62+TIME(8,0,0),IF(AG62&lt;TIME(8,0,0),AF62+TIME(8,0,0),IF(AG62&lt;TIME(12,0,0),AE62,IF(AG62&lt;TIME(12,45,0),AF62+TIME(12,45,0),IF(AG62&lt;TIME(15,0,0),AE62,IF(AG62&lt;TIME(15,15,0),AF62+TIME(15,15,0),IF(AG62&lt;TIME(20,0,0),AE62,WORKDAY.INTL(AF62,1,V62,'Resmi Tatiller'!$A$2:$A$17)+TIME(8,0,0)))))))))</f>
        <v/>
      </c>
      <c r="AL62" s="18" t="str">
        <f t="shared" si="47"/>
        <v/>
      </c>
    </row>
    <row r="63" spans="1:38" x14ac:dyDescent="0.25">
      <c r="A63" s="6" t="str">
        <f t="shared" si="24"/>
        <v/>
      </c>
      <c r="B63" s="6"/>
      <c r="C63" s="7" t="str">
        <f>IFERROR(VLOOKUP(B63,'Ürün Veri'!$A:$E,2,FALSE),"")</f>
        <v/>
      </c>
      <c r="D63" s="7" t="str">
        <f>IFERROR(VLOOKUP(B63,'Ürün Veri'!$A:$E,3,FALSE),"")</f>
        <v/>
      </c>
      <c r="E63" s="7" t="str">
        <f>IFERROR(VLOOKUP(B63,'Ürün Veri'!$A:$E,4,FALSE),"")</f>
        <v/>
      </c>
      <c r="F63" s="7" t="str">
        <f>IFERROR(VLOOKUP(B63,'Ürün Veri'!$A:$E,5,FALSE),"")</f>
        <v/>
      </c>
      <c r="G63" s="6"/>
      <c r="H63" s="6"/>
      <c r="I63" s="14">
        <v>10</v>
      </c>
      <c r="J63" s="15">
        <f t="shared" si="25"/>
        <v>45</v>
      </c>
      <c r="K63" s="15">
        <f t="shared" si="26"/>
        <v>15</v>
      </c>
      <c r="L63" s="8">
        <f t="shared" si="27"/>
        <v>9</v>
      </c>
      <c r="M63" s="6" t="s">
        <v>763</v>
      </c>
      <c r="N63" s="9" t="str">
        <f t="shared" si="41"/>
        <v/>
      </c>
      <c r="O63" s="10" t="str">
        <f t="shared" si="42"/>
        <v/>
      </c>
      <c r="P63" s="8" t="str">
        <f t="shared" si="28"/>
        <v/>
      </c>
      <c r="Q63" s="8" t="str">
        <f t="shared" si="29"/>
        <v/>
      </c>
      <c r="R63" s="9" t="str">
        <f>IF(AB63="","",WORKDAY.INTL(W63,AA63,V63,'Resmi Tatiller'!$A$2:$A$17))</f>
        <v/>
      </c>
      <c r="S63" s="10" t="str">
        <f t="shared" si="30"/>
        <v/>
      </c>
      <c r="T63" s="8" t="str">
        <f t="shared" si="31"/>
        <v>Boş</v>
      </c>
      <c r="U63" s="8">
        <f t="shared" si="32"/>
        <v>540</v>
      </c>
      <c r="V63" s="11" t="str">
        <f t="shared" si="33"/>
        <v>0000011</v>
      </c>
      <c r="W63" s="9" t="str">
        <f>IF(OR(N63="",O63=""),"",IF($AD63="24 Saat",N63,IF($AD63="12 Saat",IF(O63&gt;=TIME(20,0,0),WORKDAY.INTL(N63,1,V63,'Resmi Tatiller'!$A$2:$A$17),WORKDAY.INTL(N63-1,1,V63,'Resmi Tatiller'!$A$2:$A$17)),IF($AD63="2 Vardiya",IF(O63&lt;TIME(6,0,0),N63-1,IF(O63&lt;TIME(8,0,0),WORKDAY.INTL(N63-1,1,V63,'Resmi Tatiller'!$A$2:$A$17),N63)),IF(O63&gt;=TIME(18,0,0),WORKDAY.INTL(N63,1,V63,'Resmi Tatiller'!$A$2:$A$17),WORKDAY.INTL(N63-1,1,V63,'Resmi Tatiller'!$A$2:$A$17))))))</f>
        <v/>
      </c>
      <c r="X63" s="8" t="str">
        <f t="shared" si="34"/>
        <v/>
      </c>
      <c r="Y63" s="11" t="str">
        <f t="shared" si="35"/>
        <v/>
      </c>
      <c r="Z63" s="11" t="str">
        <f t="shared" si="36"/>
        <v/>
      </c>
      <c r="AA63" s="11" t="str">
        <f t="shared" si="37"/>
        <v/>
      </c>
      <c r="AB63" s="11" t="str">
        <f t="shared" si="38"/>
        <v/>
      </c>
      <c r="AC63" s="12" t="str">
        <f t="shared" si="39"/>
        <v/>
      </c>
      <c r="AD63" s="6" t="str">
        <f t="shared" si="40"/>
        <v>Gündüz</v>
      </c>
      <c r="AE63" s="18" t="str">
        <f t="shared" si="43"/>
        <v/>
      </c>
      <c r="AF63" s="18" t="str">
        <f t="shared" si="44"/>
        <v/>
      </c>
      <c r="AG63" s="19" t="str">
        <f t="shared" si="45"/>
        <v/>
      </c>
      <c r="AH63" s="18" t="str">
        <f>IF(AF63="","",WORKDAY.INTL(AF63-1,1,V63,'Resmi Tatiller'!$A$2:$A$17))</f>
        <v/>
      </c>
      <c r="AI63" s="18" t="str">
        <f t="shared" si="46"/>
        <v/>
      </c>
      <c r="AJ63" s="18" t="str">
        <f>IF(AE63="","",IF(AH63&lt;&gt;AF63,AH63+TIME(8,0,0),IF(AG63&lt;TIME(8,0,0),AF63+TIME(8,0,0),IF(AG63&lt;TIME(12,0,0),AE63,IF(AG63&lt;TIME(12,45,0),AF63+TIME(12,45,0),IF(AG63&lt;TIME(15,0,0),AE63,IF(AG63&lt;TIME(15,15,0),AF63+TIME(15,15,0),IF(AG63&lt;TIME(18,0,0),AE63,WORKDAY.INTL(AF63,1,V63,'Resmi Tatiller'!$A$2:$A$17)+TIME(8,0,0)))))))))</f>
        <v/>
      </c>
      <c r="AK63" s="18" t="str">
        <f>IF(AE63="","",IF(AH63&lt;&gt;AF63,AH63+TIME(8,0,0),IF(AG63&lt;TIME(8,0,0),AF63+TIME(8,0,0),IF(AG63&lt;TIME(12,0,0),AE63,IF(AG63&lt;TIME(12,45,0),AF63+TIME(12,45,0),IF(AG63&lt;TIME(15,0,0),AE63,IF(AG63&lt;TIME(15,15,0),AF63+TIME(15,15,0),IF(AG63&lt;TIME(20,0,0),AE63,WORKDAY.INTL(AF63,1,V63,'Resmi Tatiller'!$A$2:$A$17)+TIME(8,0,0)))))))))</f>
        <v/>
      </c>
      <c r="AL63" s="18" t="str">
        <f t="shared" si="47"/>
        <v/>
      </c>
    </row>
    <row r="64" spans="1:38" x14ac:dyDescent="0.25">
      <c r="A64" s="6" t="str">
        <f t="shared" si="24"/>
        <v/>
      </c>
      <c r="B64" s="6"/>
      <c r="C64" s="7" t="str">
        <f>IFERROR(VLOOKUP(B64,'Ürün Veri'!$A:$E,2,FALSE),"")</f>
        <v/>
      </c>
      <c r="D64" s="7" t="str">
        <f>IFERROR(VLOOKUP(B64,'Ürün Veri'!$A:$E,3,FALSE),"")</f>
        <v/>
      </c>
      <c r="E64" s="7" t="str">
        <f>IFERROR(VLOOKUP(B64,'Ürün Veri'!$A:$E,4,FALSE),"")</f>
        <v/>
      </c>
      <c r="F64" s="7" t="str">
        <f>IFERROR(VLOOKUP(B64,'Ürün Veri'!$A:$E,5,FALSE),"")</f>
        <v/>
      </c>
      <c r="G64" s="6"/>
      <c r="H64" s="6"/>
      <c r="I64" s="14">
        <v>10</v>
      </c>
      <c r="J64" s="15">
        <f t="shared" si="25"/>
        <v>45</v>
      </c>
      <c r="K64" s="15">
        <f t="shared" si="26"/>
        <v>15</v>
      </c>
      <c r="L64" s="8">
        <f t="shared" si="27"/>
        <v>9</v>
      </c>
      <c r="M64" s="6" t="s">
        <v>763</v>
      </c>
      <c r="N64" s="9" t="str">
        <f t="shared" si="41"/>
        <v/>
      </c>
      <c r="O64" s="10" t="str">
        <f t="shared" si="42"/>
        <v/>
      </c>
      <c r="P64" s="8" t="str">
        <f t="shared" si="28"/>
        <v/>
      </c>
      <c r="Q64" s="8" t="str">
        <f t="shared" si="29"/>
        <v/>
      </c>
      <c r="R64" s="9" t="str">
        <f>IF(AB64="","",WORKDAY.INTL(W64,AA64,V64,'Resmi Tatiller'!$A$2:$A$17))</f>
        <v/>
      </c>
      <c r="S64" s="10" t="str">
        <f t="shared" si="30"/>
        <v/>
      </c>
      <c r="T64" s="8" t="str">
        <f t="shared" si="31"/>
        <v>Boş</v>
      </c>
      <c r="U64" s="8">
        <f t="shared" si="32"/>
        <v>540</v>
      </c>
      <c r="V64" s="11" t="str">
        <f t="shared" si="33"/>
        <v>0000011</v>
      </c>
      <c r="W64" s="9" t="str">
        <f>IF(OR(N64="",O64=""),"",IF($AD64="24 Saat",N64,IF($AD64="12 Saat",IF(O64&gt;=TIME(20,0,0),WORKDAY.INTL(N64,1,V64,'Resmi Tatiller'!$A$2:$A$17),WORKDAY.INTL(N64-1,1,V64,'Resmi Tatiller'!$A$2:$A$17)),IF($AD64="2 Vardiya",IF(O64&lt;TIME(6,0,0),N64-1,IF(O64&lt;TIME(8,0,0),WORKDAY.INTL(N64-1,1,V64,'Resmi Tatiller'!$A$2:$A$17),N64)),IF(O64&gt;=TIME(18,0,0),WORKDAY.INTL(N64,1,V64,'Resmi Tatiller'!$A$2:$A$17),WORKDAY.INTL(N64-1,1,V64,'Resmi Tatiller'!$A$2:$A$17))))))</f>
        <v/>
      </c>
      <c r="X64" s="8" t="str">
        <f t="shared" si="34"/>
        <v/>
      </c>
      <c r="Y64" s="11" t="str">
        <f t="shared" si="35"/>
        <v/>
      </c>
      <c r="Z64" s="11" t="str">
        <f t="shared" si="36"/>
        <v/>
      </c>
      <c r="AA64" s="11" t="str">
        <f t="shared" si="37"/>
        <v/>
      </c>
      <c r="AB64" s="11" t="str">
        <f t="shared" si="38"/>
        <v/>
      </c>
      <c r="AC64" s="12" t="str">
        <f t="shared" si="39"/>
        <v/>
      </c>
      <c r="AD64" s="6" t="str">
        <f t="shared" si="40"/>
        <v>Gündüz</v>
      </c>
      <c r="AE64" s="18" t="str">
        <f t="shared" si="43"/>
        <v/>
      </c>
      <c r="AF64" s="18" t="str">
        <f t="shared" si="44"/>
        <v/>
      </c>
      <c r="AG64" s="19" t="str">
        <f t="shared" si="45"/>
        <v/>
      </c>
      <c r="AH64" s="18" t="str">
        <f>IF(AF64="","",WORKDAY.INTL(AF64-1,1,V64,'Resmi Tatiller'!$A$2:$A$17))</f>
        <v/>
      </c>
      <c r="AI64" s="18" t="str">
        <f t="shared" si="46"/>
        <v/>
      </c>
      <c r="AJ64" s="18" t="str">
        <f>IF(AE64="","",IF(AH64&lt;&gt;AF64,AH64+TIME(8,0,0),IF(AG64&lt;TIME(8,0,0),AF64+TIME(8,0,0),IF(AG64&lt;TIME(12,0,0),AE64,IF(AG64&lt;TIME(12,45,0),AF64+TIME(12,45,0),IF(AG64&lt;TIME(15,0,0),AE64,IF(AG64&lt;TIME(15,15,0),AF64+TIME(15,15,0),IF(AG64&lt;TIME(18,0,0),AE64,WORKDAY.INTL(AF64,1,V64,'Resmi Tatiller'!$A$2:$A$17)+TIME(8,0,0)))))))))</f>
        <v/>
      </c>
      <c r="AK64" s="18" t="str">
        <f>IF(AE64="","",IF(AH64&lt;&gt;AF64,AH64+TIME(8,0,0),IF(AG64&lt;TIME(8,0,0),AF64+TIME(8,0,0),IF(AG64&lt;TIME(12,0,0),AE64,IF(AG64&lt;TIME(12,45,0),AF64+TIME(12,45,0),IF(AG64&lt;TIME(15,0,0),AE64,IF(AG64&lt;TIME(15,15,0),AF64+TIME(15,15,0),IF(AG64&lt;TIME(20,0,0),AE64,WORKDAY.INTL(AF64,1,V64,'Resmi Tatiller'!$A$2:$A$17)+TIME(8,0,0)))))))))</f>
        <v/>
      </c>
      <c r="AL64" s="18" t="str">
        <f t="shared" si="47"/>
        <v/>
      </c>
    </row>
    <row r="65" spans="1:38" x14ac:dyDescent="0.25">
      <c r="A65" s="6" t="str">
        <f t="shared" si="24"/>
        <v/>
      </c>
      <c r="B65" s="6"/>
      <c r="C65" s="7" t="str">
        <f>IFERROR(VLOOKUP(B65,'Ürün Veri'!$A:$E,2,FALSE),"")</f>
        <v/>
      </c>
      <c r="D65" s="7" t="str">
        <f>IFERROR(VLOOKUP(B65,'Ürün Veri'!$A:$E,3,FALSE),"")</f>
        <v/>
      </c>
      <c r="E65" s="7" t="str">
        <f>IFERROR(VLOOKUP(B65,'Ürün Veri'!$A:$E,4,FALSE),"")</f>
        <v/>
      </c>
      <c r="F65" s="7" t="str">
        <f>IFERROR(VLOOKUP(B65,'Ürün Veri'!$A:$E,5,FALSE),"")</f>
        <v/>
      </c>
      <c r="G65" s="6"/>
      <c r="H65" s="6"/>
      <c r="I65" s="14">
        <v>10</v>
      </c>
      <c r="J65" s="15">
        <f t="shared" si="25"/>
        <v>45</v>
      </c>
      <c r="K65" s="15">
        <f t="shared" si="26"/>
        <v>15</v>
      </c>
      <c r="L65" s="8">
        <f t="shared" si="27"/>
        <v>9</v>
      </c>
      <c r="M65" s="6" t="s">
        <v>763</v>
      </c>
      <c r="N65" s="9" t="str">
        <f t="shared" si="41"/>
        <v/>
      </c>
      <c r="O65" s="10" t="str">
        <f t="shared" si="42"/>
        <v/>
      </c>
      <c r="P65" s="8" t="str">
        <f t="shared" si="28"/>
        <v/>
      </c>
      <c r="Q65" s="8" t="str">
        <f t="shared" si="29"/>
        <v/>
      </c>
      <c r="R65" s="9" t="str">
        <f>IF(AB65="","",WORKDAY.INTL(W65,AA65,V65,'Resmi Tatiller'!$A$2:$A$17))</f>
        <v/>
      </c>
      <c r="S65" s="10" t="str">
        <f t="shared" si="30"/>
        <v/>
      </c>
      <c r="T65" s="8" t="str">
        <f t="shared" si="31"/>
        <v>Boş</v>
      </c>
      <c r="U65" s="8">
        <f t="shared" si="32"/>
        <v>540</v>
      </c>
      <c r="V65" s="11" t="str">
        <f t="shared" si="33"/>
        <v>0000011</v>
      </c>
      <c r="W65" s="9" t="str">
        <f>IF(OR(N65="",O65=""),"",IF($AD65="24 Saat",N65,IF($AD65="12 Saat",IF(O65&gt;=TIME(20,0,0),WORKDAY.INTL(N65,1,V65,'Resmi Tatiller'!$A$2:$A$17),WORKDAY.INTL(N65-1,1,V65,'Resmi Tatiller'!$A$2:$A$17)),IF($AD65="2 Vardiya",IF(O65&lt;TIME(6,0,0),N65-1,IF(O65&lt;TIME(8,0,0),WORKDAY.INTL(N65-1,1,V65,'Resmi Tatiller'!$A$2:$A$17),N65)),IF(O65&gt;=TIME(18,0,0),WORKDAY.INTL(N65,1,V65,'Resmi Tatiller'!$A$2:$A$17),WORKDAY.INTL(N65-1,1,V65,'Resmi Tatiller'!$A$2:$A$17))))))</f>
        <v/>
      </c>
      <c r="X65" s="8" t="str">
        <f t="shared" si="34"/>
        <v/>
      </c>
      <c r="Y65" s="11" t="str">
        <f t="shared" si="35"/>
        <v/>
      </c>
      <c r="Z65" s="11" t="str">
        <f t="shared" si="36"/>
        <v/>
      </c>
      <c r="AA65" s="11" t="str">
        <f t="shared" si="37"/>
        <v/>
      </c>
      <c r="AB65" s="11" t="str">
        <f t="shared" si="38"/>
        <v/>
      </c>
      <c r="AC65" s="12" t="str">
        <f t="shared" si="39"/>
        <v/>
      </c>
      <c r="AD65" s="6" t="str">
        <f t="shared" si="40"/>
        <v>Gündüz</v>
      </c>
      <c r="AE65" s="18" t="str">
        <f t="shared" si="43"/>
        <v/>
      </c>
      <c r="AF65" s="18" t="str">
        <f t="shared" si="44"/>
        <v/>
      </c>
      <c r="AG65" s="19" t="str">
        <f t="shared" si="45"/>
        <v/>
      </c>
      <c r="AH65" s="18" t="str">
        <f>IF(AF65="","",WORKDAY.INTL(AF65-1,1,V65,'Resmi Tatiller'!$A$2:$A$17))</f>
        <v/>
      </c>
      <c r="AI65" s="18" t="str">
        <f t="shared" si="46"/>
        <v/>
      </c>
      <c r="AJ65" s="18" t="str">
        <f>IF(AE65="","",IF(AH65&lt;&gt;AF65,AH65+TIME(8,0,0),IF(AG65&lt;TIME(8,0,0),AF65+TIME(8,0,0),IF(AG65&lt;TIME(12,0,0),AE65,IF(AG65&lt;TIME(12,45,0),AF65+TIME(12,45,0),IF(AG65&lt;TIME(15,0,0),AE65,IF(AG65&lt;TIME(15,15,0),AF65+TIME(15,15,0),IF(AG65&lt;TIME(18,0,0),AE65,WORKDAY.INTL(AF65,1,V65,'Resmi Tatiller'!$A$2:$A$17)+TIME(8,0,0)))))))))</f>
        <v/>
      </c>
      <c r="AK65" s="18" t="str">
        <f>IF(AE65="","",IF(AH65&lt;&gt;AF65,AH65+TIME(8,0,0),IF(AG65&lt;TIME(8,0,0),AF65+TIME(8,0,0),IF(AG65&lt;TIME(12,0,0),AE65,IF(AG65&lt;TIME(12,45,0),AF65+TIME(12,45,0),IF(AG65&lt;TIME(15,0,0),AE65,IF(AG65&lt;TIME(15,15,0),AF65+TIME(15,15,0),IF(AG65&lt;TIME(20,0,0),AE65,WORKDAY.INTL(AF65,1,V65,'Resmi Tatiller'!$A$2:$A$17)+TIME(8,0,0)))))))))</f>
        <v/>
      </c>
      <c r="AL65" s="18" t="str">
        <f t="shared" si="47"/>
        <v/>
      </c>
    </row>
    <row r="66" spans="1:38" x14ac:dyDescent="0.25">
      <c r="A66" s="6" t="str">
        <f t="shared" si="24"/>
        <v/>
      </c>
      <c r="B66" s="6"/>
      <c r="C66" s="7" t="str">
        <f>IFERROR(VLOOKUP(B66,'Ürün Veri'!$A:$E,2,FALSE),"")</f>
        <v/>
      </c>
      <c r="D66" s="7" t="str">
        <f>IFERROR(VLOOKUP(B66,'Ürün Veri'!$A:$E,3,FALSE),"")</f>
        <v/>
      </c>
      <c r="E66" s="7" t="str">
        <f>IFERROR(VLOOKUP(B66,'Ürün Veri'!$A:$E,4,FALSE),"")</f>
        <v/>
      </c>
      <c r="F66" s="7" t="str">
        <f>IFERROR(VLOOKUP(B66,'Ürün Veri'!$A:$E,5,FALSE),"")</f>
        <v/>
      </c>
      <c r="G66" s="6"/>
      <c r="H66" s="6"/>
      <c r="I66" s="14">
        <v>10</v>
      </c>
      <c r="J66" s="15">
        <f t="shared" si="25"/>
        <v>45</v>
      </c>
      <c r="K66" s="15">
        <f t="shared" si="26"/>
        <v>15</v>
      </c>
      <c r="L66" s="8">
        <f t="shared" si="27"/>
        <v>9</v>
      </c>
      <c r="M66" s="6" t="s">
        <v>763</v>
      </c>
      <c r="N66" s="9" t="str">
        <f t="shared" si="41"/>
        <v/>
      </c>
      <c r="O66" s="10" t="str">
        <f t="shared" si="42"/>
        <v/>
      </c>
      <c r="P66" s="8" t="str">
        <f t="shared" si="28"/>
        <v/>
      </c>
      <c r="Q66" s="8" t="str">
        <f t="shared" si="29"/>
        <v/>
      </c>
      <c r="R66" s="9" t="str">
        <f>IF(AB66="","",WORKDAY.INTL(W66,AA66,V66,'Resmi Tatiller'!$A$2:$A$17))</f>
        <v/>
      </c>
      <c r="S66" s="10" t="str">
        <f t="shared" si="30"/>
        <v/>
      </c>
      <c r="T66" s="8" t="str">
        <f t="shared" si="31"/>
        <v>Boş</v>
      </c>
      <c r="U66" s="8">
        <f t="shared" si="32"/>
        <v>540</v>
      </c>
      <c r="V66" s="11" t="str">
        <f t="shared" si="33"/>
        <v>0000011</v>
      </c>
      <c r="W66" s="9" t="str">
        <f>IF(OR(N66="",O66=""),"",IF($AD66="24 Saat",N66,IF($AD66="12 Saat",IF(O66&gt;=TIME(20,0,0),WORKDAY.INTL(N66,1,V66,'Resmi Tatiller'!$A$2:$A$17),WORKDAY.INTL(N66-1,1,V66,'Resmi Tatiller'!$A$2:$A$17)),IF($AD66="2 Vardiya",IF(O66&lt;TIME(6,0,0),N66-1,IF(O66&lt;TIME(8,0,0),WORKDAY.INTL(N66-1,1,V66,'Resmi Tatiller'!$A$2:$A$17),N66)),IF(O66&gt;=TIME(18,0,0),WORKDAY.INTL(N66,1,V66,'Resmi Tatiller'!$A$2:$A$17),WORKDAY.INTL(N66-1,1,V66,'Resmi Tatiller'!$A$2:$A$17))))))</f>
        <v/>
      </c>
      <c r="X66" s="8" t="str">
        <f t="shared" si="34"/>
        <v/>
      </c>
      <c r="Y66" s="11" t="str">
        <f t="shared" si="35"/>
        <v/>
      </c>
      <c r="Z66" s="11" t="str">
        <f t="shared" si="36"/>
        <v/>
      </c>
      <c r="AA66" s="11" t="str">
        <f t="shared" si="37"/>
        <v/>
      </c>
      <c r="AB66" s="11" t="str">
        <f t="shared" si="38"/>
        <v/>
      </c>
      <c r="AC66" s="12" t="str">
        <f t="shared" si="39"/>
        <v/>
      </c>
      <c r="AD66" s="6" t="str">
        <f t="shared" si="40"/>
        <v>Gündüz</v>
      </c>
      <c r="AE66" s="18" t="str">
        <f t="shared" si="43"/>
        <v/>
      </c>
      <c r="AF66" s="18" t="str">
        <f t="shared" si="44"/>
        <v/>
      </c>
      <c r="AG66" s="19" t="str">
        <f t="shared" si="45"/>
        <v/>
      </c>
      <c r="AH66" s="18" t="str">
        <f>IF(AF66="","",WORKDAY.INTL(AF66-1,1,V66,'Resmi Tatiller'!$A$2:$A$17))</f>
        <v/>
      </c>
      <c r="AI66" s="18" t="str">
        <f t="shared" si="46"/>
        <v/>
      </c>
      <c r="AJ66" s="18" t="str">
        <f>IF(AE66="","",IF(AH66&lt;&gt;AF66,AH66+TIME(8,0,0),IF(AG66&lt;TIME(8,0,0),AF66+TIME(8,0,0),IF(AG66&lt;TIME(12,0,0),AE66,IF(AG66&lt;TIME(12,45,0),AF66+TIME(12,45,0),IF(AG66&lt;TIME(15,0,0),AE66,IF(AG66&lt;TIME(15,15,0),AF66+TIME(15,15,0),IF(AG66&lt;TIME(18,0,0),AE66,WORKDAY.INTL(AF66,1,V66,'Resmi Tatiller'!$A$2:$A$17)+TIME(8,0,0)))))))))</f>
        <v/>
      </c>
      <c r="AK66" s="18" t="str">
        <f>IF(AE66="","",IF(AH66&lt;&gt;AF66,AH66+TIME(8,0,0),IF(AG66&lt;TIME(8,0,0),AF66+TIME(8,0,0),IF(AG66&lt;TIME(12,0,0),AE66,IF(AG66&lt;TIME(12,45,0),AF66+TIME(12,45,0),IF(AG66&lt;TIME(15,0,0),AE66,IF(AG66&lt;TIME(15,15,0),AF66+TIME(15,15,0),IF(AG66&lt;TIME(20,0,0),AE66,WORKDAY.INTL(AF66,1,V66,'Resmi Tatiller'!$A$2:$A$17)+TIME(8,0,0)))))))))</f>
        <v/>
      </c>
      <c r="AL66" s="18" t="str">
        <f t="shared" si="47"/>
        <v/>
      </c>
    </row>
    <row r="67" spans="1:38" x14ac:dyDescent="0.25">
      <c r="A67" s="6" t="str">
        <f t="shared" ref="A67:A98" si="48">IF($B67="","",ROW()-2)</f>
        <v/>
      </c>
      <c r="B67" s="6"/>
      <c r="C67" s="7" t="str">
        <f>IFERROR(VLOOKUP(B67,'Ürün Veri'!$A:$E,2,FALSE),"")</f>
        <v/>
      </c>
      <c r="D67" s="7" t="str">
        <f>IFERROR(VLOOKUP(B67,'Ürün Veri'!$A:$E,3,FALSE),"")</f>
        <v/>
      </c>
      <c r="E67" s="7" t="str">
        <f>IFERROR(VLOOKUP(B67,'Ürün Veri'!$A:$E,4,FALSE),"")</f>
        <v/>
      </c>
      <c r="F67" s="7" t="str">
        <f>IFERROR(VLOOKUP(B67,'Ürün Veri'!$A:$E,5,FALSE),"")</f>
        <v/>
      </c>
      <c r="G67" s="6"/>
      <c r="H67" s="6"/>
      <c r="I67" s="14">
        <v>10</v>
      </c>
      <c r="J67" s="15">
        <f t="shared" ref="J67:J98" si="49">IF($I67="","",IF(VALUE($I67)=24,90,45))</f>
        <v>45</v>
      </c>
      <c r="K67" s="15">
        <f t="shared" ref="K67:K98" si="50">IF($I67="","",IF(VALUE($I67)=24,30,15))</f>
        <v>15</v>
      </c>
      <c r="L67" s="8">
        <f t="shared" ref="L67:L98" si="51">IF($I67="","",VALUE($I67)-($J67+$K67)/60)</f>
        <v>9</v>
      </c>
      <c r="M67" s="6" t="s">
        <v>763</v>
      </c>
      <c r="N67" s="9" t="str">
        <f t="shared" si="41"/>
        <v/>
      </c>
      <c r="O67" s="10" t="str">
        <f t="shared" si="42"/>
        <v/>
      </c>
      <c r="P67" s="8" t="str">
        <f t="shared" ref="P67:P98" si="52">IF(OR(E67="",F67="",G67="",E67=0),"",G67/E67*F67/3600)</f>
        <v/>
      </c>
      <c r="Q67" s="8" t="str">
        <f t="shared" ref="Q67:Q98" si="53">IF(OR(P67="",L67="",L67=0),"",P67/L67)</f>
        <v/>
      </c>
      <c r="R67" s="9" t="str">
        <f>IF(AB67="","",WORKDAY.INTL(W67,AA67,V67,'Resmi Tatiller'!$A$2:$A$17))</f>
        <v/>
      </c>
      <c r="S67" s="10" t="str">
        <f t="shared" ref="S67:S98" si="54">IF(AB67="","",IF($AD67="24 Saat",AB67/1440,IF($AD67="12 Saat",IF(AB67&lt;=240,TIME(8,0,0)+AB67/1440,IF(AB67&lt;=375,TIME(12,45,0)+(AB67-240)/1440,TIME(15,15,0)+(AB67-375)/1440)),IF($AD67="2 Vardiya",IF(AB67&lt;=240,TIME(8,0,0)+AB67/1440,IF(AB67&lt;=375,TIME(12,45,0)+(AB67-240)/1440,IF(AB67&lt;=540,TIME(15,15,0)+(AB67-375)/1440,IF(AB67&lt;=780,TIME(20,0,0)+(AB67-540)/1440,IF(AB67&lt;=915,1+TIME(0,45,0)+(AB67-780)/1440,1+TIME(3,15,0)+(AB67-915)/1440))))),IF(AB67&lt;=240,TIME(8,0,0)+AB67/1440,IF(AB67&lt;=375,TIME(12,45,0)+(AB67-240)/1440,TIME(15,15,0)+(AB67-375)/1440))))))</f>
        <v/>
      </c>
      <c r="T67" s="8" t="str">
        <f t="shared" ref="T67:T98" si="55">IF(B67="","Boş",IF(OR(G67="",N67="",O67=""),"Eksik",IF(OR(R67="",S67=""),"Kontrol","Planlandı")))</f>
        <v>Boş</v>
      </c>
      <c r="U67" s="8">
        <f t="shared" ref="U67:U98" si="56">IF($AD67="24 Saat",1440,IF($AD67="2 Vardiya",1080,IF($AD67="12 Saat",660,IF($AD67="Gündüz",540,IF(L67="","",L67*60)))))</f>
        <v>540</v>
      </c>
      <c r="V67" s="11" t="str">
        <f t="shared" ref="V67:V98" si="57">IF(M67="Çalışmaz","0000011","0000000")</f>
        <v>0000011</v>
      </c>
      <c r="W67" s="9" t="str">
        <f>IF(OR(N67="",O67=""),"",IF($AD67="24 Saat",N67,IF($AD67="12 Saat",IF(O67&gt;=TIME(20,0,0),WORKDAY.INTL(N67,1,V67,'Resmi Tatiller'!$A$2:$A$17),WORKDAY.INTL(N67-1,1,V67,'Resmi Tatiller'!$A$2:$A$17)),IF($AD67="2 Vardiya",IF(O67&lt;TIME(6,0,0),N67-1,IF(O67&lt;TIME(8,0,0),WORKDAY.INTL(N67-1,1,V67,'Resmi Tatiller'!$A$2:$A$17),N67)),IF(O67&gt;=TIME(18,0,0),WORKDAY.INTL(N67,1,V67,'Resmi Tatiller'!$A$2:$A$17),WORKDAY.INTL(N67-1,1,V67,'Resmi Tatiller'!$A$2:$A$17))))))</f>
        <v/>
      </c>
      <c r="X67" s="8" t="str">
        <f t="shared" ref="X67:X98" si="58">IF(W67="","",IF($AD67="24 Saat",MOD(O67,1)*1440,IF($AD67="12 Saat",IF(W67&lt;&gt;N67,0,IF(O67&lt;TIME(8,0,0),0,IF(O67&lt;TIME(12,0,0),(O67-TIME(8,0,0))*1440,IF(O67&lt;TIME(12,45,0),240,IF(O67&lt;TIME(15,0,0),240+(O67-TIME(12,45,0))*1440,IF(O67&lt;TIME(15,15,0),375,IF(O67&lt;TIME(20,0,0),375+(O67-TIME(15,15,0))*1440,0))))))),IF($AD67="2 Vardiya",IF(O67&lt;TIME(6,0,0),IF(O67&lt;TIME(0,45,0),780,IF(O67&lt;TIME(3,0,0),780+(O67-TIME(0,45,0))*1440,IF(O67&lt;TIME(3,15,0),915,915+(O67-TIME(3,15,0))*1440))),IF(O67&lt;TIME(8,0,0),0,IF(O67&lt;TIME(12,0,0),(O67-TIME(8,0,0))*1440,IF(O67&lt;TIME(12,45,0),240,IF(O67&lt;TIME(15,0,0),240+(O67-TIME(12,45,0))*1440,IF(O67&lt;TIME(15,15,0),375,IF(O67&lt;TIME(18,0,0),375+(O67-TIME(15,15,0))*1440,IF(O67&lt;TIME(20,0,0),540,540+(O67-TIME(20,0,0))*1440)))))))),IF(W67&lt;&gt;N67,0,IF(O67&lt;TIME(8,0,0),0,IF(O67&lt;TIME(12,0,0),(O67-TIME(8,0,0))*1440,IF(O67&lt;TIME(12,45,0),240,IF(O67&lt;TIME(15,0,0),240+(O67-TIME(12,45,0))*1440,IF(O67&lt;TIME(15,15,0),375,IF(O67&lt;TIME(18,0,0),375+(O67-TIME(15,15,0))*1440,0)))))))))))</f>
        <v/>
      </c>
      <c r="Y67" s="11" t="str">
        <f t="shared" ref="Y67:Y98" si="59">IF(P67="","",ROUNDUP(P67*60,0))</f>
        <v/>
      </c>
      <c r="Z67" s="11" t="str">
        <f t="shared" ref="Z67:Z98" si="60">IF(Y67="","",N(X67)+Y67)</f>
        <v/>
      </c>
      <c r="AA67" s="11" t="str">
        <f t="shared" ref="AA67:AA98" si="61">IF(OR(Z67="",U67="",U67=0),"",INT((Z67-1)/U67))</f>
        <v/>
      </c>
      <c r="AB67" s="11" t="str">
        <f t="shared" ref="AB67:AB98" si="62">IF(OR(Z67="",U67="",U67=0),"",MOD(Z67-1,U67)+1)</f>
        <v/>
      </c>
      <c r="AC67" s="12" t="str">
        <f t="shared" ref="AC67:AC98" si="63">IF(AB67="","",R67+S67)</f>
        <v/>
      </c>
      <c r="AD67" s="6" t="str">
        <f t="shared" ref="AD67:AD98" si="64">IF($I67="","",IF(VALUE($I67)=10,"Gündüz",IF(VALUE($I67)=12,"12 Saat",IF(VALUE($I67)=24,"2 Vardiya",""))))</f>
        <v>Gündüz</v>
      </c>
      <c r="AE67" s="18" t="str">
        <f t="shared" si="43"/>
        <v/>
      </c>
      <c r="AF67" s="18" t="str">
        <f t="shared" si="44"/>
        <v/>
      </c>
      <c r="AG67" s="19" t="str">
        <f t="shared" si="45"/>
        <v/>
      </c>
      <c r="AH67" s="18" t="str">
        <f>IF(AF67="","",WORKDAY.INTL(AF67-1,1,V67,'Resmi Tatiller'!$A$2:$A$17))</f>
        <v/>
      </c>
      <c r="AI67" s="18" t="str">
        <f t="shared" si="46"/>
        <v/>
      </c>
      <c r="AJ67" s="18" t="str">
        <f>IF(AE67="","",IF(AH67&lt;&gt;AF67,AH67+TIME(8,0,0),IF(AG67&lt;TIME(8,0,0),AF67+TIME(8,0,0),IF(AG67&lt;TIME(12,0,0),AE67,IF(AG67&lt;TIME(12,45,0),AF67+TIME(12,45,0),IF(AG67&lt;TIME(15,0,0),AE67,IF(AG67&lt;TIME(15,15,0),AF67+TIME(15,15,0),IF(AG67&lt;TIME(18,0,0),AE67,WORKDAY.INTL(AF67,1,V67,'Resmi Tatiller'!$A$2:$A$17)+TIME(8,0,0)))))))))</f>
        <v/>
      </c>
      <c r="AK67" s="18" t="str">
        <f>IF(AE67="","",IF(AH67&lt;&gt;AF67,AH67+TIME(8,0,0),IF(AG67&lt;TIME(8,0,0),AF67+TIME(8,0,0),IF(AG67&lt;TIME(12,0,0),AE67,IF(AG67&lt;TIME(12,45,0),AF67+TIME(12,45,0),IF(AG67&lt;TIME(15,0,0),AE67,IF(AG67&lt;TIME(15,15,0),AF67+TIME(15,15,0),IF(AG67&lt;TIME(20,0,0),AE67,WORKDAY.INTL(AF67,1,V67,'Resmi Tatiller'!$A$2:$A$17)+TIME(8,0,0)))))))))</f>
        <v/>
      </c>
      <c r="AL67" s="18" t="str">
        <f t="shared" si="47"/>
        <v/>
      </c>
    </row>
    <row r="68" spans="1:38" x14ac:dyDescent="0.25">
      <c r="A68" s="6" t="str">
        <f t="shared" si="48"/>
        <v/>
      </c>
      <c r="B68" s="6"/>
      <c r="C68" s="7" t="str">
        <f>IFERROR(VLOOKUP(B68,'Ürün Veri'!$A:$E,2,FALSE),"")</f>
        <v/>
      </c>
      <c r="D68" s="7" t="str">
        <f>IFERROR(VLOOKUP(B68,'Ürün Veri'!$A:$E,3,FALSE),"")</f>
        <v/>
      </c>
      <c r="E68" s="7" t="str">
        <f>IFERROR(VLOOKUP(B68,'Ürün Veri'!$A:$E,4,FALSE),"")</f>
        <v/>
      </c>
      <c r="F68" s="7" t="str">
        <f>IFERROR(VLOOKUP(B68,'Ürün Veri'!$A:$E,5,FALSE),"")</f>
        <v/>
      </c>
      <c r="G68" s="6"/>
      <c r="H68" s="6"/>
      <c r="I68" s="14">
        <v>10</v>
      </c>
      <c r="J68" s="15">
        <f t="shared" si="49"/>
        <v>45</v>
      </c>
      <c r="K68" s="15">
        <f t="shared" si="50"/>
        <v>15</v>
      </c>
      <c r="L68" s="8">
        <f t="shared" si="51"/>
        <v>9</v>
      </c>
      <c r="M68" s="6" t="s">
        <v>763</v>
      </c>
      <c r="N68" s="9" t="str">
        <f t="shared" ref="N68:N103" si="65">IF(AI68="","",INT(AI68))</f>
        <v/>
      </c>
      <c r="O68" s="10" t="str">
        <f t="shared" ref="O68:O103" si="66">IF(AI68="","",MOD(AI68,1))</f>
        <v/>
      </c>
      <c r="P68" s="8" t="str">
        <f t="shared" si="52"/>
        <v/>
      </c>
      <c r="Q68" s="8" t="str">
        <f t="shared" si="53"/>
        <v/>
      </c>
      <c r="R68" s="9" t="str">
        <f>IF(AB68="","",WORKDAY.INTL(W68,AA68,V68,'Resmi Tatiller'!$A$2:$A$17))</f>
        <v/>
      </c>
      <c r="S68" s="10" t="str">
        <f t="shared" si="54"/>
        <v/>
      </c>
      <c r="T68" s="8" t="str">
        <f t="shared" si="55"/>
        <v>Boş</v>
      </c>
      <c r="U68" s="8">
        <f t="shared" si="56"/>
        <v>540</v>
      </c>
      <c r="V68" s="11" t="str">
        <f t="shared" si="57"/>
        <v>0000011</v>
      </c>
      <c r="W68" s="9" t="str">
        <f>IF(OR(N68="",O68=""),"",IF($AD68="24 Saat",N68,IF($AD68="12 Saat",IF(O68&gt;=TIME(20,0,0),WORKDAY.INTL(N68,1,V68,'Resmi Tatiller'!$A$2:$A$17),WORKDAY.INTL(N68-1,1,V68,'Resmi Tatiller'!$A$2:$A$17)),IF($AD68="2 Vardiya",IF(O68&lt;TIME(6,0,0),N68-1,IF(O68&lt;TIME(8,0,0),WORKDAY.INTL(N68-1,1,V68,'Resmi Tatiller'!$A$2:$A$17),N68)),IF(O68&gt;=TIME(18,0,0),WORKDAY.INTL(N68,1,V68,'Resmi Tatiller'!$A$2:$A$17),WORKDAY.INTL(N68-1,1,V68,'Resmi Tatiller'!$A$2:$A$17))))))</f>
        <v/>
      </c>
      <c r="X68" s="8" t="str">
        <f t="shared" si="58"/>
        <v/>
      </c>
      <c r="Y68" s="11" t="str">
        <f t="shared" si="59"/>
        <v/>
      </c>
      <c r="Z68" s="11" t="str">
        <f t="shared" si="60"/>
        <v/>
      </c>
      <c r="AA68" s="11" t="str">
        <f t="shared" si="61"/>
        <v/>
      </c>
      <c r="AB68" s="11" t="str">
        <f t="shared" si="62"/>
        <v/>
      </c>
      <c r="AC68" s="12" t="str">
        <f t="shared" si="63"/>
        <v/>
      </c>
      <c r="AD68" s="6" t="str">
        <f t="shared" si="64"/>
        <v>Gündüz</v>
      </c>
      <c r="AE68" s="18" t="str">
        <f t="shared" ref="AE68:AE103" si="67">IF(B68="","",IF(AC67="","",AC67+1/24))</f>
        <v/>
      </c>
      <c r="AF68" s="18" t="str">
        <f t="shared" ref="AF68:AF99" si="68">IF(AE68="","",INT(AE68))</f>
        <v/>
      </c>
      <c r="AG68" s="19" t="str">
        <f t="shared" ref="AG68:AG103" si="69">IF(AE68="","",MOD(AE68,1))</f>
        <v/>
      </c>
      <c r="AH68" s="18" t="str">
        <f>IF(AF68="","",WORKDAY.INTL(AF68-1,1,V68,'Resmi Tatiller'!$A$2:$A$17))</f>
        <v/>
      </c>
      <c r="AI68" s="18" t="str">
        <f t="shared" ref="AI68:AI99" si="70">IF(AE68="","",IF($AD68="24 Saat",AE68,IF($AD68="Gündüz",AJ68,IF($AD68="12 Saat",AK68,IF($AD68="2 Vardiya",AL68,AE68)))))</f>
        <v/>
      </c>
      <c r="AJ68" s="18" t="str">
        <f>IF(AE68="","",IF(AH68&lt;&gt;AF68,AH68+TIME(8,0,0),IF(AG68&lt;TIME(8,0,0),AF68+TIME(8,0,0),IF(AG68&lt;TIME(12,0,0),AE68,IF(AG68&lt;TIME(12,45,0),AF68+TIME(12,45,0),IF(AG68&lt;TIME(15,0,0),AE68,IF(AG68&lt;TIME(15,15,0),AF68+TIME(15,15,0),IF(AG68&lt;TIME(18,0,0),AE68,WORKDAY.INTL(AF68,1,V68,'Resmi Tatiller'!$A$2:$A$17)+TIME(8,0,0)))))))))</f>
        <v/>
      </c>
      <c r="AK68" s="18" t="str">
        <f>IF(AE68="","",IF(AH68&lt;&gt;AF68,AH68+TIME(8,0,0),IF(AG68&lt;TIME(8,0,0),AF68+TIME(8,0,0),IF(AG68&lt;TIME(12,0,0),AE68,IF(AG68&lt;TIME(12,45,0),AF68+TIME(12,45,0),IF(AG68&lt;TIME(15,0,0),AE68,IF(AG68&lt;TIME(15,15,0),AF68+TIME(15,15,0),IF(AG68&lt;TIME(20,0,0),AE68,WORKDAY.INTL(AF68,1,V68,'Resmi Tatiller'!$A$2:$A$17)+TIME(8,0,0)))))))))</f>
        <v/>
      </c>
      <c r="AL68" s="18" t="str">
        <f t="shared" ref="AL68:AL103" si="71">IF(AE68="","",IF(AG68&lt;TIME(6,0,0),IF(AG68&lt;TIME(0,45,0),AF68+TIME(0,45,0),IF(AG68&lt;TIME(3,0,0),AE68,IF(AG68&lt;TIME(3,15,0),AF68+TIME(3,15,0),AE68))),IF(AG68&lt;TIME(8,0,0),AF68+TIME(8,0,0),IF(AG68&lt;TIME(12,0,0),AE68,IF(AG68&lt;TIME(12,45,0),AF68+TIME(12,45,0),IF(AG68&lt;TIME(15,0,0),AE68,IF(AG68&lt;TIME(15,15,0),AF68+TIME(15,15,0),IF(AG68&lt;TIME(18,0,0),AE68,IF(AG68&lt;TIME(20,0,0),AF68+TIME(20,0,0),IF(AH68&lt;&gt;AF68,AH68+TIME(8,0,0),AE68))))))))))</f>
        <v/>
      </c>
    </row>
    <row r="69" spans="1:38" x14ac:dyDescent="0.25">
      <c r="A69" s="6" t="str">
        <f t="shared" si="48"/>
        <v/>
      </c>
      <c r="B69" s="6"/>
      <c r="C69" s="7" t="str">
        <f>IFERROR(VLOOKUP(B69,'Ürün Veri'!$A:$E,2,FALSE),"")</f>
        <v/>
      </c>
      <c r="D69" s="7" t="str">
        <f>IFERROR(VLOOKUP(B69,'Ürün Veri'!$A:$E,3,FALSE),"")</f>
        <v/>
      </c>
      <c r="E69" s="7" t="str">
        <f>IFERROR(VLOOKUP(B69,'Ürün Veri'!$A:$E,4,FALSE),"")</f>
        <v/>
      </c>
      <c r="F69" s="7" t="str">
        <f>IFERROR(VLOOKUP(B69,'Ürün Veri'!$A:$E,5,FALSE),"")</f>
        <v/>
      </c>
      <c r="G69" s="6"/>
      <c r="H69" s="6"/>
      <c r="I69" s="14">
        <v>10</v>
      </c>
      <c r="J69" s="15">
        <f t="shared" si="49"/>
        <v>45</v>
      </c>
      <c r="K69" s="15">
        <f t="shared" si="50"/>
        <v>15</v>
      </c>
      <c r="L69" s="8">
        <f t="shared" si="51"/>
        <v>9</v>
      </c>
      <c r="M69" s="6" t="s">
        <v>763</v>
      </c>
      <c r="N69" s="9" t="str">
        <f t="shared" si="65"/>
        <v/>
      </c>
      <c r="O69" s="10" t="str">
        <f t="shared" si="66"/>
        <v/>
      </c>
      <c r="P69" s="8" t="str">
        <f t="shared" si="52"/>
        <v/>
      </c>
      <c r="Q69" s="8" t="str">
        <f t="shared" si="53"/>
        <v/>
      </c>
      <c r="R69" s="9" t="str">
        <f>IF(AB69="","",WORKDAY.INTL(W69,AA69,V69,'Resmi Tatiller'!$A$2:$A$17))</f>
        <v/>
      </c>
      <c r="S69" s="10" t="str">
        <f t="shared" si="54"/>
        <v/>
      </c>
      <c r="T69" s="8" t="str">
        <f t="shared" si="55"/>
        <v>Boş</v>
      </c>
      <c r="U69" s="8">
        <f t="shared" si="56"/>
        <v>540</v>
      </c>
      <c r="V69" s="11" t="str">
        <f t="shared" si="57"/>
        <v>0000011</v>
      </c>
      <c r="W69" s="9" t="str">
        <f>IF(OR(N69="",O69=""),"",IF($AD69="24 Saat",N69,IF($AD69="12 Saat",IF(O69&gt;=TIME(20,0,0),WORKDAY.INTL(N69,1,V69,'Resmi Tatiller'!$A$2:$A$17),WORKDAY.INTL(N69-1,1,V69,'Resmi Tatiller'!$A$2:$A$17)),IF($AD69="2 Vardiya",IF(O69&lt;TIME(6,0,0),N69-1,IF(O69&lt;TIME(8,0,0),WORKDAY.INTL(N69-1,1,V69,'Resmi Tatiller'!$A$2:$A$17),N69)),IF(O69&gt;=TIME(18,0,0),WORKDAY.INTL(N69,1,V69,'Resmi Tatiller'!$A$2:$A$17),WORKDAY.INTL(N69-1,1,V69,'Resmi Tatiller'!$A$2:$A$17))))))</f>
        <v/>
      </c>
      <c r="X69" s="8" t="str">
        <f t="shared" si="58"/>
        <v/>
      </c>
      <c r="Y69" s="11" t="str">
        <f t="shared" si="59"/>
        <v/>
      </c>
      <c r="Z69" s="11" t="str">
        <f t="shared" si="60"/>
        <v/>
      </c>
      <c r="AA69" s="11" t="str">
        <f t="shared" si="61"/>
        <v/>
      </c>
      <c r="AB69" s="11" t="str">
        <f t="shared" si="62"/>
        <v/>
      </c>
      <c r="AC69" s="12" t="str">
        <f t="shared" si="63"/>
        <v/>
      </c>
      <c r="AD69" s="6" t="str">
        <f t="shared" si="64"/>
        <v>Gündüz</v>
      </c>
      <c r="AE69" s="18" t="str">
        <f t="shared" si="67"/>
        <v/>
      </c>
      <c r="AF69" s="18" t="str">
        <f t="shared" si="68"/>
        <v/>
      </c>
      <c r="AG69" s="19" t="str">
        <f t="shared" si="69"/>
        <v/>
      </c>
      <c r="AH69" s="18" t="str">
        <f>IF(AF69="","",WORKDAY.INTL(AF69-1,1,V69,'Resmi Tatiller'!$A$2:$A$17))</f>
        <v/>
      </c>
      <c r="AI69" s="18" t="str">
        <f t="shared" si="70"/>
        <v/>
      </c>
      <c r="AJ69" s="18" t="str">
        <f>IF(AE69="","",IF(AH69&lt;&gt;AF69,AH69+TIME(8,0,0),IF(AG69&lt;TIME(8,0,0),AF69+TIME(8,0,0),IF(AG69&lt;TIME(12,0,0),AE69,IF(AG69&lt;TIME(12,45,0),AF69+TIME(12,45,0),IF(AG69&lt;TIME(15,0,0),AE69,IF(AG69&lt;TIME(15,15,0),AF69+TIME(15,15,0),IF(AG69&lt;TIME(18,0,0),AE69,WORKDAY.INTL(AF69,1,V69,'Resmi Tatiller'!$A$2:$A$17)+TIME(8,0,0)))))))))</f>
        <v/>
      </c>
      <c r="AK69" s="18" t="str">
        <f>IF(AE69="","",IF(AH69&lt;&gt;AF69,AH69+TIME(8,0,0),IF(AG69&lt;TIME(8,0,0),AF69+TIME(8,0,0),IF(AG69&lt;TIME(12,0,0),AE69,IF(AG69&lt;TIME(12,45,0),AF69+TIME(12,45,0),IF(AG69&lt;TIME(15,0,0),AE69,IF(AG69&lt;TIME(15,15,0),AF69+TIME(15,15,0),IF(AG69&lt;TIME(20,0,0),AE69,WORKDAY.INTL(AF69,1,V69,'Resmi Tatiller'!$A$2:$A$17)+TIME(8,0,0)))))))))</f>
        <v/>
      </c>
      <c r="AL69" s="18" t="str">
        <f t="shared" si="71"/>
        <v/>
      </c>
    </row>
    <row r="70" spans="1:38" x14ac:dyDescent="0.25">
      <c r="A70" s="6" t="str">
        <f t="shared" si="48"/>
        <v/>
      </c>
      <c r="B70" s="6"/>
      <c r="C70" s="7" t="str">
        <f>IFERROR(VLOOKUP(B70,'Ürün Veri'!$A:$E,2,FALSE),"")</f>
        <v/>
      </c>
      <c r="D70" s="7" t="str">
        <f>IFERROR(VLOOKUP(B70,'Ürün Veri'!$A:$E,3,FALSE),"")</f>
        <v/>
      </c>
      <c r="E70" s="7" t="str">
        <f>IFERROR(VLOOKUP(B70,'Ürün Veri'!$A:$E,4,FALSE),"")</f>
        <v/>
      </c>
      <c r="F70" s="7" t="str">
        <f>IFERROR(VLOOKUP(B70,'Ürün Veri'!$A:$E,5,FALSE),"")</f>
        <v/>
      </c>
      <c r="G70" s="6"/>
      <c r="H70" s="6"/>
      <c r="I70" s="14">
        <v>10</v>
      </c>
      <c r="J70" s="15">
        <f t="shared" si="49"/>
        <v>45</v>
      </c>
      <c r="K70" s="15">
        <f t="shared" si="50"/>
        <v>15</v>
      </c>
      <c r="L70" s="8">
        <f t="shared" si="51"/>
        <v>9</v>
      </c>
      <c r="M70" s="6" t="s">
        <v>763</v>
      </c>
      <c r="N70" s="9" t="str">
        <f t="shared" si="65"/>
        <v/>
      </c>
      <c r="O70" s="10" t="str">
        <f t="shared" si="66"/>
        <v/>
      </c>
      <c r="P70" s="8" t="str">
        <f t="shared" si="52"/>
        <v/>
      </c>
      <c r="Q70" s="8" t="str">
        <f t="shared" si="53"/>
        <v/>
      </c>
      <c r="R70" s="9" t="str">
        <f>IF(AB70="","",WORKDAY.INTL(W70,AA70,V70,'Resmi Tatiller'!$A$2:$A$17))</f>
        <v/>
      </c>
      <c r="S70" s="10" t="str">
        <f t="shared" si="54"/>
        <v/>
      </c>
      <c r="T70" s="8" t="str">
        <f t="shared" si="55"/>
        <v>Boş</v>
      </c>
      <c r="U70" s="8">
        <f t="shared" si="56"/>
        <v>540</v>
      </c>
      <c r="V70" s="11" t="str">
        <f t="shared" si="57"/>
        <v>0000011</v>
      </c>
      <c r="W70" s="9" t="str">
        <f>IF(OR(N70="",O70=""),"",IF($AD70="24 Saat",N70,IF($AD70="12 Saat",IF(O70&gt;=TIME(20,0,0),WORKDAY.INTL(N70,1,V70,'Resmi Tatiller'!$A$2:$A$17),WORKDAY.INTL(N70-1,1,V70,'Resmi Tatiller'!$A$2:$A$17)),IF($AD70="2 Vardiya",IF(O70&lt;TIME(6,0,0),N70-1,IF(O70&lt;TIME(8,0,0),WORKDAY.INTL(N70-1,1,V70,'Resmi Tatiller'!$A$2:$A$17),N70)),IF(O70&gt;=TIME(18,0,0),WORKDAY.INTL(N70,1,V70,'Resmi Tatiller'!$A$2:$A$17),WORKDAY.INTL(N70-1,1,V70,'Resmi Tatiller'!$A$2:$A$17))))))</f>
        <v/>
      </c>
      <c r="X70" s="8" t="str">
        <f t="shared" si="58"/>
        <v/>
      </c>
      <c r="Y70" s="11" t="str">
        <f t="shared" si="59"/>
        <v/>
      </c>
      <c r="Z70" s="11" t="str">
        <f t="shared" si="60"/>
        <v/>
      </c>
      <c r="AA70" s="11" t="str">
        <f t="shared" si="61"/>
        <v/>
      </c>
      <c r="AB70" s="11" t="str">
        <f t="shared" si="62"/>
        <v/>
      </c>
      <c r="AC70" s="12" t="str">
        <f t="shared" si="63"/>
        <v/>
      </c>
      <c r="AD70" s="6" t="str">
        <f t="shared" si="64"/>
        <v>Gündüz</v>
      </c>
      <c r="AE70" s="18" t="str">
        <f t="shared" si="67"/>
        <v/>
      </c>
      <c r="AF70" s="18" t="str">
        <f t="shared" si="68"/>
        <v/>
      </c>
      <c r="AG70" s="19" t="str">
        <f t="shared" si="69"/>
        <v/>
      </c>
      <c r="AH70" s="18" t="str">
        <f>IF(AF70="","",WORKDAY.INTL(AF70-1,1,V70,'Resmi Tatiller'!$A$2:$A$17))</f>
        <v/>
      </c>
      <c r="AI70" s="18" t="str">
        <f t="shared" si="70"/>
        <v/>
      </c>
      <c r="AJ70" s="18" t="str">
        <f>IF(AE70="","",IF(AH70&lt;&gt;AF70,AH70+TIME(8,0,0),IF(AG70&lt;TIME(8,0,0),AF70+TIME(8,0,0),IF(AG70&lt;TIME(12,0,0),AE70,IF(AG70&lt;TIME(12,45,0),AF70+TIME(12,45,0),IF(AG70&lt;TIME(15,0,0),AE70,IF(AG70&lt;TIME(15,15,0),AF70+TIME(15,15,0),IF(AG70&lt;TIME(18,0,0),AE70,WORKDAY.INTL(AF70,1,V70,'Resmi Tatiller'!$A$2:$A$17)+TIME(8,0,0)))))))))</f>
        <v/>
      </c>
      <c r="AK70" s="18" t="str">
        <f>IF(AE70="","",IF(AH70&lt;&gt;AF70,AH70+TIME(8,0,0),IF(AG70&lt;TIME(8,0,0),AF70+TIME(8,0,0),IF(AG70&lt;TIME(12,0,0),AE70,IF(AG70&lt;TIME(12,45,0),AF70+TIME(12,45,0),IF(AG70&lt;TIME(15,0,0),AE70,IF(AG70&lt;TIME(15,15,0),AF70+TIME(15,15,0),IF(AG70&lt;TIME(20,0,0),AE70,WORKDAY.INTL(AF70,1,V70,'Resmi Tatiller'!$A$2:$A$17)+TIME(8,0,0)))))))))</f>
        <v/>
      </c>
      <c r="AL70" s="18" t="str">
        <f t="shared" si="71"/>
        <v/>
      </c>
    </row>
    <row r="71" spans="1:38" x14ac:dyDescent="0.25">
      <c r="A71" s="6" t="str">
        <f t="shared" si="48"/>
        <v/>
      </c>
      <c r="B71" s="6"/>
      <c r="C71" s="7" t="str">
        <f>IFERROR(VLOOKUP(B71,'Ürün Veri'!$A:$E,2,FALSE),"")</f>
        <v/>
      </c>
      <c r="D71" s="7" t="str">
        <f>IFERROR(VLOOKUP(B71,'Ürün Veri'!$A:$E,3,FALSE),"")</f>
        <v/>
      </c>
      <c r="E71" s="7" t="str">
        <f>IFERROR(VLOOKUP(B71,'Ürün Veri'!$A:$E,4,FALSE),"")</f>
        <v/>
      </c>
      <c r="F71" s="7" t="str">
        <f>IFERROR(VLOOKUP(B71,'Ürün Veri'!$A:$E,5,FALSE),"")</f>
        <v/>
      </c>
      <c r="G71" s="6"/>
      <c r="H71" s="6"/>
      <c r="I71" s="14">
        <v>10</v>
      </c>
      <c r="J71" s="15">
        <f t="shared" si="49"/>
        <v>45</v>
      </c>
      <c r="K71" s="15">
        <f t="shared" si="50"/>
        <v>15</v>
      </c>
      <c r="L71" s="8">
        <f t="shared" si="51"/>
        <v>9</v>
      </c>
      <c r="M71" s="6" t="s">
        <v>763</v>
      </c>
      <c r="N71" s="9" t="str">
        <f t="shared" si="65"/>
        <v/>
      </c>
      <c r="O71" s="10" t="str">
        <f t="shared" si="66"/>
        <v/>
      </c>
      <c r="P71" s="8" t="str">
        <f t="shared" si="52"/>
        <v/>
      </c>
      <c r="Q71" s="8" t="str">
        <f t="shared" si="53"/>
        <v/>
      </c>
      <c r="R71" s="9" t="str">
        <f>IF(AB71="","",WORKDAY.INTL(W71,AA71,V71,'Resmi Tatiller'!$A$2:$A$17))</f>
        <v/>
      </c>
      <c r="S71" s="10" t="str">
        <f t="shared" si="54"/>
        <v/>
      </c>
      <c r="T71" s="8" t="str">
        <f t="shared" si="55"/>
        <v>Boş</v>
      </c>
      <c r="U71" s="8">
        <f t="shared" si="56"/>
        <v>540</v>
      </c>
      <c r="V71" s="11" t="str">
        <f t="shared" si="57"/>
        <v>0000011</v>
      </c>
      <c r="W71" s="9" t="str">
        <f>IF(OR(N71="",O71=""),"",IF($AD71="24 Saat",N71,IF($AD71="12 Saat",IF(O71&gt;=TIME(20,0,0),WORKDAY.INTL(N71,1,V71,'Resmi Tatiller'!$A$2:$A$17),WORKDAY.INTL(N71-1,1,V71,'Resmi Tatiller'!$A$2:$A$17)),IF($AD71="2 Vardiya",IF(O71&lt;TIME(6,0,0),N71-1,IF(O71&lt;TIME(8,0,0),WORKDAY.INTL(N71-1,1,V71,'Resmi Tatiller'!$A$2:$A$17),N71)),IF(O71&gt;=TIME(18,0,0),WORKDAY.INTL(N71,1,V71,'Resmi Tatiller'!$A$2:$A$17),WORKDAY.INTL(N71-1,1,V71,'Resmi Tatiller'!$A$2:$A$17))))))</f>
        <v/>
      </c>
      <c r="X71" s="8" t="str">
        <f t="shared" si="58"/>
        <v/>
      </c>
      <c r="Y71" s="11" t="str">
        <f t="shared" si="59"/>
        <v/>
      </c>
      <c r="Z71" s="11" t="str">
        <f t="shared" si="60"/>
        <v/>
      </c>
      <c r="AA71" s="11" t="str">
        <f t="shared" si="61"/>
        <v/>
      </c>
      <c r="AB71" s="11" t="str">
        <f t="shared" si="62"/>
        <v/>
      </c>
      <c r="AC71" s="12" t="str">
        <f t="shared" si="63"/>
        <v/>
      </c>
      <c r="AD71" s="6" t="str">
        <f t="shared" si="64"/>
        <v>Gündüz</v>
      </c>
      <c r="AE71" s="18" t="str">
        <f t="shared" si="67"/>
        <v/>
      </c>
      <c r="AF71" s="18" t="str">
        <f t="shared" si="68"/>
        <v/>
      </c>
      <c r="AG71" s="19" t="str">
        <f t="shared" si="69"/>
        <v/>
      </c>
      <c r="AH71" s="18" t="str">
        <f>IF(AF71="","",WORKDAY.INTL(AF71-1,1,V71,'Resmi Tatiller'!$A$2:$A$17))</f>
        <v/>
      </c>
      <c r="AI71" s="18" t="str">
        <f t="shared" si="70"/>
        <v/>
      </c>
      <c r="AJ71" s="18" t="str">
        <f>IF(AE71="","",IF(AH71&lt;&gt;AF71,AH71+TIME(8,0,0),IF(AG71&lt;TIME(8,0,0),AF71+TIME(8,0,0),IF(AG71&lt;TIME(12,0,0),AE71,IF(AG71&lt;TIME(12,45,0),AF71+TIME(12,45,0),IF(AG71&lt;TIME(15,0,0),AE71,IF(AG71&lt;TIME(15,15,0),AF71+TIME(15,15,0),IF(AG71&lt;TIME(18,0,0),AE71,WORKDAY.INTL(AF71,1,V71,'Resmi Tatiller'!$A$2:$A$17)+TIME(8,0,0)))))))))</f>
        <v/>
      </c>
      <c r="AK71" s="18" t="str">
        <f>IF(AE71="","",IF(AH71&lt;&gt;AF71,AH71+TIME(8,0,0),IF(AG71&lt;TIME(8,0,0),AF71+TIME(8,0,0),IF(AG71&lt;TIME(12,0,0),AE71,IF(AG71&lt;TIME(12,45,0),AF71+TIME(12,45,0),IF(AG71&lt;TIME(15,0,0),AE71,IF(AG71&lt;TIME(15,15,0),AF71+TIME(15,15,0),IF(AG71&lt;TIME(20,0,0),AE71,WORKDAY.INTL(AF71,1,V71,'Resmi Tatiller'!$A$2:$A$17)+TIME(8,0,0)))))))))</f>
        <v/>
      </c>
      <c r="AL71" s="18" t="str">
        <f t="shared" si="71"/>
        <v/>
      </c>
    </row>
    <row r="72" spans="1:38" x14ac:dyDescent="0.25">
      <c r="A72" s="6" t="str">
        <f t="shared" si="48"/>
        <v/>
      </c>
      <c r="B72" s="6"/>
      <c r="C72" s="7" t="str">
        <f>IFERROR(VLOOKUP(B72,'Ürün Veri'!$A:$E,2,FALSE),"")</f>
        <v/>
      </c>
      <c r="D72" s="7" t="str">
        <f>IFERROR(VLOOKUP(B72,'Ürün Veri'!$A:$E,3,FALSE),"")</f>
        <v/>
      </c>
      <c r="E72" s="7" t="str">
        <f>IFERROR(VLOOKUP(B72,'Ürün Veri'!$A:$E,4,FALSE),"")</f>
        <v/>
      </c>
      <c r="F72" s="7" t="str">
        <f>IFERROR(VLOOKUP(B72,'Ürün Veri'!$A:$E,5,FALSE),"")</f>
        <v/>
      </c>
      <c r="G72" s="6"/>
      <c r="H72" s="6"/>
      <c r="I72" s="14">
        <v>10</v>
      </c>
      <c r="J72" s="15">
        <f t="shared" si="49"/>
        <v>45</v>
      </c>
      <c r="K72" s="15">
        <f t="shared" si="50"/>
        <v>15</v>
      </c>
      <c r="L72" s="8">
        <f t="shared" si="51"/>
        <v>9</v>
      </c>
      <c r="M72" s="6" t="s">
        <v>763</v>
      </c>
      <c r="N72" s="9" t="str">
        <f t="shared" si="65"/>
        <v/>
      </c>
      <c r="O72" s="10" t="str">
        <f t="shared" si="66"/>
        <v/>
      </c>
      <c r="P72" s="8" t="str">
        <f t="shared" si="52"/>
        <v/>
      </c>
      <c r="Q72" s="8" t="str">
        <f t="shared" si="53"/>
        <v/>
      </c>
      <c r="R72" s="9" t="str">
        <f>IF(AB72="","",WORKDAY.INTL(W72,AA72,V72,'Resmi Tatiller'!$A$2:$A$17))</f>
        <v/>
      </c>
      <c r="S72" s="10" t="str">
        <f t="shared" si="54"/>
        <v/>
      </c>
      <c r="T72" s="8" t="str">
        <f t="shared" si="55"/>
        <v>Boş</v>
      </c>
      <c r="U72" s="8">
        <f t="shared" si="56"/>
        <v>540</v>
      </c>
      <c r="V72" s="11" t="str">
        <f t="shared" si="57"/>
        <v>0000011</v>
      </c>
      <c r="W72" s="9" t="str">
        <f>IF(OR(N72="",O72=""),"",IF($AD72="24 Saat",N72,IF($AD72="12 Saat",IF(O72&gt;=TIME(20,0,0),WORKDAY.INTL(N72,1,V72,'Resmi Tatiller'!$A$2:$A$17),WORKDAY.INTL(N72-1,1,V72,'Resmi Tatiller'!$A$2:$A$17)),IF($AD72="2 Vardiya",IF(O72&lt;TIME(6,0,0),N72-1,IF(O72&lt;TIME(8,0,0),WORKDAY.INTL(N72-1,1,V72,'Resmi Tatiller'!$A$2:$A$17),N72)),IF(O72&gt;=TIME(18,0,0),WORKDAY.INTL(N72,1,V72,'Resmi Tatiller'!$A$2:$A$17),WORKDAY.INTL(N72-1,1,V72,'Resmi Tatiller'!$A$2:$A$17))))))</f>
        <v/>
      </c>
      <c r="X72" s="8" t="str">
        <f t="shared" si="58"/>
        <v/>
      </c>
      <c r="Y72" s="11" t="str">
        <f t="shared" si="59"/>
        <v/>
      </c>
      <c r="Z72" s="11" t="str">
        <f t="shared" si="60"/>
        <v/>
      </c>
      <c r="AA72" s="11" t="str">
        <f t="shared" si="61"/>
        <v/>
      </c>
      <c r="AB72" s="11" t="str">
        <f t="shared" si="62"/>
        <v/>
      </c>
      <c r="AC72" s="12" t="str">
        <f t="shared" si="63"/>
        <v/>
      </c>
      <c r="AD72" s="6" t="str">
        <f t="shared" si="64"/>
        <v>Gündüz</v>
      </c>
      <c r="AE72" s="18" t="str">
        <f t="shared" si="67"/>
        <v/>
      </c>
      <c r="AF72" s="18" t="str">
        <f t="shared" si="68"/>
        <v/>
      </c>
      <c r="AG72" s="19" t="str">
        <f t="shared" si="69"/>
        <v/>
      </c>
      <c r="AH72" s="18" t="str">
        <f>IF(AF72="","",WORKDAY.INTL(AF72-1,1,V72,'Resmi Tatiller'!$A$2:$A$17))</f>
        <v/>
      </c>
      <c r="AI72" s="18" t="str">
        <f t="shared" si="70"/>
        <v/>
      </c>
      <c r="AJ72" s="18" t="str">
        <f>IF(AE72="","",IF(AH72&lt;&gt;AF72,AH72+TIME(8,0,0),IF(AG72&lt;TIME(8,0,0),AF72+TIME(8,0,0),IF(AG72&lt;TIME(12,0,0),AE72,IF(AG72&lt;TIME(12,45,0),AF72+TIME(12,45,0),IF(AG72&lt;TIME(15,0,0),AE72,IF(AG72&lt;TIME(15,15,0),AF72+TIME(15,15,0),IF(AG72&lt;TIME(18,0,0),AE72,WORKDAY.INTL(AF72,1,V72,'Resmi Tatiller'!$A$2:$A$17)+TIME(8,0,0)))))))))</f>
        <v/>
      </c>
      <c r="AK72" s="18" t="str">
        <f>IF(AE72="","",IF(AH72&lt;&gt;AF72,AH72+TIME(8,0,0),IF(AG72&lt;TIME(8,0,0),AF72+TIME(8,0,0),IF(AG72&lt;TIME(12,0,0),AE72,IF(AG72&lt;TIME(12,45,0),AF72+TIME(12,45,0),IF(AG72&lt;TIME(15,0,0),AE72,IF(AG72&lt;TIME(15,15,0),AF72+TIME(15,15,0),IF(AG72&lt;TIME(20,0,0),AE72,WORKDAY.INTL(AF72,1,V72,'Resmi Tatiller'!$A$2:$A$17)+TIME(8,0,0)))))))))</f>
        <v/>
      </c>
      <c r="AL72" s="18" t="str">
        <f t="shared" si="71"/>
        <v/>
      </c>
    </row>
    <row r="73" spans="1:38" x14ac:dyDescent="0.25">
      <c r="A73" s="6" t="str">
        <f t="shared" si="48"/>
        <v/>
      </c>
      <c r="B73" s="6"/>
      <c r="C73" s="7" t="str">
        <f>IFERROR(VLOOKUP(B73,'Ürün Veri'!$A:$E,2,FALSE),"")</f>
        <v/>
      </c>
      <c r="D73" s="7" t="str">
        <f>IFERROR(VLOOKUP(B73,'Ürün Veri'!$A:$E,3,FALSE),"")</f>
        <v/>
      </c>
      <c r="E73" s="7" t="str">
        <f>IFERROR(VLOOKUP(B73,'Ürün Veri'!$A:$E,4,FALSE),"")</f>
        <v/>
      </c>
      <c r="F73" s="7" t="str">
        <f>IFERROR(VLOOKUP(B73,'Ürün Veri'!$A:$E,5,FALSE),"")</f>
        <v/>
      </c>
      <c r="G73" s="6"/>
      <c r="H73" s="6"/>
      <c r="I73" s="14">
        <v>10</v>
      </c>
      <c r="J73" s="15">
        <f t="shared" si="49"/>
        <v>45</v>
      </c>
      <c r="K73" s="15">
        <f t="shared" si="50"/>
        <v>15</v>
      </c>
      <c r="L73" s="8">
        <f t="shared" si="51"/>
        <v>9</v>
      </c>
      <c r="M73" s="6" t="s">
        <v>763</v>
      </c>
      <c r="N73" s="9" t="str">
        <f t="shared" si="65"/>
        <v/>
      </c>
      <c r="O73" s="10" t="str">
        <f t="shared" si="66"/>
        <v/>
      </c>
      <c r="P73" s="8" t="str">
        <f t="shared" si="52"/>
        <v/>
      </c>
      <c r="Q73" s="8" t="str">
        <f t="shared" si="53"/>
        <v/>
      </c>
      <c r="R73" s="9" t="str">
        <f>IF(AB73="","",WORKDAY.INTL(W73,AA73,V73,'Resmi Tatiller'!$A$2:$A$17))</f>
        <v/>
      </c>
      <c r="S73" s="10" t="str">
        <f t="shared" si="54"/>
        <v/>
      </c>
      <c r="T73" s="8" t="str">
        <f t="shared" si="55"/>
        <v>Boş</v>
      </c>
      <c r="U73" s="8">
        <f t="shared" si="56"/>
        <v>540</v>
      </c>
      <c r="V73" s="11" t="str">
        <f t="shared" si="57"/>
        <v>0000011</v>
      </c>
      <c r="W73" s="9" t="str">
        <f>IF(OR(N73="",O73=""),"",IF($AD73="24 Saat",N73,IF($AD73="12 Saat",IF(O73&gt;=TIME(20,0,0),WORKDAY.INTL(N73,1,V73,'Resmi Tatiller'!$A$2:$A$17),WORKDAY.INTL(N73-1,1,V73,'Resmi Tatiller'!$A$2:$A$17)),IF($AD73="2 Vardiya",IF(O73&lt;TIME(6,0,0),N73-1,IF(O73&lt;TIME(8,0,0),WORKDAY.INTL(N73-1,1,V73,'Resmi Tatiller'!$A$2:$A$17),N73)),IF(O73&gt;=TIME(18,0,0),WORKDAY.INTL(N73,1,V73,'Resmi Tatiller'!$A$2:$A$17),WORKDAY.INTL(N73-1,1,V73,'Resmi Tatiller'!$A$2:$A$17))))))</f>
        <v/>
      </c>
      <c r="X73" s="8" t="str">
        <f t="shared" si="58"/>
        <v/>
      </c>
      <c r="Y73" s="11" t="str">
        <f t="shared" si="59"/>
        <v/>
      </c>
      <c r="Z73" s="11" t="str">
        <f t="shared" si="60"/>
        <v/>
      </c>
      <c r="AA73" s="11" t="str">
        <f t="shared" si="61"/>
        <v/>
      </c>
      <c r="AB73" s="11" t="str">
        <f t="shared" si="62"/>
        <v/>
      </c>
      <c r="AC73" s="12" t="str">
        <f t="shared" si="63"/>
        <v/>
      </c>
      <c r="AD73" s="6" t="str">
        <f t="shared" si="64"/>
        <v>Gündüz</v>
      </c>
      <c r="AE73" s="18" t="str">
        <f t="shared" si="67"/>
        <v/>
      </c>
      <c r="AF73" s="18" t="str">
        <f t="shared" si="68"/>
        <v/>
      </c>
      <c r="AG73" s="19" t="str">
        <f t="shared" si="69"/>
        <v/>
      </c>
      <c r="AH73" s="18" t="str">
        <f>IF(AF73="","",WORKDAY.INTL(AF73-1,1,V73,'Resmi Tatiller'!$A$2:$A$17))</f>
        <v/>
      </c>
      <c r="AI73" s="18" t="str">
        <f t="shared" si="70"/>
        <v/>
      </c>
      <c r="AJ73" s="18" t="str">
        <f>IF(AE73="","",IF(AH73&lt;&gt;AF73,AH73+TIME(8,0,0),IF(AG73&lt;TIME(8,0,0),AF73+TIME(8,0,0),IF(AG73&lt;TIME(12,0,0),AE73,IF(AG73&lt;TIME(12,45,0),AF73+TIME(12,45,0),IF(AG73&lt;TIME(15,0,0),AE73,IF(AG73&lt;TIME(15,15,0),AF73+TIME(15,15,0),IF(AG73&lt;TIME(18,0,0),AE73,WORKDAY.INTL(AF73,1,V73,'Resmi Tatiller'!$A$2:$A$17)+TIME(8,0,0)))))))))</f>
        <v/>
      </c>
      <c r="AK73" s="18" t="str">
        <f>IF(AE73="","",IF(AH73&lt;&gt;AF73,AH73+TIME(8,0,0),IF(AG73&lt;TIME(8,0,0),AF73+TIME(8,0,0),IF(AG73&lt;TIME(12,0,0),AE73,IF(AG73&lt;TIME(12,45,0),AF73+TIME(12,45,0),IF(AG73&lt;TIME(15,0,0),AE73,IF(AG73&lt;TIME(15,15,0),AF73+TIME(15,15,0),IF(AG73&lt;TIME(20,0,0),AE73,WORKDAY.INTL(AF73,1,V73,'Resmi Tatiller'!$A$2:$A$17)+TIME(8,0,0)))))))))</f>
        <v/>
      </c>
      <c r="AL73" s="18" t="str">
        <f t="shared" si="71"/>
        <v/>
      </c>
    </row>
    <row r="74" spans="1:38" x14ac:dyDescent="0.25">
      <c r="A74" s="6" t="str">
        <f t="shared" si="48"/>
        <v/>
      </c>
      <c r="B74" s="6"/>
      <c r="C74" s="7" t="str">
        <f>IFERROR(VLOOKUP(B74,'Ürün Veri'!$A:$E,2,FALSE),"")</f>
        <v/>
      </c>
      <c r="D74" s="7" t="str">
        <f>IFERROR(VLOOKUP(B74,'Ürün Veri'!$A:$E,3,FALSE),"")</f>
        <v/>
      </c>
      <c r="E74" s="7" t="str">
        <f>IFERROR(VLOOKUP(B74,'Ürün Veri'!$A:$E,4,FALSE),"")</f>
        <v/>
      </c>
      <c r="F74" s="7" t="str">
        <f>IFERROR(VLOOKUP(B74,'Ürün Veri'!$A:$E,5,FALSE),"")</f>
        <v/>
      </c>
      <c r="G74" s="6"/>
      <c r="H74" s="6"/>
      <c r="I74" s="14">
        <v>10</v>
      </c>
      <c r="J74" s="15">
        <f t="shared" si="49"/>
        <v>45</v>
      </c>
      <c r="K74" s="15">
        <f t="shared" si="50"/>
        <v>15</v>
      </c>
      <c r="L74" s="8">
        <f t="shared" si="51"/>
        <v>9</v>
      </c>
      <c r="M74" s="6" t="s">
        <v>763</v>
      </c>
      <c r="N74" s="9" t="str">
        <f t="shared" si="65"/>
        <v/>
      </c>
      <c r="O74" s="10" t="str">
        <f t="shared" si="66"/>
        <v/>
      </c>
      <c r="P74" s="8" t="str">
        <f t="shared" si="52"/>
        <v/>
      </c>
      <c r="Q74" s="8" t="str">
        <f t="shared" si="53"/>
        <v/>
      </c>
      <c r="R74" s="9" t="str">
        <f>IF(AB74="","",WORKDAY.INTL(W74,AA74,V74,'Resmi Tatiller'!$A$2:$A$17))</f>
        <v/>
      </c>
      <c r="S74" s="10" t="str">
        <f t="shared" si="54"/>
        <v/>
      </c>
      <c r="T74" s="8" t="str">
        <f t="shared" si="55"/>
        <v>Boş</v>
      </c>
      <c r="U74" s="8">
        <f t="shared" si="56"/>
        <v>540</v>
      </c>
      <c r="V74" s="11" t="str">
        <f t="shared" si="57"/>
        <v>0000011</v>
      </c>
      <c r="W74" s="9" t="str">
        <f>IF(OR(N74="",O74=""),"",IF($AD74="24 Saat",N74,IF($AD74="12 Saat",IF(O74&gt;=TIME(20,0,0),WORKDAY.INTL(N74,1,V74,'Resmi Tatiller'!$A$2:$A$17),WORKDAY.INTL(N74-1,1,V74,'Resmi Tatiller'!$A$2:$A$17)),IF($AD74="2 Vardiya",IF(O74&lt;TIME(6,0,0),N74-1,IF(O74&lt;TIME(8,0,0),WORKDAY.INTL(N74-1,1,V74,'Resmi Tatiller'!$A$2:$A$17),N74)),IF(O74&gt;=TIME(18,0,0),WORKDAY.INTL(N74,1,V74,'Resmi Tatiller'!$A$2:$A$17),WORKDAY.INTL(N74-1,1,V74,'Resmi Tatiller'!$A$2:$A$17))))))</f>
        <v/>
      </c>
      <c r="X74" s="8" t="str">
        <f t="shared" si="58"/>
        <v/>
      </c>
      <c r="Y74" s="11" t="str">
        <f t="shared" si="59"/>
        <v/>
      </c>
      <c r="Z74" s="11" t="str">
        <f t="shared" si="60"/>
        <v/>
      </c>
      <c r="AA74" s="11" t="str">
        <f t="shared" si="61"/>
        <v/>
      </c>
      <c r="AB74" s="11" t="str">
        <f t="shared" si="62"/>
        <v/>
      </c>
      <c r="AC74" s="12" t="str">
        <f t="shared" si="63"/>
        <v/>
      </c>
      <c r="AD74" s="6" t="str">
        <f t="shared" si="64"/>
        <v>Gündüz</v>
      </c>
      <c r="AE74" s="18" t="str">
        <f t="shared" si="67"/>
        <v/>
      </c>
      <c r="AF74" s="18" t="str">
        <f t="shared" si="68"/>
        <v/>
      </c>
      <c r="AG74" s="19" t="str">
        <f t="shared" si="69"/>
        <v/>
      </c>
      <c r="AH74" s="18" t="str">
        <f>IF(AF74="","",WORKDAY.INTL(AF74-1,1,V74,'Resmi Tatiller'!$A$2:$A$17))</f>
        <v/>
      </c>
      <c r="AI74" s="18" t="str">
        <f t="shared" si="70"/>
        <v/>
      </c>
      <c r="AJ74" s="18" t="str">
        <f>IF(AE74="","",IF(AH74&lt;&gt;AF74,AH74+TIME(8,0,0),IF(AG74&lt;TIME(8,0,0),AF74+TIME(8,0,0),IF(AG74&lt;TIME(12,0,0),AE74,IF(AG74&lt;TIME(12,45,0),AF74+TIME(12,45,0),IF(AG74&lt;TIME(15,0,0),AE74,IF(AG74&lt;TIME(15,15,0),AF74+TIME(15,15,0),IF(AG74&lt;TIME(18,0,0),AE74,WORKDAY.INTL(AF74,1,V74,'Resmi Tatiller'!$A$2:$A$17)+TIME(8,0,0)))))))))</f>
        <v/>
      </c>
      <c r="AK74" s="18" t="str">
        <f>IF(AE74="","",IF(AH74&lt;&gt;AF74,AH74+TIME(8,0,0),IF(AG74&lt;TIME(8,0,0),AF74+TIME(8,0,0),IF(AG74&lt;TIME(12,0,0),AE74,IF(AG74&lt;TIME(12,45,0),AF74+TIME(12,45,0),IF(AG74&lt;TIME(15,0,0),AE74,IF(AG74&lt;TIME(15,15,0),AF74+TIME(15,15,0),IF(AG74&lt;TIME(20,0,0),AE74,WORKDAY.INTL(AF74,1,V74,'Resmi Tatiller'!$A$2:$A$17)+TIME(8,0,0)))))))))</f>
        <v/>
      </c>
      <c r="AL74" s="18" t="str">
        <f t="shared" si="71"/>
        <v/>
      </c>
    </row>
    <row r="75" spans="1:38" x14ac:dyDescent="0.25">
      <c r="A75" s="6" t="str">
        <f t="shared" si="48"/>
        <v/>
      </c>
      <c r="B75" s="6"/>
      <c r="C75" s="7" t="str">
        <f>IFERROR(VLOOKUP(B75,'Ürün Veri'!$A:$E,2,FALSE),"")</f>
        <v/>
      </c>
      <c r="D75" s="7" t="str">
        <f>IFERROR(VLOOKUP(B75,'Ürün Veri'!$A:$E,3,FALSE),"")</f>
        <v/>
      </c>
      <c r="E75" s="7" t="str">
        <f>IFERROR(VLOOKUP(B75,'Ürün Veri'!$A:$E,4,FALSE),"")</f>
        <v/>
      </c>
      <c r="F75" s="7" t="str">
        <f>IFERROR(VLOOKUP(B75,'Ürün Veri'!$A:$E,5,FALSE),"")</f>
        <v/>
      </c>
      <c r="G75" s="6"/>
      <c r="H75" s="6"/>
      <c r="I75" s="14">
        <v>10</v>
      </c>
      <c r="J75" s="15">
        <f t="shared" si="49"/>
        <v>45</v>
      </c>
      <c r="K75" s="15">
        <f t="shared" si="50"/>
        <v>15</v>
      </c>
      <c r="L75" s="8">
        <f t="shared" si="51"/>
        <v>9</v>
      </c>
      <c r="M75" s="6" t="s">
        <v>763</v>
      </c>
      <c r="N75" s="9" t="str">
        <f t="shared" si="65"/>
        <v/>
      </c>
      <c r="O75" s="10" t="str">
        <f t="shared" si="66"/>
        <v/>
      </c>
      <c r="P75" s="8" t="str">
        <f t="shared" si="52"/>
        <v/>
      </c>
      <c r="Q75" s="8" t="str">
        <f t="shared" si="53"/>
        <v/>
      </c>
      <c r="R75" s="9" t="str">
        <f>IF(AB75="","",WORKDAY.INTL(W75,AA75,V75,'Resmi Tatiller'!$A$2:$A$17))</f>
        <v/>
      </c>
      <c r="S75" s="10" t="str">
        <f t="shared" si="54"/>
        <v/>
      </c>
      <c r="T75" s="8" t="str">
        <f t="shared" si="55"/>
        <v>Boş</v>
      </c>
      <c r="U75" s="8">
        <f t="shared" si="56"/>
        <v>540</v>
      </c>
      <c r="V75" s="11" t="str">
        <f t="shared" si="57"/>
        <v>0000011</v>
      </c>
      <c r="W75" s="9" t="str">
        <f>IF(OR(N75="",O75=""),"",IF($AD75="24 Saat",N75,IF($AD75="12 Saat",IF(O75&gt;=TIME(20,0,0),WORKDAY.INTL(N75,1,V75,'Resmi Tatiller'!$A$2:$A$17),WORKDAY.INTL(N75-1,1,V75,'Resmi Tatiller'!$A$2:$A$17)),IF($AD75="2 Vardiya",IF(O75&lt;TIME(6,0,0),N75-1,IF(O75&lt;TIME(8,0,0),WORKDAY.INTL(N75-1,1,V75,'Resmi Tatiller'!$A$2:$A$17),N75)),IF(O75&gt;=TIME(18,0,0),WORKDAY.INTL(N75,1,V75,'Resmi Tatiller'!$A$2:$A$17),WORKDAY.INTL(N75-1,1,V75,'Resmi Tatiller'!$A$2:$A$17))))))</f>
        <v/>
      </c>
      <c r="X75" s="8" t="str">
        <f t="shared" si="58"/>
        <v/>
      </c>
      <c r="Y75" s="11" t="str">
        <f t="shared" si="59"/>
        <v/>
      </c>
      <c r="Z75" s="11" t="str">
        <f t="shared" si="60"/>
        <v/>
      </c>
      <c r="AA75" s="11" t="str">
        <f t="shared" si="61"/>
        <v/>
      </c>
      <c r="AB75" s="11" t="str">
        <f t="shared" si="62"/>
        <v/>
      </c>
      <c r="AC75" s="12" t="str">
        <f t="shared" si="63"/>
        <v/>
      </c>
      <c r="AD75" s="6" t="str">
        <f t="shared" si="64"/>
        <v>Gündüz</v>
      </c>
      <c r="AE75" s="18" t="str">
        <f t="shared" si="67"/>
        <v/>
      </c>
      <c r="AF75" s="18" t="str">
        <f t="shared" si="68"/>
        <v/>
      </c>
      <c r="AG75" s="19" t="str">
        <f t="shared" si="69"/>
        <v/>
      </c>
      <c r="AH75" s="18" t="str">
        <f>IF(AF75="","",WORKDAY.INTL(AF75-1,1,V75,'Resmi Tatiller'!$A$2:$A$17))</f>
        <v/>
      </c>
      <c r="AI75" s="18" t="str">
        <f t="shared" si="70"/>
        <v/>
      </c>
      <c r="AJ75" s="18" t="str">
        <f>IF(AE75="","",IF(AH75&lt;&gt;AF75,AH75+TIME(8,0,0),IF(AG75&lt;TIME(8,0,0),AF75+TIME(8,0,0),IF(AG75&lt;TIME(12,0,0),AE75,IF(AG75&lt;TIME(12,45,0),AF75+TIME(12,45,0),IF(AG75&lt;TIME(15,0,0),AE75,IF(AG75&lt;TIME(15,15,0),AF75+TIME(15,15,0),IF(AG75&lt;TIME(18,0,0),AE75,WORKDAY.INTL(AF75,1,V75,'Resmi Tatiller'!$A$2:$A$17)+TIME(8,0,0)))))))))</f>
        <v/>
      </c>
      <c r="AK75" s="18" t="str">
        <f>IF(AE75="","",IF(AH75&lt;&gt;AF75,AH75+TIME(8,0,0),IF(AG75&lt;TIME(8,0,0),AF75+TIME(8,0,0),IF(AG75&lt;TIME(12,0,0),AE75,IF(AG75&lt;TIME(12,45,0),AF75+TIME(12,45,0),IF(AG75&lt;TIME(15,0,0),AE75,IF(AG75&lt;TIME(15,15,0),AF75+TIME(15,15,0),IF(AG75&lt;TIME(20,0,0),AE75,WORKDAY.INTL(AF75,1,V75,'Resmi Tatiller'!$A$2:$A$17)+TIME(8,0,0)))))))))</f>
        <v/>
      </c>
      <c r="AL75" s="18" t="str">
        <f t="shared" si="71"/>
        <v/>
      </c>
    </row>
    <row r="76" spans="1:38" x14ac:dyDescent="0.25">
      <c r="A76" s="6" t="str">
        <f t="shared" si="48"/>
        <v/>
      </c>
      <c r="B76" s="6"/>
      <c r="C76" s="7" t="str">
        <f>IFERROR(VLOOKUP(B76,'Ürün Veri'!$A:$E,2,FALSE),"")</f>
        <v/>
      </c>
      <c r="D76" s="7" t="str">
        <f>IFERROR(VLOOKUP(B76,'Ürün Veri'!$A:$E,3,FALSE),"")</f>
        <v/>
      </c>
      <c r="E76" s="7" t="str">
        <f>IFERROR(VLOOKUP(B76,'Ürün Veri'!$A:$E,4,FALSE),"")</f>
        <v/>
      </c>
      <c r="F76" s="7" t="str">
        <f>IFERROR(VLOOKUP(B76,'Ürün Veri'!$A:$E,5,FALSE),"")</f>
        <v/>
      </c>
      <c r="G76" s="6"/>
      <c r="H76" s="6"/>
      <c r="I76" s="14">
        <v>10</v>
      </c>
      <c r="J76" s="15">
        <f t="shared" si="49"/>
        <v>45</v>
      </c>
      <c r="K76" s="15">
        <f t="shared" si="50"/>
        <v>15</v>
      </c>
      <c r="L76" s="8">
        <f t="shared" si="51"/>
        <v>9</v>
      </c>
      <c r="M76" s="6" t="s">
        <v>763</v>
      </c>
      <c r="N76" s="9" t="str">
        <f t="shared" si="65"/>
        <v/>
      </c>
      <c r="O76" s="10" t="str">
        <f t="shared" si="66"/>
        <v/>
      </c>
      <c r="P76" s="8" t="str">
        <f t="shared" si="52"/>
        <v/>
      </c>
      <c r="Q76" s="8" t="str">
        <f t="shared" si="53"/>
        <v/>
      </c>
      <c r="R76" s="9" t="str">
        <f>IF(AB76="","",WORKDAY.INTL(W76,AA76,V76,'Resmi Tatiller'!$A$2:$A$17))</f>
        <v/>
      </c>
      <c r="S76" s="10" t="str">
        <f t="shared" si="54"/>
        <v/>
      </c>
      <c r="T76" s="8" t="str">
        <f t="shared" si="55"/>
        <v>Boş</v>
      </c>
      <c r="U76" s="8">
        <f t="shared" si="56"/>
        <v>540</v>
      </c>
      <c r="V76" s="11" t="str">
        <f t="shared" si="57"/>
        <v>0000011</v>
      </c>
      <c r="W76" s="9" t="str">
        <f>IF(OR(N76="",O76=""),"",IF($AD76="24 Saat",N76,IF($AD76="12 Saat",IF(O76&gt;=TIME(20,0,0),WORKDAY.INTL(N76,1,V76,'Resmi Tatiller'!$A$2:$A$17),WORKDAY.INTL(N76-1,1,V76,'Resmi Tatiller'!$A$2:$A$17)),IF($AD76="2 Vardiya",IF(O76&lt;TIME(6,0,0),N76-1,IF(O76&lt;TIME(8,0,0),WORKDAY.INTL(N76-1,1,V76,'Resmi Tatiller'!$A$2:$A$17),N76)),IF(O76&gt;=TIME(18,0,0),WORKDAY.INTL(N76,1,V76,'Resmi Tatiller'!$A$2:$A$17),WORKDAY.INTL(N76-1,1,V76,'Resmi Tatiller'!$A$2:$A$17))))))</f>
        <v/>
      </c>
      <c r="X76" s="8" t="str">
        <f t="shared" si="58"/>
        <v/>
      </c>
      <c r="Y76" s="11" t="str">
        <f t="shared" si="59"/>
        <v/>
      </c>
      <c r="Z76" s="11" t="str">
        <f t="shared" si="60"/>
        <v/>
      </c>
      <c r="AA76" s="11" t="str">
        <f t="shared" si="61"/>
        <v/>
      </c>
      <c r="AB76" s="11" t="str">
        <f t="shared" si="62"/>
        <v/>
      </c>
      <c r="AC76" s="12" t="str">
        <f t="shared" si="63"/>
        <v/>
      </c>
      <c r="AD76" s="6" t="str">
        <f t="shared" si="64"/>
        <v>Gündüz</v>
      </c>
      <c r="AE76" s="18" t="str">
        <f t="shared" si="67"/>
        <v/>
      </c>
      <c r="AF76" s="18" t="str">
        <f t="shared" si="68"/>
        <v/>
      </c>
      <c r="AG76" s="19" t="str">
        <f t="shared" si="69"/>
        <v/>
      </c>
      <c r="AH76" s="18" t="str">
        <f>IF(AF76="","",WORKDAY.INTL(AF76-1,1,V76,'Resmi Tatiller'!$A$2:$A$17))</f>
        <v/>
      </c>
      <c r="AI76" s="18" t="str">
        <f t="shared" si="70"/>
        <v/>
      </c>
      <c r="AJ76" s="18" t="str">
        <f>IF(AE76="","",IF(AH76&lt;&gt;AF76,AH76+TIME(8,0,0),IF(AG76&lt;TIME(8,0,0),AF76+TIME(8,0,0),IF(AG76&lt;TIME(12,0,0),AE76,IF(AG76&lt;TIME(12,45,0),AF76+TIME(12,45,0),IF(AG76&lt;TIME(15,0,0),AE76,IF(AG76&lt;TIME(15,15,0),AF76+TIME(15,15,0),IF(AG76&lt;TIME(18,0,0),AE76,WORKDAY.INTL(AF76,1,V76,'Resmi Tatiller'!$A$2:$A$17)+TIME(8,0,0)))))))))</f>
        <v/>
      </c>
      <c r="AK76" s="18" t="str">
        <f>IF(AE76="","",IF(AH76&lt;&gt;AF76,AH76+TIME(8,0,0),IF(AG76&lt;TIME(8,0,0),AF76+TIME(8,0,0),IF(AG76&lt;TIME(12,0,0),AE76,IF(AG76&lt;TIME(12,45,0),AF76+TIME(12,45,0),IF(AG76&lt;TIME(15,0,0),AE76,IF(AG76&lt;TIME(15,15,0),AF76+TIME(15,15,0),IF(AG76&lt;TIME(20,0,0),AE76,WORKDAY.INTL(AF76,1,V76,'Resmi Tatiller'!$A$2:$A$17)+TIME(8,0,0)))))))))</f>
        <v/>
      </c>
      <c r="AL76" s="18" t="str">
        <f t="shared" si="71"/>
        <v/>
      </c>
    </row>
    <row r="77" spans="1:38" x14ac:dyDescent="0.25">
      <c r="A77" s="6" t="str">
        <f t="shared" si="48"/>
        <v/>
      </c>
      <c r="B77" s="6"/>
      <c r="C77" s="7" t="str">
        <f>IFERROR(VLOOKUP(B77,'Ürün Veri'!$A:$E,2,FALSE),"")</f>
        <v/>
      </c>
      <c r="D77" s="7" t="str">
        <f>IFERROR(VLOOKUP(B77,'Ürün Veri'!$A:$E,3,FALSE),"")</f>
        <v/>
      </c>
      <c r="E77" s="7" t="str">
        <f>IFERROR(VLOOKUP(B77,'Ürün Veri'!$A:$E,4,FALSE),"")</f>
        <v/>
      </c>
      <c r="F77" s="7" t="str">
        <f>IFERROR(VLOOKUP(B77,'Ürün Veri'!$A:$E,5,FALSE),"")</f>
        <v/>
      </c>
      <c r="G77" s="6"/>
      <c r="H77" s="6"/>
      <c r="I77" s="14">
        <v>10</v>
      </c>
      <c r="J77" s="15">
        <f t="shared" si="49"/>
        <v>45</v>
      </c>
      <c r="K77" s="15">
        <f t="shared" si="50"/>
        <v>15</v>
      </c>
      <c r="L77" s="8">
        <f t="shared" si="51"/>
        <v>9</v>
      </c>
      <c r="M77" s="6" t="s">
        <v>763</v>
      </c>
      <c r="N77" s="9" t="str">
        <f t="shared" si="65"/>
        <v/>
      </c>
      <c r="O77" s="10" t="str">
        <f t="shared" si="66"/>
        <v/>
      </c>
      <c r="P77" s="8" t="str">
        <f t="shared" si="52"/>
        <v/>
      </c>
      <c r="Q77" s="8" t="str">
        <f t="shared" si="53"/>
        <v/>
      </c>
      <c r="R77" s="9" t="str">
        <f>IF(AB77="","",WORKDAY.INTL(W77,AA77,V77,'Resmi Tatiller'!$A$2:$A$17))</f>
        <v/>
      </c>
      <c r="S77" s="10" t="str">
        <f t="shared" si="54"/>
        <v/>
      </c>
      <c r="T77" s="8" t="str">
        <f t="shared" si="55"/>
        <v>Boş</v>
      </c>
      <c r="U77" s="8">
        <f t="shared" si="56"/>
        <v>540</v>
      </c>
      <c r="V77" s="11" t="str">
        <f t="shared" si="57"/>
        <v>0000011</v>
      </c>
      <c r="W77" s="9" t="str">
        <f>IF(OR(N77="",O77=""),"",IF($AD77="24 Saat",N77,IF($AD77="12 Saat",IF(O77&gt;=TIME(20,0,0),WORKDAY.INTL(N77,1,V77,'Resmi Tatiller'!$A$2:$A$17),WORKDAY.INTL(N77-1,1,V77,'Resmi Tatiller'!$A$2:$A$17)),IF($AD77="2 Vardiya",IF(O77&lt;TIME(6,0,0),N77-1,IF(O77&lt;TIME(8,0,0),WORKDAY.INTL(N77-1,1,V77,'Resmi Tatiller'!$A$2:$A$17),N77)),IF(O77&gt;=TIME(18,0,0),WORKDAY.INTL(N77,1,V77,'Resmi Tatiller'!$A$2:$A$17),WORKDAY.INTL(N77-1,1,V77,'Resmi Tatiller'!$A$2:$A$17))))))</f>
        <v/>
      </c>
      <c r="X77" s="8" t="str">
        <f t="shared" si="58"/>
        <v/>
      </c>
      <c r="Y77" s="11" t="str">
        <f t="shared" si="59"/>
        <v/>
      </c>
      <c r="Z77" s="11" t="str">
        <f t="shared" si="60"/>
        <v/>
      </c>
      <c r="AA77" s="11" t="str">
        <f t="shared" si="61"/>
        <v/>
      </c>
      <c r="AB77" s="11" t="str">
        <f t="shared" si="62"/>
        <v/>
      </c>
      <c r="AC77" s="12" t="str">
        <f t="shared" si="63"/>
        <v/>
      </c>
      <c r="AD77" s="6" t="str">
        <f t="shared" si="64"/>
        <v>Gündüz</v>
      </c>
      <c r="AE77" s="18" t="str">
        <f t="shared" si="67"/>
        <v/>
      </c>
      <c r="AF77" s="18" t="str">
        <f t="shared" si="68"/>
        <v/>
      </c>
      <c r="AG77" s="19" t="str">
        <f t="shared" si="69"/>
        <v/>
      </c>
      <c r="AH77" s="18" t="str">
        <f>IF(AF77="","",WORKDAY.INTL(AF77-1,1,V77,'Resmi Tatiller'!$A$2:$A$17))</f>
        <v/>
      </c>
      <c r="AI77" s="18" t="str">
        <f t="shared" si="70"/>
        <v/>
      </c>
      <c r="AJ77" s="18" t="str">
        <f>IF(AE77="","",IF(AH77&lt;&gt;AF77,AH77+TIME(8,0,0),IF(AG77&lt;TIME(8,0,0),AF77+TIME(8,0,0),IF(AG77&lt;TIME(12,0,0),AE77,IF(AG77&lt;TIME(12,45,0),AF77+TIME(12,45,0),IF(AG77&lt;TIME(15,0,0),AE77,IF(AG77&lt;TIME(15,15,0),AF77+TIME(15,15,0),IF(AG77&lt;TIME(18,0,0),AE77,WORKDAY.INTL(AF77,1,V77,'Resmi Tatiller'!$A$2:$A$17)+TIME(8,0,0)))))))))</f>
        <v/>
      </c>
      <c r="AK77" s="18" t="str">
        <f>IF(AE77="","",IF(AH77&lt;&gt;AF77,AH77+TIME(8,0,0),IF(AG77&lt;TIME(8,0,0),AF77+TIME(8,0,0),IF(AG77&lt;TIME(12,0,0),AE77,IF(AG77&lt;TIME(12,45,0),AF77+TIME(12,45,0),IF(AG77&lt;TIME(15,0,0),AE77,IF(AG77&lt;TIME(15,15,0),AF77+TIME(15,15,0),IF(AG77&lt;TIME(20,0,0),AE77,WORKDAY.INTL(AF77,1,V77,'Resmi Tatiller'!$A$2:$A$17)+TIME(8,0,0)))))))))</f>
        <v/>
      </c>
      <c r="AL77" s="18" t="str">
        <f t="shared" si="71"/>
        <v/>
      </c>
    </row>
    <row r="78" spans="1:38" x14ac:dyDescent="0.25">
      <c r="A78" s="6" t="str">
        <f t="shared" si="48"/>
        <v/>
      </c>
      <c r="B78" s="6"/>
      <c r="C78" s="7" t="str">
        <f>IFERROR(VLOOKUP(B78,'Ürün Veri'!$A:$E,2,FALSE),"")</f>
        <v/>
      </c>
      <c r="D78" s="7" t="str">
        <f>IFERROR(VLOOKUP(B78,'Ürün Veri'!$A:$E,3,FALSE),"")</f>
        <v/>
      </c>
      <c r="E78" s="7" t="str">
        <f>IFERROR(VLOOKUP(B78,'Ürün Veri'!$A:$E,4,FALSE),"")</f>
        <v/>
      </c>
      <c r="F78" s="7" t="str">
        <f>IFERROR(VLOOKUP(B78,'Ürün Veri'!$A:$E,5,FALSE),"")</f>
        <v/>
      </c>
      <c r="G78" s="6"/>
      <c r="H78" s="6"/>
      <c r="I78" s="14">
        <v>10</v>
      </c>
      <c r="J78" s="15">
        <f t="shared" si="49"/>
        <v>45</v>
      </c>
      <c r="K78" s="15">
        <f t="shared" si="50"/>
        <v>15</v>
      </c>
      <c r="L78" s="8">
        <f t="shared" si="51"/>
        <v>9</v>
      </c>
      <c r="M78" s="6" t="s">
        <v>763</v>
      </c>
      <c r="N78" s="9" t="str">
        <f t="shared" si="65"/>
        <v/>
      </c>
      <c r="O78" s="10" t="str">
        <f t="shared" si="66"/>
        <v/>
      </c>
      <c r="P78" s="8" t="str">
        <f t="shared" si="52"/>
        <v/>
      </c>
      <c r="Q78" s="8" t="str">
        <f t="shared" si="53"/>
        <v/>
      </c>
      <c r="R78" s="9" t="str">
        <f>IF(AB78="","",WORKDAY.INTL(W78,AA78,V78,'Resmi Tatiller'!$A$2:$A$17))</f>
        <v/>
      </c>
      <c r="S78" s="10" t="str">
        <f t="shared" si="54"/>
        <v/>
      </c>
      <c r="T78" s="8" t="str">
        <f t="shared" si="55"/>
        <v>Boş</v>
      </c>
      <c r="U78" s="8">
        <f t="shared" si="56"/>
        <v>540</v>
      </c>
      <c r="V78" s="11" t="str">
        <f t="shared" si="57"/>
        <v>0000011</v>
      </c>
      <c r="W78" s="9" t="str">
        <f>IF(OR(N78="",O78=""),"",IF($AD78="24 Saat",N78,IF($AD78="12 Saat",IF(O78&gt;=TIME(20,0,0),WORKDAY.INTL(N78,1,V78,'Resmi Tatiller'!$A$2:$A$17),WORKDAY.INTL(N78-1,1,V78,'Resmi Tatiller'!$A$2:$A$17)),IF($AD78="2 Vardiya",IF(O78&lt;TIME(6,0,0),N78-1,IF(O78&lt;TIME(8,0,0),WORKDAY.INTL(N78-1,1,V78,'Resmi Tatiller'!$A$2:$A$17),N78)),IF(O78&gt;=TIME(18,0,0),WORKDAY.INTL(N78,1,V78,'Resmi Tatiller'!$A$2:$A$17),WORKDAY.INTL(N78-1,1,V78,'Resmi Tatiller'!$A$2:$A$17))))))</f>
        <v/>
      </c>
      <c r="X78" s="8" t="str">
        <f t="shared" si="58"/>
        <v/>
      </c>
      <c r="Y78" s="11" t="str">
        <f t="shared" si="59"/>
        <v/>
      </c>
      <c r="Z78" s="11" t="str">
        <f t="shared" si="60"/>
        <v/>
      </c>
      <c r="AA78" s="11" t="str">
        <f t="shared" si="61"/>
        <v/>
      </c>
      <c r="AB78" s="11" t="str">
        <f t="shared" si="62"/>
        <v/>
      </c>
      <c r="AC78" s="12" t="str">
        <f t="shared" si="63"/>
        <v/>
      </c>
      <c r="AD78" s="6" t="str">
        <f t="shared" si="64"/>
        <v>Gündüz</v>
      </c>
      <c r="AE78" s="18" t="str">
        <f t="shared" si="67"/>
        <v/>
      </c>
      <c r="AF78" s="18" t="str">
        <f t="shared" si="68"/>
        <v/>
      </c>
      <c r="AG78" s="19" t="str">
        <f t="shared" si="69"/>
        <v/>
      </c>
      <c r="AH78" s="18" t="str">
        <f>IF(AF78="","",WORKDAY.INTL(AF78-1,1,V78,'Resmi Tatiller'!$A$2:$A$17))</f>
        <v/>
      </c>
      <c r="AI78" s="18" t="str">
        <f t="shared" si="70"/>
        <v/>
      </c>
      <c r="AJ78" s="18" t="str">
        <f>IF(AE78="","",IF(AH78&lt;&gt;AF78,AH78+TIME(8,0,0),IF(AG78&lt;TIME(8,0,0),AF78+TIME(8,0,0),IF(AG78&lt;TIME(12,0,0),AE78,IF(AG78&lt;TIME(12,45,0),AF78+TIME(12,45,0),IF(AG78&lt;TIME(15,0,0),AE78,IF(AG78&lt;TIME(15,15,0),AF78+TIME(15,15,0),IF(AG78&lt;TIME(18,0,0),AE78,WORKDAY.INTL(AF78,1,V78,'Resmi Tatiller'!$A$2:$A$17)+TIME(8,0,0)))))))))</f>
        <v/>
      </c>
      <c r="AK78" s="18" t="str">
        <f>IF(AE78="","",IF(AH78&lt;&gt;AF78,AH78+TIME(8,0,0),IF(AG78&lt;TIME(8,0,0),AF78+TIME(8,0,0),IF(AG78&lt;TIME(12,0,0),AE78,IF(AG78&lt;TIME(12,45,0),AF78+TIME(12,45,0),IF(AG78&lt;TIME(15,0,0),AE78,IF(AG78&lt;TIME(15,15,0),AF78+TIME(15,15,0),IF(AG78&lt;TIME(20,0,0),AE78,WORKDAY.INTL(AF78,1,V78,'Resmi Tatiller'!$A$2:$A$17)+TIME(8,0,0)))))))))</f>
        <v/>
      </c>
      <c r="AL78" s="18" t="str">
        <f t="shared" si="71"/>
        <v/>
      </c>
    </row>
    <row r="79" spans="1:38" x14ac:dyDescent="0.25">
      <c r="A79" s="6" t="str">
        <f t="shared" si="48"/>
        <v/>
      </c>
      <c r="B79" s="6"/>
      <c r="C79" s="7" t="str">
        <f>IFERROR(VLOOKUP(B79,'Ürün Veri'!$A:$E,2,FALSE),"")</f>
        <v/>
      </c>
      <c r="D79" s="7" t="str">
        <f>IFERROR(VLOOKUP(B79,'Ürün Veri'!$A:$E,3,FALSE),"")</f>
        <v/>
      </c>
      <c r="E79" s="7" t="str">
        <f>IFERROR(VLOOKUP(B79,'Ürün Veri'!$A:$E,4,FALSE),"")</f>
        <v/>
      </c>
      <c r="F79" s="7" t="str">
        <f>IFERROR(VLOOKUP(B79,'Ürün Veri'!$A:$E,5,FALSE),"")</f>
        <v/>
      </c>
      <c r="G79" s="6"/>
      <c r="H79" s="6"/>
      <c r="I79" s="14">
        <v>10</v>
      </c>
      <c r="J79" s="15">
        <f t="shared" si="49"/>
        <v>45</v>
      </c>
      <c r="K79" s="15">
        <f t="shared" si="50"/>
        <v>15</v>
      </c>
      <c r="L79" s="8">
        <f t="shared" si="51"/>
        <v>9</v>
      </c>
      <c r="M79" s="6" t="s">
        <v>763</v>
      </c>
      <c r="N79" s="9" t="str">
        <f t="shared" si="65"/>
        <v/>
      </c>
      <c r="O79" s="10" t="str">
        <f t="shared" si="66"/>
        <v/>
      </c>
      <c r="P79" s="8" t="str">
        <f t="shared" si="52"/>
        <v/>
      </c>
      <c r="Q79" s="8" t="str">
        <f t="shared" si="53"/>
        <v/>
      </c>
      <c r="R79" s="9" t="str">
        <f>IF(AB79="","",WORKDAY.INTL(W79,AA79,V79,'Resmi Tatiller'!$A$2:$A$17))</f>
        <v/>
      </c>
      <c r="S79" s="10" t="str">
        <f t="shared" si="54"/>
        <v/>
      </c>
      <c r="T79" s="8" t="str">
        <f t="shared" si="55"/>
        <v>Boş</v>
      </c>
      <c r="U79" s="8">
        <f t="shared" si="56"/>
        <v>540</v>
      </c>
      <c r="V79" s="11" t="str">
        <f t="shared" si="57"/>
        <v>0000011</v>
      </c>
      <c r="W79" s="9" t="str">
        <f>IF(OR(N79="",O79=""),"",IF($AD79="24 Saat",N79,IF($AD79="12 Saat",IF(O79&gt;=TIME(20,0,0),WORKDAY.INTL(N79,1,V79,'Resmi Tatiller'!$A$2:$A$17),WORKDAY.INTL(N79-1,1,V79,'Resmi Tatiller'!$A$2:$A$17)),IF($AD79="2 Vardiya",IF(O79&lt;TIME(6,0,0),N79-1,IF(O79&lt;TIME(8,0,0),WORKDAY.INTL(N79-1,1,V79,'Resmi Tatiller'!$A$2:$A$17),N79)),IF(O79&gt;=TIME(18,0,0),WORKDAY.INTL(N79,1,V79,'Resmi Tatiller'!$A$2:$A$17),WORKDAY.INTL(N79-1,1,V79,'Resmi Tatiller'!$A$2:$A$17))))))</f>
        <v/>
      </c>
      <c r="X79" s="8" t="str">
        <f t="shared" si="58"/>
        <v/>
      </c>
      <c r="Y79" s="11" t="str">
        <f t="shared" si="59"/>
        <v/>
      </c>
      <c r="Z79" s="11" t="str">
        <f t="shared" si="60"/>
        <v/>
      </c>
      <c r="AA79" s="11" t="str">
        <f t="shared" si="61"/>
        <v/>
      </c>
      <c r="AB79" s="11" t="str">
        <f t="shared" si="62"/>
        <v/>
      </c>
      <c r="AC79" s="12" t="str">
        <f t="shared" si="63"/>
        <v/>
      </c>
      <c r="AD79" s="6" t="str">
        <f t="shared" si="64"/>
        <v>Gündüz</v>
      </c>
      <c r="AE79" s="18" t="str">
        <f t="shared" si="67"/>
        <v/>
      </c>
      <c r="AF79" s="18" t="str">
        <f t="shared" si="68"/>
        <v/>
      </c>
      <c r="AG79" s="19" t="str">
        <f t="shared" si="69"/>
        <v/>
      </c>
      <c r="AH79" s="18" t="str">
        <f>IF(AF79="","",WORKDAY.INTL(AF79-1,1,V79,'Resmi Tatiller'!$A$2:$A$17))</f>
        <v/>
      </c>
      <c r="AI79" s="18" t="str">
        <f t="shared" si="70"/>
        <v/>
      </c>
      <c r="AJ79" s="18" t="str">
        <f>IF(AE79="","",IF(AH79&lt;&gt;AF79,AH79+TIME(8,0,0),IF(AG79&lt;TIME(8,0,0),AF79+TIME(8,0,0),IF(AG79&lt;TIME(12,0,0),AE79,IF(AG79&lt;TIME(12,45,0),AF79+TIME(12,45,0),IF(AG79&lt;TIME(15,0,0),AE79,IF(AG79&lt;TIME(15,15,0),AF79+TIME(15,15,0),IF(AG79&lt;TIME(18,0,0),AE79,WORKDAY.INTL(AF79,1,V79,'Resmi Tatiller'!$A$2:$A$17)+TIME(8,0,0)))))))))</f>
        <v/>
      </c>
      <c r="AK79" s="18" t="str">
        <f>IF(AE79="","",IF(AH79&lt;&gt;AF79,AH79+TIME(8,0,0),IF(AG79&lt;TIME(8,0,0),AF79+TIME(8,0,0),IF(AG79&lt;TIME(12,0,0),AE79,IF(AG79&lt;TIME(12,45,0),AF79+TIME(12,45,0),IF(AG79&lt;TIME(15,0,0),AE79,IF(AG79&lt;TIME(15,15,0),AF79+TIME(15,15,0),IF(AG79&lt;TIME(20,0,0),AE79,WORKDAY.INTL(AF79,1,V79,'Resmi Tatiller'!$A$2:$A$17)+TIME(8,0,0)))))))))</f>
        <v/>
      </c>
      <c r="AL79" s="18" t="str">
        <f t="shared" si="71"/>
        <v/>
      </c>
    </row>
    <row r="80" spans="1:38" x14ac:dyDescent="0.25">
      <c r="A80" s="6" t="str">
        <f t="shared" si="48"/>
        <v/>
      </c>
      <c r="B80" s="6"/>
      <c r="C80" s="7" t="str">
        <f>IFERROR(VLOOKUP(B80,'Ürün Veri'!$A:$E,2,FALSE),"")</f>
        <v/>
      </c>
      <c r="D80" s="7" t="str">
        <f>IFERROR(VLOOKUP(B80,'Ürün Veri'!$A:$E,3,FALSE),"")</f>
        <v/>
      </c>
      <c r="E80" s="7" t="str">
        <f>IFERROR(VLOOKUP(B80,'Ürün Veri'!$A:$E,4,FALSE),"")</f>
        <v/>
      </c>
      <c r="F80" s="7" t="str">
        <f>IFERROR(VLOOKUP(B80,'Ürün Veri'!$A:$E,5,FALSE),"")</f>
        <v/>
      </c>
      <c r="G80" s="6"/>
      <c r="H80" s="6"/>
      <c r="I80" s="14">
        <v>10</v>
      </c>
      <c r="J80" s="15">
        <f t="shared" si="49"/>
        <v>45</v>
      </c>
      <c r="K80" s="15">
        <f t="shared" si="50"/>
        <v>15</v>
      </c>
      <c r="L80" s="8">
        <f t="shared" si="51"/>
        <v>9</v>
      </c>
      <c r="M80" s="6" t="s">
        <v>763</v>
      </c>
      <c r="N80" s="9" t="str">
        <f t="shared" si="65"/>
        <v/>
      </c>
      <c r="O80" s="10" t="str">
        <f t="shared" si="66"/>
        <v/>
      </c>
      <c r="P80" s="8" t="str">
        <f t="shared" si="52"/>
        <v/>
      </c>
      <c r="Q80" s="8" t="str">
        <f t="shared" si="53"/>
        <v/>
      </c>
      <c r="R80" s="9" t="str">
        <f>IF(AB80="","",WORKDAY.INTL(W80,AA80,V80,'Resmi Tatiller'!$A$2:$A$17))</f>
        <v/>
      </c>
      <c r="S80" s="10" t="str">
        <f t="shared" si="54"/>
        <v/>
      </c>
      <c r="T80" s="8" t="str">
        <f t="shared" si="55"/>
        <v>Boş</v>
      </c>
      <c r="U80" s="8">
        <f t="shared" si="56"/>
        <v>540</v>
      </c>
      <c r="V80" s="11" t="str">
        <f t="shared" si="57"/>
        <v>0000011</v>
      </c>
      <c r="W80" s="9" t="str">
        <f>IF(OR(N80="",O80=""),"",IF($AD80="24 Saat",N80,IF($AD80="12 Saat",IF(O80&gt;=TIME(20,0,0),WORKDAY.INTL(N80,1,V80,'Resmi Tatiller'!$A$2:$A$17),WORKDAY.INTL(N80-1,1,V80,'Resmi Tatiller'!$A$2:$A$17)),IF($AD80="2 Vardiya",IF(O80&lt;TIME(6,0,0),N80-1,IF(O80&lt;TIME(8,0,0),WORKDAY.INTL(N80-1,1,V80,'Resmi Tatiller'!$A$2:$A$17),N80)),IF(O80&gt;=TIME(18,0,0),WORKDAY.INTL(N80,1,V80,'Resmi Tatiller'!$A$2:$A$17),WORKDAY.INTL(N80-1,1,V80,'Resmi Tatiller'!$A$2:$A$17))))))</f>
        <v/>
      </c>
      <c r="X80" s="8" t="str">
        <f t="shared" si="58"/>
        <v/>
      </c>
      <c r="Y80" s="11" t="str">
        <f t="shared" si="59"/>
        <v/>
      </c>
      <c r="Z80" s="11" t="str">
        <f t="shared" si="60"/>
        <v/>
      </c>
      <c r="AA80" s="11" t="str">
        <f t="shared" si="61"/>
        <v/>
      </c>
      <c r="AB80" s="11" t="str">
        <f t="shared" si="62"/>
        <v/>
      </c>
      <c r="AC80" s="12" t="str">
        <f t="shared" si="63"/>
        <v/>
      </c>
      <c r="AD80" s="6" t="str">
        <f t="shared" si="64"/>
        <v>Gündüz</v>
      </c>
      <c r="AE80" s="18" t="str">
        <f t="shared" si="67"/>
        <v/>
      </c>
      <c r="AF80" s="18" t="str">
        <f t="shared" si="68"/>
        <v/>
      </c>
      <c r="AG80" s="19" t="str">
        <f t="shared" si="69"/>
        <v/>
      </c>
      <c r="AH80" s="18" t="str">
        <f>IF(AF80="","",WORKDAY.INTL(AF80-1,1,V80,'Resmi Tatiller'!$A$2:$A$17))</f>
        <v/>
      </c>
      <c r="AI80" s="18" t="str">
        <f t="shared" si="70"/>
        <v/>
      </c>
      <c r="AJ80" s="18" t="str">
        <f>IF(AE80="","",IF(AH80&lt;&gt;AF80,AH80+TIME(8,0,0),IF(AG80&lt;TIME(8,0,0),AF80+TIME(8,0,0),IF(AG80&lt;TIME(12,0,0),AE80,IF(AG80&lt;TIME(12,45,0),AF80+TIME(12,45,0),IF(AG80&lt;TIME(15,0,0),AE80,IF(AG80&lt;TIME(15,15,0),AF80+TIME(15,15,0),IF(AG80&lt;TIME(18,0,0),AE80,WORKDAY.INTL(AF80,1,V80,'Resmi Tatiller'!$A$2:$A$17)+TIME(8,0,0)))))))))</f>
        <v/>
      </c>
      <c r="AK80" s="18" t="str">
        <f>IF(AE80="","",IF(AH80&lt;&gt;AF80,AH80+TIME(8,0,0),IF(AG80&lt;TIME(8,0,0),AF80+TIME(8,0,0),IF(AG80&lt;TIME(12,0,0),AE80,IF(AG80&lt;TIME(12,45,0),AF80+TIME(12,45,0),IF(AG80&lt;TIME(15,0,0),AE80,IF(AG80&lt;TIME(15,15,0),AF80+TIME(15,15,0),IF(AG80&lt;TIME(20,0,0),AE80,WORKDAY.INTL(AF80,1,V80,'Resmi Tatiller'!$A$2:$A$17)+TIME(8,0,0)))))))))</f>
        <v/>
      </c>
      <c r="AL80" s="18" t="str">
        <f t="shared" si="71"/>
        <v/>
      </c>
    </row>
    <row r="81" spans="1:38" x14ac:dyDescent="0.25">
      <c r="A81" s="6" t="str">
        <f t="shared" si="48"/>
        <v/>
      </c>
      <c r="B81" s="6"/>
      <c r="C81" s="7" t="str">
        <f>IFERROR(VLOOKUP(B81,'Ürün Veri'!$A:$E,2,FALSE),"")</f>
        <v/>
      </c>
      <c r="D81" s="7" t="str">
        <f>IFERROR(VLOOKUP(B81,'Ürün Veri'!$A:$E,3,FALSE),"")</f>
        <v/>
      </c>
      <c r="E81" s="7" t="str">
        <f>IFERROR(VLOOKUP(B81,'Ürün Veri'!$A:$E,4,FALSE),"")</f>
        <v/>
      </c>
      <c r="F81" s="7" t="str">
        <f>IFERROR(VLOOKUP(B81,'Ürün Veri'!$A:$E,5,FALSE),"")</f>
        <v/>
      </c>
      <c r="G81" s="6"/>
      <c r="H81" s="6"/>
      <c r="I81" s="14">
        <v>10</v>
      </c>
      <c r="J81" s="15">
        <f t="shared" si="49"/>
        <v>45</v>
      </c>
      <c r="K81" s="15">
        <f t="shared" si="50"/>
        <v>15</v>
      </c>
      <c r="L81" s="8">
        <f t="shared" si="51"/>
        <v>9</v>
      </c>
      <c r="M81" s="6" t="s">
        <v>763</v>
      </c>
      <c r="N81" s="9" t="str">
        <f t="shared" si="65"/>
        <v/>
      </c>
      <c r="O81" s="10" t="str">
        <f t="shared" si="66"/>
        <v/>
      </c>
      <c r="P81" s="8" t="str">
        <f t="shared" si="52"/>
        <v/>
      </c>
      <c r="Q81" s="8" t="str">
        <f t="shared" si="53"/>
        <v/>
      </c>
      <c r="R81" s="9" t="str">
        <f>IF(AB81="","",WORKDAY.INTL(W81,AA81,V81,'Resmi Tatiller'!$A$2:$A$17))</f>
        <v/>
      </c>
      <c r="S81" s="10" t="str">
        <f t="shared" si="54"/>
        <v/>
      </c>
      <c r="T81" s="8" t="str">
        <f t="shared" si="55"/>
        <v>Boş</v>
      </c>
      <c r="U81" s="8">
        <f t="shared" si="56"/>
        <v>540</v>
      </c>
      <c r="V81" s="11" t="str">
        <f t="shared" si="57"/>
        <v>0000011</v>
      </c>
      <c r="W81" s="9" t="str">
        <f>IF(OR(N81="",O81=""),"",IF($AD81="24 Saat",N81,IF($AD81="12 Saat",IF(O81&gt;=TIME(20,0,0),WORKDAY.INTL(N81,1,V81,'Resmi Tatiller'!$A$2:$A$17),WORKDAY.INTL(N81-1,1,V81,'Resmi Tatiller'!$A$2:$A$17)),IF($AD81="2 Vardiya",IF(O81&lt;TIME(6,0,0),N81-1,IF(O81&lt;TIME(8,0,0),WORKDAY.INTL(N81-1,1,V81,'Resmi Tatiller'!$A$2:$A$17),N81)),IF(O81&gt;=TIME(18,0,0),WORKDAY.INTL(N81,1,V81,'Resmi Tatiller'!$A$2:$A$17),WORKDAY.INTL(N81-1,1,V81,'Resmi Tatiller'!$A$2:$A$17))))))</f>
        <v/>
      </c>
      <c r="X81" s="8" t="str">
        <f t="shared" si="58"/>
        <v/>
      </c>
      <c r="Y81" s="11" t="str">
        <f t="shared" si="59"/>
        <v/>
      </c>
      <c r="Z81" s="11" t="str">
        <f t="shared" si="60"/>
        <v/>
      </c>
      <c r="AA81" s="11" t="str">
        <f t="shared" si="61"/>
        <v/>
      </c>
      <c r="AB81" s="11" t="str">
        <f t="shared" si="62"/>
        <v/>
      </c>
      <c r="AC81" s="12" t="str">
        <f t="shared" si="63"/>
        <v/>
      </c>
      <c r="AD81" s="6" t="str">
        <f t="shared" si="64"/>
        <v>Gündüz</v>
      </c>
      <c r="AE81" s="18" t="str">
        <f t="shared" si="67"/>
        <v/>
      </c>
      <c r="AF81" s="18" t="str">
        <f t="shared" si="68"/>
        <v/>
      </c>
      <c r="AG81" s="19" t="str">
        <f t="shared" si="69"/>
        <v/>
      </c>
      <c r="AH81" s="18" t="str">
        <f>IF(AF81="","",WORKDAY.INTL(AF81-1,1,V81,'Resmi Tatiller'!$A$2:$A$17))</f>
        <v/>
      </c>
      <c r="AI81" s="18" t="str">
        <f t="shared" si="70"/>
        <v/>
      </c>
      <c r="AJ81" s="18" t="str">
        <f>IF(AE81="","",IF(AH81&lt;&gt;AF81,AH81+TIME(8,0,0),IF(AG81&lt;TIME(8,0,0),AF81+TIME(8,0,0),IF(AG81&lt;TIME(12,0,0),AE81,IF(AG81&lt;TIME(12,45,0),AF81+TIME(12,45,0),IF(AG81&lt;TIME(15,0,0),AE81,IF(AG81&lt;TIME(15,15,0),AF81+TIME(15,15,0),IF(AG81&lt;TIME(18,0,0),AE81,WORKDAY.INTL(AF81,1,V81,'Resmi Tatiller'!$A$2:$A$17)+TIME(8,0,0)))))))))</f>
        <v/>
      </c>
      <c r="AK81" s="18" t="str">
        <f>IF(AE81="","",IF(AH81&lt;&gt;AF81,AH81+TIME(8,0,0),IF(AG81&lt;TIME(8,0,0),AF81+TIME(8,0,0),IF(AG81&lt;TIME(12,0,0),AE81,IF(AG81&lt;TIME(12,45,0),AF81+TIME(12,45,0),IF(AG81&lt;TIME(15,0,0),AE81,IF(AG81&lt;TIME(15,15,0),AF81+TIME(15,15,0),IF(AG81&lt;TIME(20,0,0),AE81,WORKDAY.INTL(AF81,1,V81,'Resmi Tatiller'!$A$2:$A$17)+TIME(8,0,0)))))))))</f>
        <v/>
      </c>
      <c r="AL81" s="18" t="str">
        <f t="shared" si="71"/>
        <v/>
      </c>
    </row>
    <row r="82" spans="1:38" x14ac:dyDescent="0.25">
      <c r="A82" s="6" t="str">
        <f t="shared" si="48"/>
        <v/>
      </c>
      <c r="B82" s="6"/>
      <c r="C82" s="7" t="str">
        <f>IFERROR(VLOOKUP(B82,'Ürün Veri'!$A:$E,2,FALSE),"")</f>
        <v/>
      </c>
      <c r="D82" s="7" t="str">
        <f>IFERROR(VLOOKUP(B82,'Ürün Veri'!$A:$E,3,FALSE),"")</f>
        <v/>
      </c>
      <c r="E82" s="7" t="str">
        <f>IFERROR(VLOOKUP(B82,'Ürün Veri'!$A:$E,4,FALSE),"")</f>
        <v/>
      </c>
      <c r="F82" s="7" t="str">
        <f>IFERROR(VLOOKUP(B82,'Ürün Veri'!$A:$E,5,FALSE),"")</f>
        <v/>
      </c>
      <c r="G82" s="6"/>
      <c r="H82" s="6"/>
      <c r="I82" s="14">
        <v>10</v>
      </c>
      <c r="J82" s="15">
        <f t="shared" si="49"/>
        <v>45</v>
      </c>
      <c r="K82" s="15">
        <f t="shared" si="50"/>
        <v>15</v>
      </c>
      <c r="L82" s="8">
        <f t="shared" si="51"/>
        <v>9</v>
      </c>
      <c r="M82" s="6" t="s">
        <v>763</v>
      </c>
      <c r="N82" s="9" t="str">
        <f t="shared" si="65"/>
        <v/>
      </c>
      <c r="O82" s="10" t="str">
        <f t="shared" si="66"/>
        <v/>
      </c>
      <c r="P82" s="8" t="str">
        <f t="shared" si="52"/>
        <v/>
      </c>
      <c r="Q82" s="8" t="str">
        <f t="shared" si="53"/>
        <v/>
      </c>
      <c r="R82" s="9" t="str">
        <f>IF(AB82="","",WORKDAY.INTL(W82,AA82,V82,'Resmi Tatiller'!$A$2:$A$17))</f>
        <v/>
      </c>
      <c r="S82" s="10" t="str">
        <f t="shared" si="54"/>
        <v/>
      </c>
      <c r="T82" s="8" t="str">
        <f t="shared" si="55"/>
        <v>Boş</v>
      </c>
      <c r="U82" s="8">
        <f t="shared" si="56"/>
        <v>540</v>
      </c>
      <c r="V82" s="11" t="str">
        <f t="shared" si="57"/>
        <v>0000011</v>
      </c>
      <c r="W82" s="9" t="str">
        <f>IF(OR(N82="",O82=""),"",IF($AD82="24 Saat",N82,IF($AD82="12 Saat",IF(O82&gt;=TIME(20,0,0),WORKDAY.INTL(N82,1,V82,'Resmi Tatiller'!$A$2:$A$17),WORKDAY.INTL(N82-1,1,V82,'Resmi Tatiller'!$A$2:$A$17)),IF($AD82="2 Vardiya",IF(O82&lt;TIME(6,0,0),N82-1,IF(O82&lt;TIME(8,0,0),WORKDAY.INTL(N82-1,1,V82,'Resmi Tatiller'!$A$2:$A$17),N82)),IF(O82&gt;=TIME(18,0,0),WORKDAY.INTL(N82,1,V82,'Resmi Tatiller'!$A$2:$A$17),WORKDAY.INTL(N82-1,1,V82,'Resmi Tatiller'!$A$2:$A$17))))))</f>
        <v/>
      </c>
      <c r="X82" s="8" t="str">
        <f t="shared" si="58"/>
        <v/>
      </c>
      <c r="Y82" s="11" t="str">
        <f t="shared" si="59"/>
        <v/>
      </c>
      <c r="Z82" s="11" t="str">
        <f t="shared" si="60"/>
        <v/>
      </c>
      <c r="AA82" s="11" t="str">
        <f t="shared" si="61"/>
        <v/>
      </c>
      <c r="AB82" s="11" t="str">
        <f t="shared" si="62"/>
        <v/>
      </c>
      <c r="AC82" s="12" t="str">
        <f t="shared" si="63"/>
        <v/>
      </c>
      <c r="AD82" s="6" t="str">
        <f t="shared" si="64"/>
        <v>Gündüz</v>
      </c>
      <c r="AE82" s="18" t="str">
        <f t="shared" si="67"/>
        <v/>
      </c>
      <c r="AF82" s="18" t="str">
        <f t="shared" si="68"/>
        <v/>
      </c>
      <c r="AG82" s="19" t="str">
        <f t="shared" si="69"/>
        <v/>
      </c>
      <c r="AH82" s="18" t="str">
        <f>IF(AF82="","",WORKDAY.INTL(AF82-1,1,V82,'Resmi Tatiller'!$A$2:$A$17))</f>
        <v/>
      </c>
      <c r="AI82" s="18" t="str">
        <f t="shared" si="70"/>
        <v/>
      </c>
      <c r="AJ82" s="18" t="str">
        <f>IF(AE82="","",IF(AH82&lt;&gt;AF82,AH82+TIME(8,0,0),IF(AG82&lt;TIME(8,0,0),AF82+TIME(8,0,0),IF(AG82&lt;TIME(12,0,0),AE82,IF(AG82&lt;TIME(12,45,0),AF82+TIME(12,45,0),IF(AG82&lt;TIME(15,0,0),AE82,IF(AG82&lt;TIME(15,15,0),AF82+TIME(15,15,0),IF(AG82&lt;TIME(18,0,0),AE82,WORKDAY.INTL(AF82,1,V82,'Resmi Tatiller'!$A$2:$A$17)+TIME(8,0,0)))))))))</f>
        <v/>
      </c>
      <c r="AK82" s="18" t="str">
        <f>IF(AE82="","",IF(AH82&lt;&gt;AF82,AH82+TIME(8,0,0),IF(AG82&lt;TIME(8,0,0),AF82+TIME(8,0,0),IF(AG82&lt;TIME(12,0,0),AE82,IF(AG82&lt;TIME(12,45,0),AF82+TIME(12,45,0),IF(AG82&lt;TIME(15,0,0),AE82,IF(AG82&lt;TIME(15,15,0),AF82+TIME(15,15,0),IF(AG82&lt;TIME(20,0,0),AE82,WORKDAY.INTL(AF82,1,V82,'Resmi Tatiller'!$A$2:$A$17)+TIME(8,0,0)))))))))</f>
        <v/>
      </c>
      <c r="AL82" s="18" t="str">
        <f t="shared" si="71"/>
        <v/>
      </c>
    </row>
    <row r="83" spans="1:38" x14ac:dyDescent="0.25">
      <c r="A83" s="6" t="str">
        <f t="shared" si="48"/>
        <v/>
      </c>
      <c r="B83" s="6"/>
      <c r="C83" s="7" t="str">
        <f>IFERROR(VLOOKUP(B83,'Ürün Veri'!$A:$E,2,FALSE),"")</f>
        <v/>
      </c>
      <c r="D83" s="7" t="str">
        <f>IFERROR(VLOOKUP(B83,'Ürün Veri'!$A:$E,3,FALSE),"")</f>
        <v/>
      </c>
      <c r="E83" s="7" t="str">
        <f>IFERROR(VLOOKUP(B83,'Ürün Veri'!$A:$E,4,FALSE),"")</f>
        <v/>
      </c>
      <c r="F83" s="7" t="str">
        <f>IFERROR(VLOOKUP(B83,'Ürün Veri'!$A:$E,5,FALSE),"")</f>
        <v/>
      </c>
      <c r="G83" s="6"/>
      <c r="H83" s="6"/>
      <c r="I83" s="14">
        <v>10</v>
      </c>
      <c r="J83" s="15">
        <f t="shared" si="49"/>
        <v>45</v>
      </c>
      <c r="K83" s="15">
        <f t="shared" si="50"/>
        <v>15</v>
      </c>
      <c r="L83" s="8">
        <f t="shared" si="51"/>
        <v>9</v>
      </c>
      <c r="M83" s="6" t="s">
        <v>763</v>
      </c>
      <c r="N83" s="9" t="str">
        <f t="shared" si="65"/>
        <v/>
      </c>
      <c r="O83" s="10" t="str">
        <f t="shared" si="66"/>
        <v/>
      </c>
      <c r="P83" s="8" t="str">
        <f t="shared" si="52"/>
        <v/>
      </c>
      <c r="Q83" s="8" t="str">
        <f t="shared" si="53"/>
        <v/>
      </c>
      <c r="R83" s="9" t="str">
        <f>IF(AB83="","",WORKDAY.INTL(W83,AA83,V83,'Resmi Tatiller'!$A$2:$A$17))</f>
        <v/>
      </c>
      <c r="S83" s="10" t="str">
        <f t="shared" si="54"/>
        <v/>
      </c>
      <c r="T83" s="8" t="str">
        <f t="shared" si="55"/>
        <v>Boş</v>
      </c>
      <c r="U83" s="8">
        <f t="shared" si="56"/>
        <v>540</v>
      </c>
      <c r="V83" s="11" t="str">
        <f t="shared" si="57"/>
        <v>0000011</v>
      </c>
      <c r="W83" s="9" t="str">
        <f>IF(OR(N83="",O83=""),"",IF($AD83="24 Saat",N83,IF($AD83="12 Saat",IF(O83&gt;=TIME(20,0,0),WORKDAY.INTL(N83,1,V83,'Resmi Tatiller'!$A$2:$A$17),WORKDAY.INTL(N83-1,1,V83,'Resmi Tatiller'!$A$2:$A$17)),IF($AD83="2 Vardiya",IF(O83&lt;TIME(6,0,0),N83-1,IF(O83&lt;TIME(8,0,0),WORKDAY.INTL(N83-1,1,V83,'Resmi Tatiller'!$A$2:$A$17),N83)),IF(O83&gt;=TIME(18,0,0),WORKDAY.INTL(N83,1,V83,'Resmi Tatiller'!$A$2:$A$17),WORKDAY.INTL(N83-1,1,V83,'Resmi Tatiller'!$A$2:$A$17))))))</f>
        <v/>
      </c>
      <c r="X83" s="8" t="str">
        <f t="shared" si="58"/>
        <v/>
      </c>
      <c r="Y83" s="11" t="str">
        <f t="shared" si="59"/>
        <v/>
      </c>
      <c r="Z83" s="11" t="str">
        <f t="shared" si="60"/>
        <v/>
      </c>
      <c r="AA83" s="11" t="str">
        <f t="shared" si="61"/>
        <v/>
      </c>
      <c r="AB83" s="11" t="str">
        <f t="shared" si="62"/>
        <v/>
      </c>
      <c r="AC83" s="12" t="str">
        <f t="shared" si="63"/>
        <v/>
      </c>
      <c r="AD83" s="6" t="str">
        <f t="shared" si="64"/>
        <v>Gündüz</v>
      </c>
      <c r="AE83" s="18" t="str">
        <f t="shared" si="67"/>
        <v/>
      </c>
      <c r="AF83" s="18" t="str">
        <f t="shared" si="68"/>
        <v/>
      </c>
      <c r="AG83" s="19" t="str">
        <f t="shared" si="69"/>
        <v/>
      </c>
      <c r="AH83" s="18" t="str">
        <f>IF(AF83="","",WORKDAY.INTL(AF83-1,1,V83,'Resmi Tatiller'!$A$2:$A$17))</f>
        <v/>
      </c>
      <c r="AI83" s="18" t="str">
        <f t="shared" si="70"/>
        <v/>
      </c>
      <c r="AJ83" s="18" t="str">
        <f>IF(AE83="","",IF(AH83&lt;&gt;AF83,AH83+TIME(8,0,0),IF(AG83&lt;TIME(8,0,0),AF83+TIME(8,0,0),IF(AG83&lt;TIME(12,0,0),AE83,IF(AG83&lt;TIME(12,45,0),AF83+TIME(12,45,0),IF(AG83&lt;TIME(15,0,0),AE83,IF(AG83&lt;TIME(15,15,0),AF83+TIME(15,15,0),IF(AG83&lt;TIME(18,0,0),AE83,WORKDAY.INTL(AF83,1,V83,'Resmi Tatiller'!$A$2:$A$17)+TIME(8,0,0)))))))))</f>
        <v/>
      </c>
      <c r="AK83" s="18" t="str">
        <f>IF(AE83="","",IF(AH83&lt;&gt;AF83,AH83+TIME(8,0,0),IF(AG83&lt;TIME(8,0,0),AF83+TIME(8,0,0),IF(AG83&lt;TIME(12,0,0),AE83,IF(AG83&lt;TIME(12,45,0),AF83+TIME(12,45,0),IF(AG83&lt;TIME(15,0,0),AE83,IF(AG83&lt;TIME(15,15,0),AF83+TIME(15,15,0),IF(AG83&lt;TIME(20,0,0),AE83,WORKDAY.INTL(AF83,1,V83,'Resmi Tatiller'!$A$2:$A$17)+TIME(8,0,0)))))))))</f>
        <v/>
      </c>
      <c r="AL83" s="18" t="str">
        <f t="shared" si="71"/>
        <v/>
      </c>
    </row>
    <row r="84" spans="1:38" x14ac:dyDescent="0.25">
      <c r="A84" s="6" t="str">
        <f t="shared" si="48"/>
        <v/>
      </c>
      <c r="B84" s="6"/>
      <c r="C84" s="7" t="str">
        <f>IFERROR(VLOOKUP(B84,'Ürün Veri'!$A:$E,2,FALSE),"")</f>
        <v/>
      </c>
      <c r="D84" s="7" t="str">
        <f>IFERROR(VLOOKUP(B84,'Ürün Veri'!$A:$E,3,FALSE),"")</f>
        <v/>
      </c>
      <c r="E84" s="7" t="str">
        <f>IFERROR(VLOOKUP(B84,'Ürün Veri'!$A:$E,4,FALSE),"")</f>
        <v/>
      </c>
      <c r="F84" s="7" t="str">
        <f>IFERROR(VLOOKUP(B84,'Ürün Veri'!$A:$E,5,FALSE),"")</f>
        <v/>
      </c>
      <c r="G84" s="6"/>
      <c r="H84" s="6"/>
      <c r="I84" s="14">
        <v>10</v>
      </c>
      <c r="J84" s="15">
        <f t="shared" si="49"/>
        <v>45</v>
      </c>
      <c r="K84" s="15">
        <f t="shared" si="50"/>
        <v>15</v>
      </c>
      <c r="L84" s="8">
        <f t="shared" si="51"/>
        <v>9</v>
      </c>
      <c r="M84" s="6" t="s">
        <v>763</v>
      </c>
      <c r="N84" s="9" t="str">
        <f t="shared" si="65"/>
        <v/>
      </c>
      <c r="O84" s="10" t="str">
        <f t="shared" si="66"/>
        <v/>
      </c>
      <c r="P84" s="8" t="str">
        <f t="shared" si="52"/>
        <v/>
      </c>
      <c r="Q84" s="8" t="str">
        <f t="shared" si="53"/>
        <v/>
      </c>
      <c r="R84" s="9" t="str">
        <f>IF(AB84="","",WORKDAY.INTL(W84,AA84,V84,'Resmi Tatiller'!$A$2:$A$17))</f>
        <v/>
      </c>
      <c r="S84" s="10" t="str">
        <f t="shared" si="54"/>
        <v/>
      </c>
      <c r="T84" s="8" t="str">
        <f t="shared" si="55"/>
        <v>Boş</v>
      </c>
      <c r="U84" s="8">
        <f t="shared" si="56"/>
        <v>540</v>
      </c>
      <c r="V84" s="11" t="str">
        <f t="shared" si="57"/>
        <v>0000011</v>
      </c>
      <c r="W84" s="9" t="str">
        <f>IF(OR(N84="",O84=""),"",IF($AD84="24 Saat",N84,IF($AD84="12 Saat",IF(O84&gt;=TIME(20,0,0),WORKDAY.INTL(N84,1,V84,'Resmi Tatiller'!$A$2:$A$17),WORKDAY.INTL(N84-1,1,V84,'Resmi Tatiller'!$A$2:$A$17)),IF($AD84="2 Vardiya",IF(O84&lt;TIME(6,0,0),N84-1,IF(O84&lt;TIME(8,0,0),WORKDAY.INTL(N84-1,1,V84,'Resmi Tatiller'!$A$2:$A$17),N84)),IF(O84&gt;=TIME(18,0,0),WORKDAY.INTL(N84,1,V84,'Resmi Tatiller'!$A$2:$A$17),WORKDAY.INTL(N84-1,1,V84,'Resmi Tatiller'!$A$2:$A$17))))))</f>
        <v/>
      </c>
      <c r="X84" s="8" t="str">
        <f t="shared" si="58"/>
        <v/>
      </c>
      <c r="Y84" s="11" t="str">
        <f t="shared" si="59"/>
        <v/>
      </c>
      <c r="Z84" s="11" t="str">
        <f t="shared" si="60"/>
        <v/>
      </c>
      <c r="AA84" s="11" t="str">
        <f t="shared" si="61"/>
        <v/>
      </c>
      <c r="AB84" s="11" t="str">
        <f t="shared" si="62"/>
        <v/>
      </c>
      <c r="AC84" s="12" t="str">
        <f t="shared" si="63"/>
        <v/>
      </c>
      <c r="AD84" s="6" t="str">
        <f t="shared" si="64"/>
        <v>Gündüz</v>
      </c>
      <c r="AE84" s="18" t="str">
        <f t="shared" si="67"/>
        <v/>
      </c>
      <c r="AF84" s="18" t="str">
        <f t="shared" si="68"/>
        <v/>
      </c>
      <c r="AG84" s="19" t="str">
        <f t="shared" si="69"/>
        <v/>
      </c>
      <c r="AH84" s="18" t="str">
        <f>IF(AF84="","",WORKDAY.INTL(AF84-1,1,V84,'Resmi Tatiller'!$A$2:$A$17))</f>
        <v/>
      </c>
      <c r="AI84" s="18" t="str">
        <f t="shared" si="70"/>
        <v/>
      </c>
      <c r="AJ84" s="18" t="str">
        <f>IF(AE84="","",IF(AH84&lt;&gt;AF84,AH84+TIME(8,0,0),IF(AG84&lt;TIME(8,0,0),AF84+TIME(8,0,0),IF(AG84&lt;TIME(12,0,0),AE84,IF(AG84&lt;TIME(12,45,0),AF84+TIME(12,45,0),IF(AG84&lt;TIME(15,0,0),AE84,IF(AG84&lt;TIME(15,15,0),AF84+TIME(15,15,0),IF(AG84&lt;TIME(18,0,0),AE84,WORKDAY.INTL(AF84,1,V84,'Resmi Tatiller'!$A$2:$A$17)+TIME(8,0,0)))))))))</f>
        <v/>
      </c>
      <c r="AK84" s="18" t="str">
        <f>IF(AE84="","",IF(AH84&lt;&gt;AF84,AH84+TIME(8,0,0),IF(AG84&lt;TIME(8,0,0),AF84+TIME(8,0,0),IF(AG84&lt;TIME(12,0,0),AE84,IF(AG84&lt;TIME(12,45,0),AF84+TIME(12,45,0),IF(AG84&lt;TIME(15,0,0),AE84,IF(AG84&lt;TIME(15,15,0),AF84+TIME(15,15,0),IF(AG84&lt;TIME(20,0,0),AE84,WORKDAY.INTL(AF84,1,V84,'Resmi Tatiller'!$A$2:$A$17)+TIME(8,0,0)))))))))</f>
        <v/>
      </c>
      <c r="AL84" s="18" t="str">
        <f t="shared" si="71"/>
        <v/>
      </c>
    </row>
    <row r="85" spans="1:38" x14ac:dyDescent="0.25">
      <c r="A85" s="6" t="str">
        <f t="shared" si="48"/>
        <v/>
      </c>
      <c r="B85" s="6"/>
      <c r="C85" s="7" t="str">
        <f>IFERROR(VLOOKUP(B85,'Ürün Veri'!$A:$E,2,FALSE),"")</f>
        <v/>
      </c>
      <c r="D85" s="7" t="str">
        <f>IFERROR(VLOOKUP(B85,'Ürün Veri'!$A:$E,3,FALSE),"")</f>
        <v/>
      </c>
      <c r="E85" s="7" t="str">
        <f>IFERROR(VLOOKUP(B85,'Ürün Veri'!$A:$E,4,FALSE),"")</f>
        <v/>
      </c>
      <c r="F85" s="7" t="str">
        <f>IFERROR(VLOOKUP(B85,'Ürün Veri'!$A:$E,5,FALSE),"")</f>
        <v/>
      </c>
      <c r="G85" s="6"/>
      <c r="H85" s="6"/>
      <c r="I85" s="14">
        <v>10</v>
      </c>
      <c r="J85" s="15">
        <f t="shared" si="49"/>
        <v>45</v>
      </c>
      <c r="K85" s="15">
        <f t="shared" si="50"/>
        <v>15</v>
      </c>
      <c r="L85" s="8">
        <f t="shared" si="51"/>
        <v>9</v>
      </c>
      <c r="M85" s="6" t="s">
        <v>763</v>
      </c>
      <c r="N85" s="9" t="str">
        <f t="shared" si="65"/>
        <v/>
      </c>
      <c r="O85" s="10" t="str">
        <f t="shared" si="66"/>
        <v/>
      </c>
      <c r="P85" s="8" t="str">
        <f t="shared" si="52"/>
        <v/>
      </c>
      <c r="Q85" s="8" t="str">
        <f t="shared" si="53"/>
        <v/>
      </c>
      <c r="R85" s="9" t="str">
        <f>IF(AB85="","",WORKDAY.INTL(W85,AA85,V85,'Resmi Tatiller'!$A$2:$A$17))</f>
        <v/>
      </c>
      <c r="S85" s="10" t="str">
        <f t="shared" si="54"/>
        <v/>
      </c>
      <c r="T85" s="8" t="str">
        <f t="shared" si="55"/>
        <v>Boş</v>
      </c>
      <c r="U85" s="8">
        <f t="shared" si="56"/>
        <v>540</v>
      </c>
      <c r="V85" s="11" t="str">
        <f t="shared" si="57"/>
        <v>0000011</v>
      </c>
      <c r="W85" s="9" t="str">
        <f>IF(OR(N85="",O85=""),"",IF($AD85="24 Saat",N85,IF($AD85="12 Saat",IF(O85&gt;=TIME(20,0,0),WORKDAY.INTL(N85,1,V85,'Resmi Tatiller'!$A$2:$A$17),WORKDAY.INTL(N85-1,1,V85,'Resmi Tatiller'!$A$2:$A$17)),IF($AD85="2 Vardiya",IF(O85&lt;TIME(6,0,0),N85-1,IF(O85&lt;TIME(8,0,0),WORKDAY.INTL(N85-1,1,V85,'Resmi Tatiller'!$A$2:$A$17),N85)),IF(O85&gt;=TIME(18,0,0),WORKDAY.INTL(N85,1,V85,'Resmi Tatiller'!$A$2:$A$17),WORKDAY.INTL(N85-1,1,V85,'Resmi Tatiller'!$A$2:$A$17))))))</f>
        <v/>
      </c>
      <c r="X85" s="8" t="str">
        <f t="shared" si="58"/>
        <v/>
      </c>
      <c r="Y85" s="11" t="str">
        <f t="shared" si="59"/>
        <v/>
      </c>
      <c r="Z85" s="11" t="str">
        <f t="shared" si="60"/>
        <v/>
      </c>
      <c r="AA85" s="11" t="str">
        <f t="shared" si="61"/>
        <v/>
      </c>
      <c r="AB85" s="11" t="str">
        <f t="shared" si="62"/>
        <v/>
      </c>
      <c r="AC85" s="12" t="str">
        <f t="shared" si="63"/>
        <v/>
      </c>
      <c r="AD85" s="6" t="str">
        <f t="shared" si="64"/>
        <v>Gündüz</v>
      </c>
      <c r="AE85" s="18" t="str">
        <f t="shared" si="67"/>
        <v/>
      </c>
      <c r="AF85" s="18" t="str">
        <f t="shared" si="68"/>
        <v/>
      </c>
      <c r="AG85" s="19" t="str">
        <f t="shared" si="69"/>
        <v/>
      </c>
      <c r="AH85" s="18" t="str">
        <f>IF(AF85="","",WORKDAY.INTL(AF85-1,1,V85,'Resmi Tatiller'!$A$2:$A$17))</f>
        <v/>
      </c>
      <c r="AI85" s="18" t="str">
        <f t="shared" si="70"/>
        <v/>
      </c>
      <c r="AJ85" s="18" t="str">
        <f>IF(AE85="","",IF(AH85&lt;&gt;AF85,AH85+TIME(8,0,0),IF(AG85&lt;TIME(8,0,0),AF85+TIME(8,0,0),IF(AG85&lt;TIME(12,0,0),AE85,IF(AG85&lt;TIME(12,45,0),AF85+TIME(12,45,0),IF(AG85&lt;TIME(15,0,0),AE85,IF(AG85&lt;TIME(15,15,0),AF85+TIME(15,15,0),IF(AG85&lt;TIME(18,0,0),AE85,WORKDAY.INTL(AF85,1,V85,'Resmi Tatiller'!$A$2:$A$17)+TIME(8,0,0)))))))))</f>
        <v/>
      </c>
      <c r="AK85" s="18" t="str">
        <f>IF(AE85="","",IF(AH85&lt;&gt;AF85,AH85+TIME(8,0,0),IF(AG85&lt;TIME(8,0,0),AF85+TIME(8,0,0),IF(AG85&lt;TIME(12,0,0),AE85,IF(AG85&lt;TIME(12,45,0),AF85+TIME(12,45,0),IF(AG85&lt;TIME(15,0,0),AE85,IF(AG85&lt;TIME(15,15,0),AF85+TIME(15,15,0),IF(AG85&lt;TIME(20,0,0),AE85,WORKDAY.INTL(AF85,1,V85,'Resmi Tatiller'!$A$2:$A$17)+TIME(8,0,0)))))))))</f>
        <v/>
      </c>
      <c r="AL85" s="18" t="str">
        <f t="shared" si="71"/>
        <v/>
      </c>
    </row>
    <row r="86" spans="1:38" x14ac:dyDescent="0.25">
      <c r="A86" s="6" t="str">
        <f t="shared" si="48"/>
        <v/>
      </c>
      <c r="B86" s="6"/>
      <c r="C86" s="7" t="str">
        <f>IFERROR(VLOOKUP(B86,'Ürün Veri'!$A:$E,2,FALSE),"")</f>
        <v/>
      </c>
      <c r="D86" s="7" t="str">
        <f>IFERROR(VLOOKUP(B86,'Ürün Veri'!$A:$E,3,FALSE),"")</f>
        <v/>
      </c>
      <c r="E86" s="7" t="str">
        <f>IFERROR(VLOOKUP(B86,'Ürün Veri'!$A:$E,4,FALSE),"")</f>
        <v/>
      </c>
      <c r="F86" s="7" t="str">
        <f>IFERROR(VLOOKUP(B86,'Ürün Veri'!$A:$E,5,FALSE),"")</f>
        <v/>
      </c>
      <c r="G86" s="6"/>
      <c r="H86" s="6"/>
      <c r="I86" s="14">
        <v>10</v>
      </c>
      <c r="J86" s="15">
        <f t="shared" si="49"/>
        <v>45</v>
      </c>
      <c r="K86" s="15">
        <f t="shared" si="50"/>
        <v>15</v>
      </c>
      <c r="L86" s="8">
        <f t="shared" si="51"/>
        <v>9</v>
      </c>
      <c r="M86" s="6" t="s">
        <v>763</v>
      </c>
      <c r="N86" s="9" t="str">
        <f t="shared" si="65"/>
        <v/>
      </c>
      <c r="O86" s="10" t="str">
        <f t="shared" si="66"/>
        <v/>
      </c>
      <c r="P86" s="8" t="str">
        <f t="shared" si="52"/>
        <v/>
      </c>
      <c r="Q86" s="8" t="str">
        <f t="shared" si="53"/>
        <v/>
      </c>
      <c r="R86" s="9" t="str">
        <f>IF(AB86="","",WORKDAY.INTL(W86,AA86,V86,'Resmi Tatiller'!$A$2:$A$17))</f>
        <v/>
      </c>
      <c r="S86" s="10" t="str">
        <f t="shared" si="54"/>
        <v/>
      </c>
      <c r="T86" s="8" t="str">
        <f t="shared" si="55"/>
        <v>Boş</v>
      </c>
      <c r="U86" s="8">
        <f t="shared" si="56"/>
        <v>540</v>
      </c>
      <c r="V86" s="11" t="str">
        <f t="shared" si="57"/>
        <v>0000011</v>
      </c>
      <c r="W86" s="9" t="str">
        <f>IF(OR(N86="",O86=""),"",IF($AD86="24 Saat",N86,IF($AD86="12 Saat",IF(O86&gt;=TIME(20,0,0),WORKDAY.INTL(N86,1,V86,'Resmi Tatiller'!$A$2:$A$17),WORKDAY.INTL(N86-1,1,V86,'Resmi Tatiller'!$A$2:$A$17)),IF($AD86="2 Vardiya",IF(O86&lt;TIME(6,0,0),N86-1,IF(O86&lt;TIME(8,0,0),WORKDAY.INTL(N86-1,1,V86,'Resmi Tatiller'!$A$2:$A$17),N86)),IF(O86&gt;=TIME(18,0,0),WORKDAY.INTL(N86,1,V86,'Resmi Tatiller'!$A$2:$A$17),WORKDAY.INTL(N86-1,1,V86,'Resmi Tatiller'!$A$2:$A$17))))))</f>
        <v/>
      </c>
      <c r="X86" s="8" t="str">
        <f t="shared" si="58"/>
        <v/>
      </c>
      <c r="Y86" s="11" t="str">
        <f t="shared" si="59"/>
        <v/>
      </c>
      <c r="Z86" s="11" t="str">
        <f t="shared" si="60"/>
        <v/>
      </c>
      <c r="AA86" s="11" t="str">
        <f t="shared" si="61"/>
        <v/>
      </c>
      <c r="AB86" s="11" t="str">
        <f t="shared" si="62"/>
        <v/>
      </c>
      <c r="AC86" s="12" t="str">
        <f t="shared" si="63"/>
        <v/>
      </c>
      <c r="AD86" s="6" t="str">
        <f t="shared" si="64"/>
        <v>Gündüz</v>
      </c>
      <c r="AE86" s="18" t="str">
        <f t="shared" si="67"/>
        <v/>
      </c>
      <c r="AF86" s="18" t="str">
        <f t="shared" si="68"/>
        <v/>
      </c>
      <c r="AG86" s="19" t="str">
        <f t="shared" si="69"/>
        <v/>
      </c>
      <c r="AH86" s="18" t="str">
        <f>IF(AF86="","",WORKDAY.INTL(AF86-1,1,V86,'Resmi Tatiller'!$A$2:$A$17))</f>
        <v/>
      </c>
      <c r="AI86" s="18" t="str">
        <f t="shared" si="70"/>
        <v/>
      </c>
      <c r="AJ86" s="18" t="str">
        <f>IF(AE86="","",IF(AH86&lt;&gt;AF86,AH86+TIME(8,0,0),IF(AG86&lt;TIME(8,0,0),AF86+TIME(8,0,0),IF(AG86&lt;TIME(12,0,0),AE86,IF(AG86&lt;TIME(12,45,0),AF86+TIME(12,45,0),IF(AG86&lt;TIME(15,0,0),AE86,IF(AG86&lt;TIME(15,15,0),AF86+TIME(15,15,0),IF(AG86&lt;TIME(18,0,0),AE86,WORKDAY.INTL(AF86,1,V86,'Resmi Tatiller'!$A$2:$A$17)+TIME(8,0,0)))))))))</f>
        <v/>
      </c>
      <c r="AK86" s="18" t="str">
        <f>IF(AE86="","",IF(AH86&lt;&gt;AF86,AH86+TIME(8,0,0),IF(AG86&lt;TIME(8,0,0),AF86+TIME(8,0,0),IF(AG86&lt;TIME(12,0,0),AE86,IF(AG86&lt;TIME(12,45,0),AF86+TIME(12,45,0),IF(AG86&lt;TIME(15,0,0),AE86,IF(AG86&lt;TIME(15,15,0),AF86+TIME(15,15,0),IF(AG86&lt;TIME(20,0,0),AE86,WORKDAY.INTL(AF86,1,V86,'Resmi Tatiller'!$A$2:$A$17)+TIME(8,0,0)))))))))</f>
        <v/>
      </c>
      <c r="AL86" s="18" t="str">
        <f t="shared" si="71"/>
        <v/>
      </c>
    </row>
    <row r="87" spans="1:38" x14ac:dyDescent="0.25">
      <c r="A87" s="6" t="str">
        <f t="shared" si="48"/>
        <v/>
      </c>
      <c r="B87" s="6"/>
      <c r="C87" s="7" t="str">
        <f>IFERROR(VLOOKUP(B87,'Ürün Veri'!$A:$E,2,FALSE),"")</f>
        <v/>
      </c>
      <c r="D87" s="7" t="str">
        <f>IFERROR(VLOOKUP(B87,'Ürün Veri'!$A:$E,3,FALSE),"")</f>
        <v/>
      </c>
      <c r="E87" s="7" t="str">
        <f>IFERROR(VLOOKUP(B87,'Ürün Veri'!$A:$E,4,FALSE),"")</f>
        <v/>
      </c>
      <c r="F87" s="7" t="str">
        <f>IFERROR(VLOOKUP(B87,'Ürün Veri'!$A:$E,5,FALSE),"")</f>
        <v/>
      </c>
      <c r="G87" s="6"/>
      <c r="H87" s="6"/>
      <c r="I87" s="14">
        <v>10</v>
      </c>
      <c r="J87" s="15">
        <f t="shared" si="49"/>
        <v>45</v>
      </c>
      <c r="K87" s="15">
        <f t="shared" si="50"/>
        <v>15</v>
      </c>
      <c r="L87" s="8">
        <f t="shared" si="51"/>
        <v>9</v>
      </c>
      <c r="M87" s="6" t="s">
        <v>763</v>
      </c>
      <c r="N87" s="9" t="str">
        <f t="shared" si="65"/>
        <v/>
      </c>
      <c r="O87" s="10" t="str">
        <f t="shared" si="66"/>
        <v/>
      </c>
      <c r="P87" s="8" t="str">
        <f t="shared" si="52"/>
        <v/>
      </c>
      <c r="Q87" s="8" t="str">
        <f t="shared" si="53"/>
        <v/>
      </c>
      <c r="R87" s="9" t="str">
        <f>IF(AB87="","",WORKDAY.INTL(W87,AA87,V87,'Resmi Tatiller'!$A$2:$A$17))</f>
        <v/>
      </c>
      <c r="S87" s="10" t="str">
        <f t="shared" si="54"/>
        <v/>
      </c>
      <c r="T87" s="8" t="str">
        <f t="shared" si="55"/>
        <v>Boş</v>
      </c>
      <c r="U87" s="8">
        <f t="shared" si="56"/>
        <v>540</v>
      </c>
      <c r="V87" s="11" t="str">
        <f t="shared" si="57"/>
        <v>0000011</v>
      </c>
      <c r="W87" s="9" t="str">
        <f>IF(OR(N87="",O87=""),"",IF($AD87="24 Saat",N87,IF($AD87="12 Saat",IF(O87&gt;=TIME(20,0,0),WORKDAY.INTL(N87,1,V87,'Resmi Tatiller'!$A$2:$A$17),WORKDAY.INTL(N87-1,1,V87,'Resmi Tatiller'!$A$2:$A$17)),IF($AD87="2 Vardiya",IF(O87&lt;TIME(6,0,0),N87-1,IF(O87&lt;TIME(8,0,0),WORKDAY.INTL(N87-1,1,V87,'Resmi Tatiller'!$A$2:$A$17),N87)),IF(O87&gt;=TIME(18,0,0),WORKDAY.INTL(N87,1,V87,'Resmi Tatiller'!$A$2:$A$17),WORKDAY.INTL(N87-1,1,V87,'Resmi Tatiller'!$A$2:$A$17))))))</f>
        <v/>
      </c>
      <c r="X87" s="8" t="str">
        <f t="shared" si="58"/>
        <v/>
      </c>
      <c r="Y87" s="11" t="str">
        <f t="shared" si="59"/>
        <v/>
      </c>
      <c r="Z87" s="11" t="str">
        <f t="shared" si="60"/>
        <v/>
      </c>
      <c r="AA87" s="11" t="str">
        <f t="shared" si="61"/>
        <v/>
      </c>
      <c r="AB87" s="11" t="str">
        <f t="shared" si="62"/>
        <v/>
      </c>
      <c r="AC87" s="12" t="str">
        <f t="shared" si="63"/>
        <v/>
      </c>
      <c r="AD87" s="6" t="str">
        <f t="shared" si="64"/>
        <v>Gündüz</v>
      </c>
      <c r="AE87" s="18" t="str">
        <f t="shared" si="67"/>
        <v/>
      </c>
      <c r="AF87" s="18" t="str">
        <f t="shared" si="68"/>
        <v/>
      </c>
      <c r="AG87" s="19" t="str">
        <f t="shared" si="69"/>
        <v/>
      </c>
      <c r="AH87" s="18" t="str">
        <f>IF(AF87="","",WORKDAY.INTL(AF87-1,1,V87,'Resmi Tatiller'!$A$2:$A$17))</f>
        <v/>
      </c>
      <c r="AI87" s="18" t="str">
        <f t="shared" si="70"/>
        <v/>
      </c>
      <c r="AJ87" s="18" t="str">
        <f>IF(AE87="","",IF(AH87&lt;&gt;AF87,AH87+TIME(8,0,0),IF(AG87&lt;TIME(8,0,0),AF87+TIME(8,0,0),IF(AG87&lt;TIME(12,0,0),AE87,IF(AG87&lt;TIME(12,45,0),AF87+TIME(12,45,0),IF(AG87&lt;TIME(15,0,0),AE87,IF(AG87&lt;TIME(15,15,0),AF87+TIME(15,15,0),IF(AG87&lt;TIME(18,0,0),AE87,WORKDAY.INTL(AF87,1,V87,'Resmi Tatiller'!$A$2:$A$17)+TIME(8,0,0)))))))))</f>
        <v/>
      </c>
      <c r="AK87" s="18" t="str">
        <f>IF(AE87="","",IF(AH87&lt;&gt;AF87,AH87+TIME(8,0,0),IF(AG87&lt;TIME(8,0,0),AF87+TIME(8,0,0),IF(AG87&lt;TIME(12,0,0),AE87,IF(AG87&lt;TIME(12,45,0),AF87+TIME(12,45,0),IF(AG87&lt;TIME(15,0,0),AE87,IF(AG87&lt;TIME(15,15,0),AF87+TIME(15,15,0),IF(AG87&lt;TIME(20,0,0),AE87,WORKDAY.INTL(AF87,1,V87,'Resmi Tatiller'!$A$2:$A$17)+TIME(8,0,0)))))))))</f>
        <v/>
      </c>
      <c r="AL87" s="18" t="str">
        <f t="shared" si="71"/>
        <v/>
      </c>
    </row>
    <row r="88" spans="1:38" x14ac:dyDescent="0.25">
      <c r="A88" s="6" t="str">
        <f t="shared" si="48"/>
        <v/>
      </c>
      <c r="B88" s="6"/>
      <c r="C88" s="7" t="str">
        <f>IFERROR(VLOOKUP(B88,'Ürün Veri'!$A:$E,2,FALSE),"")</f>
        <v/>
      </c>
      <c r="D88" s="7" t="str">
        <f>IFERROR(VLOOKUP(B88,'Ürün Veri'!$A:$E,3,FALSE),"")</f>
        <v/>
      </c>
      <c r="E88" s="7" t="str">
        <f>IFERROR(VLOOKUP(B88,'Ürün Veri'!$A:$E,4,FALSE),"")</f>
        <v/>
      </c>
      <c r="F88" s="7" t="str">
        <f>IFERROR(VLOOKUP(B88,'Ürün Veri'!$A:$E,5,FALSE),"")</f>
        <v/>
      </c>
      <c r="G88" s="6"/>
      <c r="H88" s="6"/>
      <c r="I88" s="14">
        <v>10</v>
      </c>
      <c r="J88" s="15">
        <f t="shared" si="49"/>
        <v>45</v>
      </c>
      <c r="K88" s="15">
        <f t="shared" si="50"/>
        <v>15</v>
      </c>
      <c r="L88" s="8">
        <f t="shared" si="51"/>
        <v>9</v>
      </c>
      <c r="M88" s="6" t="s">
        <v>763</v>
      </c>
      <c r="N88" s="9" t="str">
        <f t="shared" si="65"/>
        <v/>
      </c>
      <c r="O88" s="10" t="str">
        <f t="shared" si="66"/>
        <v/>
      </c>
      <c r="P88" s="8" t="str">
        <f t="shared" si="52"/>
        <v/>
      </c>
      <c r="Q88" s="8" t="str">
        <f t="shared" si="53"/>
        <v/>
      </c>
      <c r="R88" s="9" t="str">
        <f>IF(AB88="","",WORKDAY.INTL(W88,AA88,V88,'Resmi Tatiller'!$A$2:$A$17))</f>
        <v/>
      </c>
      <c r="S88" s="10" t="str">
        <f t="shared" si="54"/>
        <v/>
      </c>
      <c r="T88" s="8" t="str">
        <f t="shared" si="55"/>
        <v>Boş</v>
      </c>
      <c r="U88" s="8">
        <f t="shared" si="56"/>
        <v>540</v>
      </c>
      <c r="V88" s="11" t="str">
        <f t="shared" si="57"/>
        <v>0000011</v>
      </c>
      <c r="W88" s="9" t="str">
        <f>IF(OR(N88="",O88=""),"",IF($AD88="24 Saat",N88,IF($AD88="12 Saat",IF(O88&gt;=TIME(20,0,0),WORKDAY.INTL(N88,1,V88,'Resmi Tatiller'!$A$2:$A$17),WORKDAY.INTL(N88-1,1,V88,'Resmi Tatiller'!$A$2:$A$17)),IF($AD88="2 Vardiya",IF(O88&lt;TIME(6,0,0),N88-1,IF(O88&lt;TIME(8,0,0),WORKDAY.INTL(N88-1,1,V88,'Resmi Tatiller'!$A$2:$A$17),N88)),IF(O88&gt;=TIME(18,0,0),WORKDAY.INTL(N88,1,V88,'Resmi Tatiller'!$A$2:$A$17),WORKDAY.INTL(N88-1,1,V88,'Resmi Tatiller'!$A$2:$A$17))))))</f>
        <v/>
      </c>
      <c r="X88" s="8" t="str">
        <f t="shared" si="58"/>
        <v/>
      </c>
      <c r="Y88" s="11" t="str">
        <f t="shared" si="59"/>
        <v/>
      </c>
      <c r="Z88" s="11" t="str">
        <f t="shared" si="60"/>
        <v/>
      </c>
      <c r="AA88" s="11" t="str">
        <f t="shared" si="61"/>
        <v/>
      </c>
      <c r="AB88" s="11" t="str">
        <f t="shared" si="62"/>
        <v/>
      </c>
      <c r="AC88" s="12" t="str">
        <f t="shared" si="63"/>
        <v/>
      </c>
      <c r="AD88" s="6" t="str">
        <f t="shared" si="64"/>
        <v>Gündüz</v>
      </c>
      <c r="AE88" s="18" t="str">
        <f t="shared" si="67"/>
        <v/>
      </c>
      <c r="AF88" s="18" t="str">
        <f t="shared" si="68"/>
        <v/>
      </c>
      <c r="AG88" s="19" t="str">
        <f t="shared" si="69"/>
        <v/>
      </c>
      <c r="AH88" s="18" t="str">
        <f>IF(AF88="","",WORKDAY.INTL(AF88-1,1,V88,'Resmi Tatiller'!$A$2:$A$17))</f>
        <v/>
      </c>
      <c r="AI88" s="18" t="str">
        <f t="shared" si="70"/>
        <v/>
      </c>
      <c r="AJ88" s="18" t="str">
        <f>IF(AE88="","",IF(AH88&lt;&gt;AF88,AH88+TIME(8,0,0),IF(AG88&lt;TIME(8,0,0),AF88+TIME(8,0,0),IF(AG88&lt;TIME(12,0,0),AE88,IF(AG88&lt;TIME(12,45,0),AF88+TIME(12,45,0),IF(AG88&lt;TIME(15,0,0),AE88,IF(AG88&lt;TIME(15,15,0),AF88+TIME(15,15,0),IF(AG88&lt;TIME(18,0,0),AE88,WORKDAY.INTL(AF88,1,V88,'Resmi Tatiller'!$A$2:$A$17)+TIME(8,0,0)))))))))</f>
        <v/>
      </c>
      <c r="AK88" s="18" t="str">
        <f>IF(AE88="","",IF(AH88&lt;&gt;AF88,AH88+TIME(8,0,0),IF(AG88&lt;TIME(8,0,0),AF88+TIME(8,0,0),IF(AG88&lt;TIME(12,0,0),AE88,IF(AG88&lt;TIME(12,45,0),AF88+TIME(12,45,0),IF(AG88&lt;TIME(15,0,0),AE88,IF(AG88&lt;TIME(15,15,0),AF88+TIME(15,15,0),IF(AG88&lt;TIME(20,0,0),AE88,WORKDAY.INTL(AF88,1,V88,'Resmi Tatiller'!$A$2:$A$17)+TIME(8,0,0)))))))))</f>
        <v/>
      </c>
      <c r="AL88" s="18" t="str">
        <f t="shared" si="71"/>
        <v/>
      </c>
    </row>
    <row r="89" spans="1:38" x14ac:dyDescent="0.25">
      <c r="A89" s="6" t="str">
        <f t="shared" si="48"/>
        <v/>
      </c>
      <c r="B89" s="6"/>
      <c r="C89" s="7" t="str">
        <f>IFERROR(VLOOKUP(B89,'Ürün Veri'!$A:$E,2,FALSE),"")</f>
        <v/>
      </c>
      <c r="D89" s="7" t="str">
        <f>IFERROR(VLOOKUP(B89,'Ürün Veri'!$A:$E,3,FALSE),"")</f>
        <v/>
      </c>
      <c r="E89" s="7" t="str">
        <f>IFERROR(VLOOKUP(B89,'Ürün Veri'!$A:$E,4,FALSE),"")</f>
        <v/>
      </c>
      <c r="F89" s="7" t="str">
        <f>IFERROR(VLOOKUP(B89,'Ürün Veri'!$A:$E,5,FALSE),"")</f>
        <v/>
      </c>
      <c r="G89" s="6"/>
      <c r="H89" s="6"/>
      <c r="I89" s="14">
        <v>10</v>
      </c>
      <c r="J89" s="15">
        <f t="shared" si="49"/>
        <v>45</v>
      </c>
      <c r="K89" s="15">
        <f t="shared" si="50"/>
        <v>15</v>
      </c>
      <c r="L89" s="8">
        <f t="shared" si="51"/>
        <v>9</v>
      </c>
      <c r="M89" s="6" t="s">
        <v>763</v>
      </c>
      <c r="N89" s="9" t="str">
        <f t="shared" si="65"/>
        <v/>
      </c>
      <c r="O89" s="10" t="str">
        <f t="shared" si="66"/>
        <v/>
      </c>
      <c r="P89" s="8" t="str">
        <f t="shared" si="52"/>
        <v/>
      </c>
      <c r="Q89" s="8" t="str">
        <f t="shared" si="53"/>
        <v/>
      </c>
      <c r="R89" s="9" t="str">
        <f>IF(AB89="","",WORKDAY.INTL(W89,AA89,V89,'Resmi Tatiller'!$A$2:$A$17))</f>
        <v/>
      </c>
      <c r="S89" s="10" t="str">
        <f t="shared" si="54"/>
        <v/>
      </c>
      <c r="T89" s="8" t="str">
        <f t="shared" si="55"/>
        <v>Boş</v>
      </c>
      <c r="U89" s="8">
        <f t="shared" si="56"/>
        <v>540</v>
      </c>
      <c r="V89" s="11" t="str">
        <f t="shared" si="57"/>
        <v>0000011</v>
      </c>
      <c r="W89" s="9" t="str">
        <f>IF(OR(N89="",O89=""),"",IF($AD89="24 Saat",N89,IF($AD89="12 Saat",IF(O89&gt;=TIME(20,0,0),WORKDAY.INTL(N89,1,V89,'Resmi Tatiller'!$A$2:$A$17),WORKDAY.INTL(N89-1,1,V89,'Resmi Tatiller'!$A$2:$A$17)),IF($AD89="2 Vardiya",IF(O89&lt;TIME(6,0,0),N89-1,IF(O89&lt;TIME(8,0,0),WORKDAY.INTL(N89-1,1,V89,'Resmi Tatiller'!$A$2:$A$17),N89)),IF(O89&gt;=TIME(18,0,0),WORKDAY.INTL(N89,1,V89,'Resmi Tatiller'!$A$2:$A$17),WORKDAY.INTL(N89-1,1,V89,'Resmi Tatiller'!$A$2:$A$17))))))</f>
        <v/>
      </c>
      <c r="X89" s="8" t="str">
        <f t="shared" si="58"/>
        <v/>
      </c>
      <c r="Y89" s="11" t="str">
        <f t="shared" si="59"/>
        <v/>
      </c>
      <c r="Z89" s="11" t="str">
        <f t="shared" si="60"/>
        <v/>
      </c>
      <c r="AA89" s="11" t="str">
        <f t="shared" si="61"/>
        <v/>
      </c>
      <c r="AB89" s="11" t="str">
        <f t="shared" si="62"/>
        <v/>
      </c>
      <c r="AC89" s="12" t="str">
        <f t="shared" si="63"/>
        <v/>
      </c>
      <c r="AD89" s="6" t="str">
        <f t="shared" si="64"/>
        <v>Gündüz</v>
      </c>
      <c r="AE89" s="18" t="str">
        <f t="shared" si="67"/>
        <v/>
      </c>
      <c r="AF89" s="18" t="str">
        <f t="shared" si="68"/>
        <v/>
      </c>
      <c r="AG89" s="19" t="str">
        <f t="shared" si="69"/>
        <v/>
      </c>
      <c r="AH89" s="18" t="str">
        <f>IF(AF89="","",WORKDAY.INTL(AF89-1,1,V89,'Resmi Tatiller'!$A$2:$A$17))</f>
        <v/>
      </c>
      <c r="AI89" s="18" t="str">
        <f t="shared" si="70"/>
        <v/>
      </c>
      <c r="AJ89" s="18" t="str">
        <f>IF(AE89="","",IF(AH89&lt;&gt;AF89,AH89+TIME(8,0,0),IF(AG89&lt;TIME(8,0,0),AF89+TIME(8,0,0),IF(AG89&lt;TIME(12,0,0),AE89,IF(AG89&lt;TIME(12,45,0),AF89+TIME(12,45,0),IF(AG89&lt;TIME(15,0,0),AE89,IF(AG89&lt;TIME(15,15,0),AF89+TIME(15,15,0),IF(AG89&lt;TIME(18,0,0),AE89,WORKDAY.INTL(AF89,1,V89,'Resmi Tatiller'!$A$2:$A$17)+TIME(8,0,0)))))))))</f>
        <v/>
      </c>
      <c r="AK89" s="18" t="str">
        <f>IF(AE89="","",IF(AH89&lt;&gt;AF89,AH89+TIME(8,0,0),IF(AG89&lt;TIME(8,0,0),AF89+TIME(8,0,0),IF(AG89&lt;TIME(12,0,0),AE89,IF(AG89&lt;TIME(12,45,0),AF89+TIME(12,45,0),IF(AG89&lt;TIME(15,0,0),AE89,IF(AG89&lt;TIME(15,15,0),AF89+TIME(15,15,0),IF(AG89&lt;TIME(20,0,0),AE89,WORKDAY.INTL(AF89,1,V89,'Resmi Tatiller'!$A$2:$A$17)+TIME(8,0,0)))))))))</f>
        <v/>
      </c>
      <c r="AL89" s="18" t="str">
        <f t="shared" si="71"/>
        <v/>
      </c>
    </row>
    <row r="90" spans="1:38" x14ac:dyDescent="0.25">
      <c r="A90" s="6" t="str">
        <f t="shared" si="48"/>
        <v/>
      </c>
      <c r="B90" s="6"/>
      <c r="C90" s="7" t="str">
        <f>IFERROR(VLOOKUP(B90,'Ürün Veri'!$A:$E,2,FALSE),"")</f>
        <v/>
      </c>
      <c r="D90" s="7" t="str">
        <f>IFERROR(VLOOKUP(B90,'Ürün Veri'!$A:$E,3,FALSE),"")</f>
        <v/>
      </c>
      <c r="E90" s="7" t="str">
        <f>IFERROR(VLOOKUP(B90,'Ürün Veri'!$A:$E,4,FALSE),"")</f>
        <v/>
      </c>
      <c r="F90" s="7" t="str">
        <f>IFERROR(VLOOKUP(B90,'Ürün Veri'!$A:$E,5,FALSE),"")</f>
        <v/>
      </c>
      <c r="G90" s="6"/>
      <c r="H90" s="6"/>
      <c r="I90" s="14">
        <v>10</v>
      </c>
      <c r="J90" s="15">
        <f t="shared" si="49"/>
        <v>45</v>
      </c>
      <c r="K90" s="15">
        <f t="shared" si="50"/>
        <v>15</v>
      </c>
      <c r="L90" s="8">
        <f t="shared" si="51"/>
        <v>9</v>
      </c>
      <c r="M90" s="6" t="s">
        <v>763</v>
      </c>
      <c r="N90" s="9" t="str">
        <f t="shared" si="65"/>
        <v/>
      </c>
      <c r="O90" s="10" t="str">
        <f t="shared" si="66"/>
        <v/>
      </c>
      <c r="P90" s="8" t="str">
        <f t="shared" si="52"/>
        <v/>
      </c>
      <c r="Q90" s="8" t="str">
        <f t="shared" si="53"/>
        <v/>
      </c>
      <c r="R90" s="9" t="str">
        <f>IF(AB90="","",WORKDAY.INTL(W90,AA90,V90,'Resmi Tatiller'!$A$2:$A$17))</f>
        <v/>
      </c>
      <c r="S90" s="10" t="str">
        <f t="shared" si="54"/>
        <v/>
      </c>
      <c r="T90" s="8" t="str">
        <f t="shared" si="55"/>
        <v>Boş</v>
      </c>
      <c r="U90" s="8">
        <f t="shared" si="56"/>
        <v>540</v>
      </c>
      <c r="V90" s="11" t="str">
        <f t="shared" si="57"/>
        <v>0000011</v>
      </c>
      <c r="W90" s="9" t="str">
        <f>IF(OR(N90="",O90=""),"",IF($AD90="24 Saat",N90,IF($AD90="12 Saat",IF(O90&gt;=TIME(20,0,0),WORKDAY.INTL(N90,1,V90,'Resmi Tatiller'!$A$2:$A$17),WORKDAY.INTL(N90-1,1,V90,'Resmi Tatiller'!$A$2:$A$17)),IF($AD90="2 Vardiya",IF(O90&lt;TIME(6,0,0),N90-1,IF(O90&lt;TIME(8,0,0),WORKDAY.INTL(N90-1,1,V90,'Resmi Tatiller'!$A$2:$A$17),N90)),IF(O90&gt;=TIME(18,0,0),WORKDAY.INTL(N90,1,V90,'Resmi Tatiller'!$A$2:$A$17),WORKDAY.INTL(N90-1,1,V90,'Resmi Tatiller'!$A$2:$A$17))))))</f>
        <v/>
      </c>
      <c r="X90" s="8" t="str">
        <f t="shared" si="58"/>
        <v/>
      </c>
      <c r="Y90" s="11" t="str">
        <f t="shared" si="59"/>
        <v/>
      </c>
      <c r="Z90" s="11" t="str">
        <f t="shared" si="60"/>
        <v/>
      </c>
      <c r="AA90" s="11" t="str">
        <f t="shared" si="61"/>
        <v/>
      </c>
      <c r="AB90" s="11" t="str">
        <f t="shared" si="62"/>
        <v/>
      </c>
      <c r="AC90" s="12" t="str">
        <f t="shared" si="63"/>
        <v/>
      </c>
      <c r="AD90" s="6" t="str">
        <f t="shared" si="64"/>
        <v>Gündüz</v>
      </c>
      <c r="AE90" s="18" t="str">
        <f t="shared" si="67"/>
        <v/>
      </c>
      <c r="AF90" s="18" t="str">
        <f t="shared" si="68"/>
        <v/>
      </c>
      <c r="AG90" s="19" t="str">
        <f t="shared" si="69"/>
        <v/>
      </c>
      <c r="AH90" s="18" t="str">
        <f>IF(AF90="","",WORKDAY.INTL(AF90-1,1,V90,'Resmi Tatiller'!$A$2:$A$17))</f>
        <v/>
      </c>
      <c r="AI90" s="18" t="str">
        <f t="shared" si="70"/>
        <v/>
      </c>
      <c r="AJ90" s="18" t="str">
        <f>IF(AE90="","",IF(AH90&lt;&gt;AF90,AH90+TIME(8,0,0),IF(AG90&lt;TIME(8,0,0),AF90+TIME(8,0,0),IF(AG90&lt;TIME(12,0,0),AE90,IF(AG90&lt;TIME(12,45,0),AF90+TIME(12,45,0),IF(AG90&lt;TIME(15,0,0),AE90,IF(AG90&lt;TIME(15,15,0),AF90+TIME(15,15,0),IF(AG90&lt;TIME(18,0,0),AE90,WORKDAY.INTL(AF90,1,V90,'Resmi Tatiller'!$A$2:$A$17)+TIME(8,0,0)))))))))</f>
        <v/>
      </c>
      <c r="AK90" s="18" t="str">
        <f>IF(AE90="","",IF(AH90&lt;&gt;AF90,AH90+TIME(8,0,0),IF(AG90&lt;TIME(8,0,0),AF90+TIME(8,0,0),IF(AG90&lt;TIME(12,0,0),AE90,IF(AG90&lt;TIME(12,45,0),AF90+TIME(12,45,0),IF(AG90&lt;TIME(15,0,0),AE90,IF(AG90&lt;TIME(15,15,0),AF90+TIME(15,15,0),IF(AG90&lt;TIME(20,0,0),AE90,WORKDAY.INTL(AF90,1,V90,'Resmi Tatiller'!$A$2:$A$17)+TIME(8,0,0)))))))))</f>
        <v/>
      </c>
      <c r="AL90" s="18" t="str">
        <f t="shared" si="71"/>
        <v/>
      </c>
    </row>
    <row r="91" spans="1:38" x14ac:dyDescent="0.25">
      <c r="A91" s="6" t="str">
        <f t="shared" si="48"/>
        <v/>
      </c>
      <c r="B91" s="6"/>
      <c r="C91" s="7" t="str">
        <f>IFERROR(VLOOKUP(B91,'Ürün Veri'!$A:$E,2,FALSE),"")</f>
        <v/>
      </c>
      <c r="D91" s="7" t="str">
        <f>IFERROR(VLOOKUP(B91,'Ürün Veri'!$A:$E,3,FALSE),"")</f>
        <v/>
      </c>
      <c r="E91" s="7" t="str">
        <f>IFERROR(VLOOKUP(B91,'Ürün Veri'!$A:$E,4,FALSE),"")</f>
        <v/>
      </c>
      <c r="F91" s="7" t="str">
        <f>IFERROR(VLOOKUP(B91,'Ürün Veri'!$A:$E,5,FALSE),"")</f>
        <v/>
      </c>
      <c r="G91" s="6"/>
      <c r="H91" s="6"/>
      <c r="I91" s="14">
        <v>10</v>
      </c>
      <c r="J91" s="15">
        <f t="shared" si="49"/>
        <v>45</v>
      </c>
      <c r="K91" s="15">
        <f t="shared" si="50"/>
        <v>15</v>
      </c>
      <c r="L91" s="8">
        <f t="shared" si="51"/>
        <v>9</v>
      </c>
      <c r="M91" s="6" t="s">
        <v>763</v>
      </c>
      <c r="N91" s="9" t="str">
        <f t="shared" si="65"/>
        <v/>
      </c>
      <c r="O91" s="10" t="str">
        <f t="shared" si="66"/>
        <v/>
      </c>
      <c r="P91" s="8" t="str">
        <f t="shared" si="52"/>
        <v/>
      </c>
      <c r="Q91" s="8" t="str">
        <f t="shared" si="53"/>
        <v/>
      </c>
      <c r="R91" s="9" t="str">
        <f>IF(AB91="","",WORKDAY.INTL(W91,AA91,V91,'Resmi Tatiller'!$A$2:$A$17))</f>
        <v/>
      </c>
      <c r="S91" s="10" t="str">
        <f t="shared" si="54"/>
        <v/>
      </c>
      <c r="T91" s="8" t="str">
        <f t="shared" si="55"/>
        <v>Boş</v>
      </c>
      <c r="U91" s="8">
        <f t="shared" si="56"/>
        <v>540</v>
      </c>
      <c r="V91" s="11" t="str">
        <f t="shared" si="57"/>
        <v>0000011</v>
      </c>
      <c r="W91" s="9" t="str">
        <f>IF(OR(N91="",O91=""),"",IF($AD91="24 Saat",N91,IF($AD91="12 Saat",IF(O91&gt;=TIME(20,0,0),WORKDAY.INTL(N91,1,V91,'Resmi Tatiller'!$A$2:$A$17),WORKDAY.INTL(N91-1,1,V91,'Resmi Tatiller'!$A$2:$A$17)),IF($AD91="2 Vardiya",IF(O91&lt;TIME(6,0,0),N91-1,IF(O91&lt;TIME(8,0,0),WORKDAY.INTL(N91-1,1,V91,'Resmi Tatiller'!$A$2:$A$17),N91)),IF(O91&gt;=TIME(18,0,0),WORKDAY.INTL(N91,1,V91,'Resmi Tatiller'!$A$2:$A$17),WORKDAY.INTL(N91-1,1,V91,'Resmi Tatiller'!$A$2:$A$17))))))</f>
        <v/>
      </c>
      <c r="X91" s="8" t="str">
        <f t="shared" si="58"/>
        <v/>
      </c>
      <c r="Y91" s="11" t="str">
        <f t="shared" si="59"/>
        <v/>
      </c>
      <c r="Z91" s="11" t="str">
        <f t="shared" si="60"/>
        <v/>
      </c>
      <c r="AA91" s="11" t="str">
        <f t="shared" si="61"/>
        <v/>
      </c>
      <c r="AB91" s="11" t="str">
        <f t="shared" si="62"/>
        <v/>
      </c>
      <c r="AC91" s="12" t="str">
        <f t="shared" si="63"/>
        <v/>
      </c>
      <c r="AD91" s="6" t="str">
        <f t="shared" si="64"/>
        <v>Gündüz</v>
      </c>
      <c r="AE91" s="18" t="str">
        <f t="shared" si="67"/>
        <v/>
      </c>
      <c r="AF91" s="18" t="str">
        <f t="shared" si="68"/>
        <v/>
      </c>
      <c r="AG91" s="19" t="str">
        <f t="shared" si="69"/>
        <v/>
      </c>
      <c r="AH91" s="18" t="str">
        <f>IF(AF91="","",WORKDAY.INTL(AF91-1,1,V91,'Resmi Tatiller'!$A$2:$A$17))</f>
        <v/>
      </c>
      <c r="AI91" s="18" t="str">
        <f t="shared" si="70"/>
        <v/>
      </c>
      <c r="AJ91" s="18" t="str">
        <f>IF(AE91="","",IF(AH91&lt;&gt;AF91,AH91+TIME(8,0,0),IF(AG91&lt;TIME(8,0,0),AF91+TIME(8,0,0),IF(AG91&lt;TIME(12,0,0),AE91,IF(AG91&lt;TIME(12,45,0),AF91+TIME(12,45,0),IF(AG91&lt;TIME(15,0,0),AE91,IF(AG91&lt;TIME(15,15,0),AF91+TIME(15,15,0),IF(AG91&lt;TIME(18,0,0),AE91,WORKDAY.INTL(AF91,1,V91,'Resmi Tatiller'!$A$2:$A$17)+TIME(8,0,0)))))))))</f>
        <v/>
      </c>
      <c r="AK91" s="18" t="str">
        <f>IF(AE91="","",IF(AH91&lt;&gt;AF91,AH91+TIME(8,0,0),IF(AG91&lt;TIME(8,0,0),AF91+TIME(8,0,0),IF(AG91&lt;TIME(12,0,0),AE91,IF(AG91&lt;TIME(12,45,0),AF91+TIME(12,45,0),IF(AG91&lt;TIME(15,0,0),AE91,IF(AG91&lt;TIME(15,15,0),AF91+TIME(15,15,0),IF(AG91&lt;TIME(20,0,0),AE91,WORKDAY.INTL(AF91,1,V91,'Resmi Tatiller'!$A$2:$A$17)+TIME(8,0,0)))))))))</f>
        <v/>
      </c>
      <c r="AL91" s="18" t="str">
        <f t="shared" si="71"/>
        <v/>
      </c>
    </row>
    <row r="92" spans="1:38" x14ac:dyDescent="0.25">
      <c r="A92" s="6" t="str">
        <f t="shared" si="48"/>
        <v/>
      </c>
      <c r="B92" s="6"/>
      <c r="C92" s="7" t="str">
        <f>IFERROR(VLOOKUP(B92,'Ürün Veri'!$A:$E,2,FALSE),"")</f>
        <v/>
      </c>
      <c r="D92" s="7" t="str">
        <f>IFERROR(VLOOKUP(B92,'Ürün Veri'!$A:$E,3,FALSE),"")</f>
        <v/>
      </c>
      <c r="E92" s="7" t="str">
        <f>IFERROR(VLOOKUP(B92,'Ürün Veri'!$A:$E,4,FALSE),"")</f>
        <v/>
      </c>
      <c r="F92" s="7" t="str">
        <f>IFERROR(VLOOKUP(B92,'Ürün Veri'!$A:$E,5,FALSE),"")</f>
        <v/>
      </c>
      <c r="G92" s="6"/>
      <c r="H92" s="6"/>
      <c r="I92" s="14">
        <v>10</v>
      </c>
      <c r="J92" s="15">
        <f t="shared" si="49"/>
        <v>45</v>
      </c>
      <c r="K92" s="15">
        <f t="shared" si="50"/>
        <v>15</v>
      </c>
      <c r="L92" s="8">
        <f t="shared" si="51"/>
        <v>9</v>
      </c>
      <c r="M92" s="6" t="s">
        <v>763</v>
      </c>
      <c r="N92" s="9" t="str">
        <f t="shared" si="65"/>
        <v/>
      </c>
      <c r="O92" s="10" t="str">
        <f t="shared" si="66"/>
        <v/>
      </c>
      <c r="P92" s="8" t="str">
        <f t="shared" si="52"/>
        <v/>
      </c>
      <c r="Q92" s="8" t="str">
        <f t="shared" si="53"/>
        <v/>
      </c>
      <c r="R92" s="9" t="str">
        <f>IF(AB92="","",WORKDAY.INTL(W92,AA92,V92,'Resmi Tatiller'!$A$2:$A$17))</f>
        <v/>
      </c>
      <c r="S92" s="10" t="str">
        <f t="shared" si="54"/>
        <v/>
      </c>
      <c r="T92" s="8" t="str">
        <f t="shared" si="55"/>
        <v>Boş</v>
      </c>
      <c r="U92" s="8">
        <f t="shared" si="56"/>
        <v>540</v>
      </c>
      <c r="V92" s="11" t="str">
        <f t="shared" si="57"/>
        <v>0000011</v>
      </c>
      <c r="W92" s="9" t="str">
        <f>IF(OR(N92="",O92=""),"",IF($AD92="24 Saat",N92,IF($AD92="12 Saat",IF(O92&gt;=TIME(20,0,0),WORKDAY.INTL(N92,1,V92,'Resmi Tatiller'!$A$2:$A$17),WORKDAY.INTL(N92-1,1,V92,'Resmi Tatiller'!$A$2:$A$17)),IF($AD92="2 Vardiya",IF(O92&lt;TIME(6,0,0),N92-1,IF(O92&lt;TIME(8,0,0),WORKDAY.INTL(N92-1,1,V92,'Resmi Tatiller'!$A$2:$A$17),N92)),IF(O92&gt;=TIME(18,0,0),WORKDAY.INTL(N92,1,V92,'Resmi Tatiller'!$A$2:$A$17),WORKDAY.INTL(N92-1,1,V92,'Resmi Tatiller'!$A$2:$A$17))))))</f>
        <v/>
      </c>
      <c r="X92" s="8" t="str">
        <f t="shared" si="58"/>
        <v/>
      </c>
      <c r="Y92" s="11" t="str">
        <f t="shared" si="59"/>
        <v/>
      </c>
      <c r="Z92" s="11" t="str">
        <f t="shared" si="60"/>
        <v/>
      </c>
      <c r="AA92" s="11" t="str">
        <f t="shared" si="61"/>
        <v/>
      </c>
      <c r="AB92" s="11" t="str">
        <f t="shared" si="62"/>
        <v/>
      </c>
      <c r="AC92" s="12" t="str">
        <f t="shared" si="63"/>
        <v/>
      </c>
      <c r="AD92" s="6" t="str">
        <f t="shared" si="64"/>
        <v>Gündüz</v>
      </c>
      <c r="AE92" s="18" t="str">
        <f t="shared" si="67"/>
        <v/>
      </c>
      <c r="AF92" s="18" t="str">
        <f t="shared" si="68"/>
        <v/>
      </c>
      <c r="AG92" s="19" t="str">
        <f t="shared" si="69"/>
        <v/>
      </c>
      <c r="AH92" s="18" t="str">
        <f>IF(AF92="","",WORKDAY.INTL(AF92-1,1,V92,'Resmi Tatiller'!$A$2:$A$17))</f>
        <v/>
      </c>
      <c r="AI92" s="18" t="str">
        <f t="shared" si="70"/>
        <v/>
      </c>
      <c r="AJ92" s="18" t="str">
        <f>IF(AE92="","",IF(AH92&lt;&gt;AF92,AH92+TIME(8,0,0),IF(AG92&lt;TIME(8,0,0),AF92+TIME(8,0,0),IF(AG92&lt;TIME(12,0,0),AE92,IF(AG92&lt;TIME(12,45,0),AF92+TIME(12,45,0),IF(AG92&lt;TIME(15,0,0),AE92,IF(AG92&lt;TIME(15,15,0),AF92+TIME(15,15,0),IF(AG92&lt;TIME(18,0,0),AE92,WORKDAY.INTL(AF92,1,V92,'Resmi Tatiller'!$A$2:$A$17)+TIME(8,0,0)))))))))</f>
        <v/>
      </c>
      <c r="AK92" s="18" t="str">
        <f>IF(AE92="","",IF(AH92&lt;&gt;AF92,AH92+TIME(8,0,0),IF(AG92&lt;TIME(8,0,0),AF92+TIME(8,0,0),IF(AG92&lt;TIME(12,0,0),AE92,IF(AG92&lt;TIME(12,45,0),AF92+TIME(12,45,0),IF(AG92&lt;TIME(15,0,0),AE92,IF(AG92&lt;TIME(15,15,0),AF92+TIME(15,15,0),IF(AG92&lt;TIME(20,0,0),AE92,WORKDAY.INTL(AF92,1,V92,'Resmi Tatiller'!$A$2:$A$17)+TIME(8,0,0)))))))))</f>
        <v/>
      </c>
      <c r="AL92" s="18" t="str">
        <f t="shared" si="71"/>
        <v/>
      </c>
    </row>
    <row r="93" spans="1:38" x14ac:dyDescent="0.25">
      <c r="A93" s="6" t="str">
        <f t="shared" si="48"/>
        <v/>
      </c>
      <c r="B93" s="6"/>
      <c r="C93" s="7" t="str">
        <f>IFERROR(VLOOKUP(B93,'Ürün Veri'!$A:$E,2,FALSE),"")</f>
        <v/>
      </c>
      <c r="D93" s="7" t="str">
        <f>IFERROR(VLOOKUP(B93,'Ürün Veri'!$A:$E,3,FALSE),"")</f>
        <v/>
      </c>
      <c r="E93" s="7" t="str">
        <f>IFERROR(VLOOKUP(B93,'Ürün Veri'!$A:$E,4,FALSE),"")</f>
        <v/>
      </c>
      <c r="F93" s="7" t="str">
        <f>IFERROR(VLOOKUP(B93,'Ürün Veri'!$A:$E,5,FALSE),"")</f>
        <v/>
      </c>
      <c r="G93" s="6"/>
      <c r="H93" s="6"/>
      <c r="I93" s="14">
        <v>10</v>
      </c>
      <c r="J93" s="15">
        <f t="shared" si="49"/>
        <v>45</v>
      </c>
      <c r="K93" s="15">
        <f t="shared" si="50"/>
        <v>15</v>
      </c>
      <c r="L93" s="8">
        <f t="shared" si="51"/>
        <v>9</v>
      </c>
      <c r="M93" s="6" t="s">
        <v>763</v>
      </c>
      <c r="N93" s="9" t="str">
        <f t="shared" si="65"/>
        <v/>
      </c>
      <c r="O93" s="10" t="str">
        <f t="shared" si="66"/>
        <v/>
      </c>
      <c r="P93" s="8" t="str">
        <f t="shared" si="52"/>
        <v/>
      </c>
      <c r="Q93" s="8" t="str">
        <f t="shared" si="53"/>
        <v/>
      </c>
      <c r="R93" s="9" t="str">
        <f>IF(AB93="","",WORKDAY.INTL(W93,AA93,V93,'Resmi Tatiller'!$A$2:$A$17))</f>
        <v/>
      </c>
      <c r="S93" s="10" t="str">
        <f t="shared" si="54"/>
        <v/>
      </c>
      <c r="T93" s="8" t="str">
        <f t="shared" si="55"/>
        <v>Boş</v>
      </c>
      <c r="U93" s="8">
        <f t="shared" si="56"/>
        <v>540</v>
      </c>
      <c r="V93" s="11" t="str">
        <f t="shared" si="57"/>
        <v>0000011</v>
      </c>
      <c r="W93" s="9" t="str">
        <f>IF(OR(N93="",O93=""),"",IF($AD93="24 Saat",N93,IF($AD93="12 Saat",IF(O93&gt;=TIME(20,0,0),WORKDAY.INTL(N93,1,V93,'Resmi Tatiller'!$A$2:$A$17),WORKDAY.INTL(N93-1,1,V93,'Resmi Tatiller'!$A$2:$A$17)),IF($AD93="2 Vardiya",IF(O93&lt;TIME(6,0,0),N93-1,IF(O93&lt;TIME(8,0,0),WORKDAY.INTL(N93-1,1,V93,'Resmi Tatiller'!$A$2:$A$17),N93)),IF(O93&gt;=TIME(18,0,0),WORKDAY.INTL(N93,1,V93,'Resmi Tatiller'!$A$2:$A$17),WORKDAY.INTL(N93-1,1,V93,'Resmi Tatiller'!$A$2:$A$17))))))</f>
        <v/>
      </c>
      <c r="X93" s="8" t="str">
        <f t="shared" si="58"/>
        <v/>
      </c>
      <c r="Y93" s="11" t="str">
        <f t="shared" si="59"/>
        <v/>
      </c>
      <c r="Z93" s="11" t="str">
        <f t="shared" si="60"/>
        <v/>
      </c>
      <c r="AA93" s="11" t="str">
        <f t="shared" si="61"/>
        <v/>
      </c>
      <c r="AB93" s="11" t="str">
        <f t="shared" si="62"/>
        <v/>
      </c>
      <c r="AC93" s="12" t="str">
        <f t="shared" si="63"/>
        <v/>
      </c>
      <c r="AD93" s="6" t="str">
        <f t="shared" si="64"/>
        <v>Gündüz</v>
      </c>
      <c r="AE93" s="18" t="str">
        <f t="shared" si="67"/>
        <v/>
      </c>
      <c r="AF93" s="18" t="str">
        <f t="shared" si="68"/>
        <v/>
      </c>
      <c r="AG93" s="19" t="str">
        <f t="shared" si="69"/>
        <v/>
      </c>
      <c r="AH93" s="18" t="str">
        <f>IF(AF93="","",WORKDAY.INTL(AF93-1,1,V93,'Resmi Tatiller'!$A$2:$A$17))</f>
        <v/>
      </c>
      <c r="AI93" s="18" t="str">
        <f t="shared" si="70"/>
        <v/>
      </c>
      <c r="AJ93" s="18" t="str">
        <f>IF(AE93="","",IF(AH93&lt;&gt;AF93,AH93+TIME(8,0,0),IF(AG93&lt;TIME(8,0,0),AF93+TIME(8,0,0),IF(AG93&lt;TIME(12,0,0),AE93,IF(AG93&lt;TIME(12,45,0),AF93+TIME(12,45,0),IF(AG93&lt;TIME(15,0,0),AE93,IF(AG93&lt;TIME(15,15,0),AF93+TIME(15,15,0),IF(AG93&lt;TIME(18,0,0),AE93,WORKDAY.INTL(AF93,1,V93,'Resmi Tatiller'!$A$2:$A$17)+TIME(8,0,0)))))))))</f>
        <v/>
      </c>
      <c r="AK93" s="18" t="str">
        <f>IF(AE93="","",IF(AH93&lt;&gt;AF93,AH93+TIME(8,0,0),IF(AG93&lt;TIME(8,0,0),AF93+TIME(8,0,0),IF(AG93&lt;TIME(12,0,0),AE93,IF(AG93&lt;TIME(12,45,0),AF93+TIME(12,45,0),IF(AG93&lt;TIME(15,0,0),AE93,IF(AG93&lt;TIME(15,15,0),AF93+TIME(15,15,0),IF(AG93&lt;TIME(20,0,0),AE93,WORKDAY.INTL(AF93,1,V93,'Resmi Tatiller'!$A$2:$A$17)+TIME(8,0,0)))))))))</f>
        <v/>
      </c>
      <c r="AL93" s="18" t="str">
        <f t="shared" si="71"/>
        <v/>
      </c>
    </row>
    <row r="94" spans="1:38" x14ac:dyDescent="0.25">
      <c r="A94" s="6" t="str">
        <f t="shared" si="48"/>
        <v/>
      </c>
      <c r="B94" s="6"/>
      <c r="C94" s="7" t="str">
        <f>IFERROR(VLOOKUP(B94,'Ürün Veri'!$A:$E,2,FALSE),"")</f>
        <v/>
      </c>
      <c r="D94" s="7" t="str">
        <f>IFERROR(VLOOKUP(B94,'Ürün Veri'!$A:$E,3,FALSE),"")</f>
        <v/>
      </c>
      <c r="E94" s="7" t="str">
        <f>IFERROR(VLOOKUP(B94,'Ürün Veri'!$A:$E,4,FALSE),"")</f>
        <v/>
      </c>
      <c r="F94" s="7" t="str">
        <f>IFERROR(VLOOKUP(B94,'Ürün Veri'!$A:$E,5,FALSE),"")</f>
        <v/>
      </c>
      <c r="G94" s="6"/>
      <c r="H94" s="6"/>
      <c r="I94" s="14">
        <v>10</v>
      </c>
      <c r="J94" s="15">
        <f t="shared" si="49"/>
        <v>45</v>
      </c>
      <c r="K94" s="15">
        <f t="shared" si="50"/>
        <v>15</v>
      </c>
      <c r="L94" s="8">
        <f t="shared" si="51"/>
        <v>9</v>
      </c>
      <c r="M94" s="6" t="s">
        <v>763</v>
      </c>
      <c r="N94" s="9" t="str">
        <f t="shared" si="65"/>
        <v/>
      </c>
      <c r="O94" s="10" t="str">
        <f t="shared" si="66"/>
        <v/>
      </c>
      <c r="P94" s="8" t="str">
        <f t="shared" si="52"/>
        <v/>
      </c>
      <c r="Q94" s="8" t="str">
        <f t="shared" si="53"/>
        <v/>
      </c>
      <c r="R94" s="9" t="str">
        <f>IF(AB94="","",WORKDAY.INTL(W94,AA94,V94,'Resmi Tatiller'!$A$2:$A$17))</f>
        <v/>
      </c>
      <c r="S94" s="10" t="str">
        <f t="shared" si="54"/>
        <v/>
      </c>
      <c r="T94" s="8" t="str">
        <f t="shared" si="55"/>
        <v>Boş</v>
      </c>
      <c r="U94" s="8">
        <f t="shared" si="56"/>
        <v>540</v>
      </c>
      <c r="V94" s="11" t="str">
        <f t="shared" si="57"/>
        <v>0000011</v>
      </c>
      <c r="W94" s="9" t="str">
        <f>IF(OR(N94="",O94=""),"",IF($AD94="24 Saat",N94,IF($AD94="12 Saat",IF(O94&gt;=TIME(20,0,0),WORKDAY.INTL(N94,1,V94,'Resmi Tatiller'!$A$2:$A$17),WORKDAY.INTL(N94-1,1,V94,'Resmi Tatiller'!$A$2:$A$17)),IF($AD94="2 Vardiya",IF(O94&lt;TIME(6,0,0),N94-1,IF(O94&lt;TIME(8,0,0),WORKDAY.INTL(N94-1,1,V94,'Resmi Tatiller'!$A$2:$A$17),N94)),IF(O94&gt;=TIME(18,0,0),WORKDAY.INTL(N94,1,V94,'Resmi Tatiller'!$A$2:$A$17),WORKDAY.INTL(N94-1,1,V94,'Resmi Tatiller'!$A$2:$A$17))))))</f>
        <v/>
      </c>
      <c r="X94" s="8" t="str">
        <f t="shared" si="58"/>
        <v/>
      </c>
      <c r="Y94" s="11" t="str">
        <f t="shared" si="59"/>
        <v/>
      </c>
      <c r="Z94" s="11" t="str">
        <f t="shared" si="60"/>
        <v/>
      </c>
      <c r="AA94" s="11" t="str">
        <f t="shared" si="61"/>
        <v/>
      </c>
      <c r="AB94" s="11" t="str">
        <f t="shared" si="62"/>
        <v/>
      </c>
      <c r="AC94" s="12" t="str">
        <f t="shared" si="63"/>
        <v/>
      </c>
      <c r="AD94" s="6" t="str">
        <f t="shared" si="64"/>
        <v>Gündüz</v>
      </c>
      <c r="AE94" s="18" t="str">
        <f t="shared" si="67"/>
        <v/>
      </c>
      <c r="AF94" s="18" t="str">
        <f t="shared" si="68"/>
        <v/>
      </c>
      <c r="AG94" s="19" t="str">
        <f t="shared" si="69"/>
        <v/>
      </c>
      <c r="AH94" s="18" t="str">
        <f>IF(AF94="","",WORKDAY.INTL(AF94-1,1,V94,'Resmi Tatiller'!$A$2:$A$17))</f>
        <v/>
      </c>
      <c r="AI94" s="18" t="str">
        <f t="shared" si="70"/>
        <v/>
      </c>
      <c r="AJ94" s="18" t="str">
        <f>IF(AE94="","",IF(AH94&lt;&gt;AF94,AH94+TIME(8,0,0),IF(AG94&lt;TIME(8,0,0),AF94+TIME(8,0,0),IF(AG94&lt;TIME(12,0,0),AE94,IF(AG94&lt;TIME(12,45,0),AF94+TIME(12,45,0),IF(AG94&lt;TIME(15,0,0),AE94,IF(AG94&lt;TIME(15,15,0),AF94+TIME(15,15,0),IF(AG94&lt;TIME(18,0,0),AE94,WORKDAY.INTL(AF94,1,V94,'Resmi Tatiller'!$A$2:$A$17)+TIME(8,0,0)))))))))</f>
        <v/>
      </c>
      <c r="AK94" s="18" t="str">
        <f>IF(AE94="","",IF(AH94&lt;&gt;AF94,AH94+TIME(8,0,0),IF(AG94&lt;TIME(8,0,0),AF94+TIME(8,0,0),IF(AG94&lt;TIME(12,0,0),AE94,IF(AG94&lt;TIME(12,45,0),AF94+TIME(12,45,0),IF(AG94&lt;TIME(15,0,0),AE94,IF(AG94&lt;TIME(15,15,0),AF94+TIME(15,15,0),IF(AG94&lt;TIME(20,0,0),AE94,WORKDAY.INTL(AF94,1,V94,'Resmi Tatiller'!$A$2:$A$17)+TIME(8,0,0)))))))))</f>
        <v/>
      </c>
      <c r="AL94" s="18" t="str">
        <f t="shared" si="71"/>
        <v/>
      </c>
    </row>
    <row r="95" spans="1:38" x14ac:dyDescent="0.25">
      <c r="A95" s="6" t="str">
        <f t="shared" si="48"/>
        <v/>
      </c>
      <c r="B95" s="6"/>
      <c r="C95" s="7" t="str">
        <f>IFERROR(VLOOKUP(B95,'Ürün Veri'!$A:$E,2,FALSE),"")</f>
        <v/>
      </c>
      <c r="D95" s="7" t="str">
        <f>IFERROR(VLOOKUP(B95,'Ürün Veri'!$A:$E,3,FALSE),"")</f>
        <v/>
      </c>
      <c r="E95" s="7" t="str">
        <f>IFERROR(VLOOKUP(B95,'Ürün Veri'!$A:$E,4,FALSE),"")</f>
        <v/>
      </c>
      <c r="F95" s="7" t="str">
        <f>IFERROR(VLOOKUP(B95,'Ürün Veri'!$A:$E,5,FALSE),"")</f>
        <v/>
      </c>
      <c r="G95" s="6"/>
      <c r="H95" s="6"/>
      <c r="I95" s="14">
        <v>10</v>
      </c>
      <c r="J95" s="15">
        <f t="shared" si="49"/>
        <v>45</v>
      </c>
      <c r="K95" s="15">
        <f t="shared" si="50"/>
        <v>15</v>
      </c>
      <c r="L95" s="8">
        <f t="shared" si="51"/>
        <v>9</v>
      </c>
      <c r="M95" s="6" t="s">
        <v>763</v>
      </c>
      <c r="N95" s="9" t="str">
        <f t="shared" si="65"/>
        <v/>
      </c>
      <c r="O95" s="10" t="str">
        <f t="shared" si="66"/>
        <v/>
      </c>
      <c r="P95" s="8" t="str">
        <f t="shared" si="52"/>
        <v/>
      </c>
      <c r="Q95" s="8" t="str">
        <f t="shared" si="53"/>
        <v/>
      </c>
      <c r="R95" s="9" t="str">
        <f>IF(AB95="","",WORKDAY.INTL(W95,AA95,V95,'Resmi Tatiller'!$A$2:$A$17))</f>
        <v/>
      </c>
      <c r="S95" s="10" t="str">
        <f t="shared" si="54"/>
        <v/>
      </c>
      <c r="T95" s="8" t="str">
        <f t="shared" si="55"/>
        <v>Boş</v>
      </c>
      <c r="U95" s="8">
        <f t="shared" si="56"/>
        <v>540</v>
      </c>
      <c r="V95" s="11" t="str">
        <f t="shared" si="57"/>
        <v>0000011</v>
      </c>
      <c r="W95" s="9" t="str">
        <f>IF(OR(N95="",O95=""),"",IF($AD95="24 Saat",N95,IF($AD95="12 Saat",IF(O95&gt;=TIME(20,0,0),WORKDAY.INTL(N95,1,V95,'Resmi Tatiller'!$A$2:$A$17),WORKDAY.INTL(N95-1,1,V95,'Resmi Tatiller'!$A$2:$A$17)),IF($AD95="2 Vardiya",IF(O95&lt;TIME(6,0,0),N95-1,IF(O95&lt;TIME(8,0,0),WORKDAY.INTL(N95-1,1,V95,'Resmi Tatiller'!$A$2:$A$17),N95)),IF(O95&gt;=TIME(18,0,0),WORKDAY.INTL(N95,1,V95,'Resmi Tatiller'!$A$2:$A$17),WORKDAY.INTL(N95-1,1,V95,'Resmi Tatiller'!$A$2:$A$17))))))</f>
        <v/>
      </c>
      <c r="X95" s="8" t="str">
        <f t="shared" si="58"/>
        <v/>
      </c>
      <c r="Y95" s="11" t="str">
        <f t="shared" si="59"/>
        <v/>
      </c>
      <c r="Z95" s="11" t="str">
        <f t="shared" si="60"/>
        <v/>
      </c>
      <c r="AA95" s="11" t="str">
        <f t="shared" si="61"/>
        <v/>
      </c>
      <c r="AB95" s="11" t="str">
        <f t="shared" si="62"/>
        <v/>
      </c>
      <c r="AC95" s="12" t="str">
        <f t="shared" si="63"/>
        <v/>
      </c>
      <c r="AD95" s="6" t="str">
        <f t="shared" si="64"/>
        <v>Gündüz</v>
      </c>
      <c r="AE95" s="18" t="str">
        <f t="shared" si="67"/>
        <v/>
      </c>
      <c r="AF95" s="18" t="str">
        <f t="shared" si="68"/>
        <v/>
      </c>
      <c r="AG95" s="19" t="str">
        <f t="shared" si="69"/>
        <v/>
      </c>
      <c r="AH95" s="18" t="str">
        <f>IF(AF95="","",WORKDAY.INTL(AF95-1,1,V95,'Resmi Tatiller'!$A$2:$A$17))</f>
        <v/>
      </c>
      <c r="AI95" s="18" t="str">
        <f t="shared" si="70"/>
        <v/>
      </c>
      <c r="AJ95" s="18" t="str">
        <f>IF(AE95="","",IF(AH95&lt;&gt;AF95,AH95+TIME(8,0,0),IF(AG95&lt;TIME(8,0,0),AF95+TIME(8,0,0),IF(AG95&lt;TIME(12,0,0),AE95,IF(AG95&lt;TIME(12,45,0),AF95+TIME(12,45,0),IF(AG95&lt;TIME(15,0,0),AE95,IF(AG95&lt;TIME(15,15,0),AF95+TIME(15,15,0),IF(AG95&lt;TIME(18,0,0),AE95,WORKDAY.INTL(AF95,1,V95,'Resmi Tatiller'!$A$2:$A$17)+TIME(8,0,0)))))))))</f>
        <v/>
      </c>
      <c r="AK95" s="18" t="str">
        <f>IF(AE95="","",IF(AH95&lt;&gt;AF95,AH95+TIME(8,0,0),IF(AG95&lt;TIME(8,0,0),AF95+TIME(8,0,0),IF(AG95&lt;TIME(12,0,0),AE95,IF(AG95&lt;TIME(12,45,0),AF95+TIME(12,45,0),IF(AG95&lt;TIME(15,0,0),AE95,IF(AG95&lt;TIME(15,15,0),AF95+TIME(15,15,0),IF(AG95&lt;TIME(20,0,0),AE95,WORKDAY.INTL(AF95,1,V95,'Resmi Tatiller'!$A$2:$A$17)+TIME(8,0,0)))))))))</f>
        <v/>
      </c>
      <c r="AL95" s="18" t="str">
        <f t="shared" si="71"/>
        <v/>
      </c>
    </row>
    <row r="96" spans="1:38" x14ac:dyDescent="0.25">
      <c r="A96" s="6" t="str">
        <f t="shared" si="48"/>
        <v/>
      </c>
      <c r="B96" s="6"/>
      <c r="C96" s="7" t="str">
        <f>IFERROR(VLOOKUP(B96,'Ürün Veri'!$A:$E,2,FALSE),"")</f>
        <v/>
      </c>
      <c r="D96" s="7" t="str">
        <f>IFERROR(VLOOKUP(B96,'Ürün Veri'!$A:$E,3,FALSE),"")</f>
        <v/>
      </c>
      <c r="E96" s="7" t="str">
        <f>IFERROR(VLOOKUP(B96,'Ürün Veri'!$A:$E,4,FALSE),"")</f>
        <v/>
      </c>
      <c r="F96" s="7" t="str">
        <f>IFERROR(VLOOKUP(B96,'Ürün Veri'!$A:$E,5,FALSE),"")</f>
        <v/>
      </c>
      <c r="G96" s="6"/>
      <c r="H96" s="6"/>
      <c r="I96" s="14">
        <v>10</v>
      </c>
      <c r="J96" s="15">
        <f t="shared" si="49"/>
        <v>45</v>
      </c>
      <c r="K96" s="15">
        <f t="shared" si="50"/>
        <v>15</v>
      </c>
      <c r="L96" s="8">
        <f t="shared" si="51"/>
        <v>9</v>
      </c>
      <c r="M96" s="6" t="s">
        <v>763</v>
      </c>
      <c r="N96" s="9" t="str">
        <f t="shared" si="65"/>
        <v/>
      </c>
      <c r="O96" s="10" t="str">
        <f t="shared" si="66"/>
        <v/>
      </c>
      <c r="P96" s="8" t="str">
        <f t="shared" si="52"/>
        <v/>
      </c>
      <c r="Q96" s="8" t="str">
        <f t="shared" si="53"/>
        <v/>
      </c>
      <c r="R96" s="9" t="str">
        <f>IF(AB96="","",WORKDAY.INTL(W96,AA96,V96,'Resmi Tatiller'!$A$2:$A$17))</f>
        <v/>
      </c>
      <c r="S96" s="10" t="str">
        <f t="shared" si="54"/>
        <v/>
      </c>
      <c r="T96" s="8" t="str">
        <f t="shared" si="55"/>
        <v>Boş</v>
      </c>
      <c r="U96" s="8">
        <f t="shared" si="56"/>
        <v>540</v>
      </c>
      <c r="V96" s="11" t="str">
        <f t="shared" si="57"/>
        <v>0000011</v>
      </c>
      <c r="W96" s="9" t="str">
        <f>IF(OR(N96="",O96=""),"",IF($AD96="24 Saat",N96,IF($AD96="12 Saat",IF(O96&gt;=TIME(20,0,0),WORKDAY.INTL(N96,1,V96,'Resmi Tatiller'!$A$2:$A$17),WORKDAY.INTL(N96-1,1,V96,'Resmi Tatiller'!$A$2:$A$17)),IF($AD96="2 Vardiya",IF(O96&lt;TIME(6,0,0),N96-1,IF(O96&lt;TIME(8,0,0),WORKDAY.INTL(N96-1,1,V96,'Resmi Tatiller'!$A$2:$A$17),N96)),IF(O96&gt;=TIME(18,0,0),WORKDAY.INTL(N96,1,V96,'Resmi Tatiller'!$A$2:$A$17),WORKDAY.INTL(N96-1,1,V96,'Resmi Tatiller'!$A$2:$A$17))))))</f>
        <v/>
      </c>
      <c r="X96" s="8" t="str">
        <f t="shared" si="58"/>
        <v/>
      </c>
      <c r="Y96" s="11" t="str">
        <f t="shared" si="59"/>
        <v/>
      </c>
      <c r="Z96" s="11" t="str">
        <f t="shared" si="60"/>
        <v/>
      </c>
      <c r="AA96" s="11" t="str">
        <f t="shared" si="61"/>
        <v/>
      </c>
      <c r="AB96" s="11" t="str">
        <f t="shared" si="62"/>
        <v/>
      </c>
      <c r="AC96" s="12" t="str">
        <f t="shared" si="63"/>
        <v/>
      </c>
      <c r="AD96" s="6" t="str">
        <f t="shared" si="64"/>
        <v>Gündüz</v>
      </c>
      <c r="AE96" s="18" t="str">
        <f t="shared" si="67"/>
        <v/>
      </c>
      <c r="AF96" s="18" t="str">
        <f t="shared" si="68"/>
        <v/>
      </c>
      <c r="AG96" s="19" t="str">
        <f t="shared" si="69"/>
        <v/>
      </c>
      <c r="AH96" s="18" t="str">
        <f>IF(AF96="","",WORKDAY.INTL(AF96-1,1,V96,'Resmi Tatiller'!$A$2:$A$17))</f>
        <v/>
      </c>
      <c r="AI96" s="18" t="str">
        <f t="shared" si="70"/>
        <v/>
      </c>
      <c r="AJ96" s="18" t="str">
        <f>IF(AE96="","",IF(AH96&lt;&gt;AF96,AH96+TIME(8,0,0),IF(AG96&lt;TIME(8,0,0),AF96+TIME(8,0,0),IF(AG96&lt;TIME(12,0,0),AE96,IF(AG96&lt;TIME(12,45,0),AF96+TIME(12,45,0),IF(AG96&lt;TIME(15,0,0),AE96,IF(AG96&lt;TIME(15,15,0),AF96+TIME(15,15,0),IF(AG96&lt;TIME(18,0,0),AE96,WORKDAY.INTL(AF96,1,V96,'Resmi Tatiller'!$A$2:$A$17)+TIME(8,0,0)))))))))</f>
        <v/>
      </c>
      <c r="AK96" s="18" t="str">
        <f>IF(AE96="","",IF(AH96&lt;&gt;AF96,AH96+TIME(8,0,0),IF(AG96&lt;TIME(8,0,0),AF96+TIME(8,0,0),IF(AG96&lt;TIME(12,0,0),AE96,IF(AG96&lt;TIME(12,45,0),AF96+TIME(12,45,0),IF(AG96&lt;TIME(15,0,0),AE96,IF(AG96&lt;TIME(15,15,0),AF96+TIME(15,15,0),IF(AG96&lt;TIME(20,0,0),AE96,WORKDAY.INTL(AF96,1,V96,'Resmi Tatiller'!$A$2:$A$17)+TIME(8,0,0)))))))))</f>
        <v/>
      </c>
      <c r="AL96" s="18" t="str">
        <f t="shared" si="71"/>
        <v/>
      </c>
    </row>
    <row r="97" spans="1:38" x14ac:dyDescent="0.25">
      <c r="A97" s="6" t="str">
        <f t="shared" si="48"/>
        <v/>
      </c>
      <c r="B97" s="6"/>
      <c r="C97" s="7" t="str">
        <f>IFERROR(VLOOKUP(B97,'Ürün Veri'!$A:$E,2,FALSE),"")</f>
        <v/>
      </c>
      <c r="D97" s="7" t="str">
        <f>IFERROR(VLOOKUP(B97,'Ürün Veri'!$A:$E,3,FALSE),"")</f>
        <v/>
      </c>
      <c r="E97" s="7" t="str">
        <f>IFERROR(VLOOKUP(B97,'Ürün Veri'!$A:$E,4,FALSE),"")</f>
        <v/>
      </c>
      <c r="F97" s="7" t="str">
        <f>IFERROR(VLOOKUP(B97,'Ürün Veri'!$A:$E,5,FALSE),"")</f>
        <v/>
      </c>
      <c r="G97" s="6"/>
      <c r="H97" s="6"/>
      <c r="I97" s="14">
        <v>10</v>
      </c>
      <c r="J97" s="15">
        <f t="shared" si="49"/>
        <v>45</v>
      </c>
      <c r="K97" s="15">
        <f t="shared" si="50"/>
        <v>15</v>
      </c>
      <c r="L97" s="8">
        <f t="shared" si="51"/>
        <v>9</v>
      </c>
      <c r="M97" s="6" t="s">
        <v>763</v>
      </c>
      <c r="N97" s="9" t="str">
        <f t="shared" si="65"/>
        <v/>
      </c>
      <c r="O97" s="10" t="str">
        <f t="shared" si="66"/>
        <v/>
      </c>
      <c r="P97" s="8" t="str">
        <f t="shared" si="52"/>
        <v/>
      </c>
      <c r="Q97" s="8" t="str">
        <f t="shared" si="53"/>
        <v/>
      </c>
      <c r="R97" s="9" t="str">
        <f>IF(AB97="","",WORKDAY.INTL(W97,AA97,V97,'Resmi Tatiller'!$A$2:$A$17))</f>
        <v/>
      </c>
      <c r="S97" s="10" t="str">
        <f t="shared" si="54"/>
        <v/>
      </c>
      <c r="T97" s="8" t="str">
        <f t="shared" si="55"/>
        <v>Boş</v>
      </c>
      <c r="U97" s="8">
        <f t="shared" si="56"/>
        <v>540</v>
      </c>
      <c r="V97" s="11" t="str">
        <f t="shared" si="57"/>
        <v>0000011</v>
      </c>
      <c r="W97" s="9" t="str">
        <f>IF(OR(N97="",O97=""),"",IF($AD97="24 Saat",N97,IF($AD97="12 Saat",IF(O97&gt;=TIME(20,0,0),WORKDAY.INTL(N97,1,V97,'Resmi Tatiller'!$A$2:$A$17),WORKDAY.INTL(N97-1,1,V97,'Resmi Tatiller'!$A$2:$A$17)),IF($AD97="2 Vardiya",IF(O97&lt;TIME(6,0,0),N97-1,IF(O97&lt;TIME(8,0,0),WORKDAY.INTL(N97-1,1,V97,'Resmi Tatiller'!$A$2:$A$17),N97)),IF(O97&gt;=TIME(18,0,0),WORKDAY.INTL(N97,1,V97,'Resmi Tatiller'!$A$2:$A$17),WORKDAY.INTL(N97-1,1,V97,'Resmi Tatiller'!$A$2:$A$17))))))</f>
        <v/>
      </c>
      <c r="X97" s="8" t="str">
        <f t="shared" si="58"/>
        <v/>
      </c>
      <c r="Y97" s="11" t="str">
        <f t="shared" si="59"/>
        <v/>
      </c>
      <c r="Z97" s="11" t="str">
        <f t="shared" si="60"/>
        <v/>
      </c>
      <c r="AA97" s="11" t="str">
        <f t="shared" si="61"/>
        <v/>
      </c>
      <c r="AB97" s="11" t="str">
        <f t="shared" si="62"/>
        <v/>
      </c>
      <c r="AC97" s="12" t="str">
        <f t="shared" si="63"/>
        <v/>
      </c>
      <c r="AD97" s="6" t="str">
        <f t="shared" si="64"/>
        <v>Gündüz</v>
      </c>
      <c r="AE97" s="18" t="str">
        <f t="shared" si="67"/>
        <v/>
      </c>
      <c r="AF97" s="18" t="str">
        <f t="shared" si="68"/>
        <v/>
      </c>
      <c r="AG97" s="19" t="str">
        <f t="shared" si="69"/>
        <v/>
      </c>
      <c r="AH97" s="18" t="str">
        <f>IF(AF97="","",WORKDAY.INTL(AF97-1,1,V97,'Resmi Tatiller'!$A$2:$A$17))</f>
        <v/>
      </c>
      <c r="AI97" s="18" t="str">
        <f t="shared" si="70"/>
        <v/>
      </c>
      <c r="AJ97" s="18" t="str">
        <f>IF(AE97="","",IF(AH97&lt;&gt;AF97,AH97+TIME(8,0,0),IF(AG97&lt;TIME(8,0,0),AF97+TIME(8,0,0),IF(AG97&lt;TIME(12,0,0),AE97,IF(AG97&lt;TIME(12,45,0),AF97+TIME(12,45,0),IF(AG97&lt;TIME(15,0,0),AE97,IF(AG97&lt;TIME(15,15,0),AF97+TIME(15,15,0),IF(AG97&lt;TIME(18,0,0),AE97,WORKDAY.INTL(AF97,1,V97,'Resmi Tatiller'!$A$2:$A$17)+TIME(8,0,0)))))))))</f>
        <v/>
      </c>
      <c r="AK97" s="18" t="str">
        <f>IF(AE97="","",IF(AH97&lt;&gt;AF97,AH97+TIME(8,0,0),IF(AG97&lt;TIME(8,0,0),AF97+TIME(8,0,0),IF(AG97&lt;TIME(12,0,0),AE97,IF(AG97&lt;TIME(12,45,0),AF97+TIME(12,45,0),IF(AG97&lt;TIME(15,0,0),AE97,IF(AG97&lt;TIME(15,15,0),AF97+TIME(15,15,0),IF(AG97&lt;TIME(20,0,0),AE97,WORKDAY.INTL(AF97,1,V97,'Resmi Tatiller'!$A$2:$A$17)+TIME(8,0,0)))))))))</f>
        <v/>
      </c>
      <c r="AL97" s="18" t="str">
        <f t="shared" si="71"/>
        <v/>
      </c>
    </row>
    <row r="98" spans="1:38" x14ac:dyDescent="0.25">
      <c r="A98" s="6" t="str">
        <f t="shared" si="48"/>
        <v/>
      </c>
      <c r="B98" s="6"/>
      <c r="C98" s="7" t="str">
        <f>IFERROR(VLOOKUP(B98,'Ürün Veri'!$A:$E,2,FALSE),"")</f>
        <v/>
      </c>
      <c r="D98" s="7" t="str">
        <f>IFERROR(VLOOKUP(B98,'Ürün Veri'!$A:$E,3,FALSE),"")</f>
        <v/>
      </c>
      <c r="E98" s="7" t="str">
        <f>IFERROR(VLOOKUP(B98,'Ürün Veri'!$A:$E,4,FALSE),"")</f>
        <v/>
      </c>
      <c r="F98" s="7" t="str">
        <f>IFERROR(VLOOKUP(B98,'Ürün Veri'!$A:$E,5,FALSE),"")</f>
        <v/>
      </c>
      <c r="G98" s="6"/>
      <c r="H98" s="6"/>
      <c r="I98" s="14">
        <v>10</v>
      </c>
      <c r="J98" s="15">
        <f t="shared" si="49"/>
        <v>45</v>
      </c>
      <c r="K98" s="15">
        <f t="shared" si="50"/>
        <v>15</v>
      </c>
      <c r="L98" s="8">
        <f t="shared" si="51"/>
        <v>9</v>
      </c>
      <c r="M98" s="6" t="s">
        <v>763</v>
      </c>
      <c r="N98" s="9" t="str">
        <f t="shared" si="65"/>
        <v/>
      </c>
      <c r="O98" s="10" t="str">
        <f t="shared" si="66"/>
        <v/>
      </c>
      <c r="P98" s="8" t="str">
        <f t="shared" si="52"/>
        <v/>
      </c>
      <c r="Q98" s="8" t="str">
        <f t="shared" si="53"/>
        <v/>
      </c>
      <c r="R98" s="9" t="str">
        <f>IF(AB98="","",WORKDAY.INTL(W98,AA98,V98,'Resmi Tatiller'!$A$2:$A$17))</f>
        <v/>
      </c>
      <c r="S98" s="10" t="str">
        <f t="shared" si="54"/>
        <v/>
      </c>
      <c r="T98" s="8" t="str">
        <f t="shared" si="55"/>
        <v>Boş</v>
      </c>
      <c r="U98" s="8">
        <f t="shared" si="56"/>
        <v>540</v>
      </c>
      <c r="V98" s="11" t="str">
        <f t="shared" si="57"/>
        <v>0000011</v>
      </c>
      <c r="W98" s="9" t="str">
        <f>IF(OR(N98="",O98=""),"",IF($AD98="24 Saat",N98,IF($AD98="12 Saat",IF(O98&gt;=TIME(20,0,0),WORKDAY.INTL(N98,1,V98,'Resmi Tatiller'!$A$2:$A$17),WORKDAY.INTL(N98-1,1,V98,'Resmi Tatiller'!$A$2:$A$17)),IF($AD98="2 Vardiya",IF(O98&lt;TIME(6,0,0),N98-1,IF(O98&lt;TIME(8,0,0),WORKDAY.INTL(N98-1,1,V98,'Resmi Tatiller'!$A$2:$A$17),N98)),IF(O98&gt;=TIME(18,0,0),WORKDAY.INTL(N98,1,V98,'Resmi Tatiller'!$A$2:$A$17),WORKDAY.INTL(N98-1,1,V98,'Resmi Tatiller'!$A$2:$A$17))))))</f>
        <v/>
      </c>
      <c r="X98" s="8" t="str">
        <f t="shared" si="58"/>
        <v/>
      </c>
      <c r="Y98" s="11" t="str">
        <f t="shared" si="59"/>
        <v/>
      </c>
      <c r="Z98" s="11" t="str">
        <f t="shared" si="60"/>
        <v/>
      </c>
      <c r="AA98" s="11" t="str">
        <f t="shared" si="61"/>
        <v/>
      </c>
      <c r="AB98" s="11" t="str">
        <f t="shared" si="62"/>
        <v/>
      </c>
      <c r="AC98" s="12" t="str">
        <f t="shared" si="63"/>
        <v/>
      </c>
      <c r="AD98" s="6" t="str">
        <f t="shared" si="64"/>
        <v>Gündüz</v>
      </c>
      <c r="AE98" s="18" t="str">
        <f t="shared" si="67"/>
        <v/>
      </c>
      <c r="AF98" s="18" t="str">
        <f t="shared" si="68"/>
        <v/>
      </c>
      <c r="AG98" s="19" t="str">
        <f t="shared" si="69"/>
        <v/>
      </c>
      <c r="AH98" s="18" t="str">
        <f>IF(AF98="","",WORKDAY.INTL(AF98-1,1,V98,'Resmi Tatiller'!$A$2:$A$17))</f>
        <v/>
      </c>
      <c r="AI98" s="18" t="str">
        <f t="shared" si="70"/>
        <v/>
      </c>
      <c r="AJ98" s="18" t="str">
        <f>IF(AE98="","",IF(AH98&lt;&gt;AF98,AH98+TIME(8,0,0),IF(AG98&lt;TIME(8,0,0),AF98+TIME(8,0,0),IF(AG98&lt;TIME(12,0,0),AE98,IF(AG98&lt;TIME(12,45,0),AF98+TIME(12,45,0),IF(AG98&lt;TIME(15,0,0),AE98,IF(AG98&lt;TIME(15,15,0),AF98+TIME(15,15,0),IF(AG98&lt;TIME(18,0,0),AE98,WORKDAY.INTL(AF98,1,V98,'Resmi Tatiller'!$A$2:$A$17)+TIME(8,0,0)))))))))</f>
        <v/>
      </c>
      <c r="AK98" s="18" t="str">
        <f>IF(AE98="","",IF(AH98&lt;&gt;AF98,AH98+TIME(8,0,0),IF(AG98&lt;TIME(8,0,0),AF98+TIME(8,0,0),IF(AG98&lt;TIME(12,0,0),AE98,IF(AG98&lt;TIME(12,45,0),AF98+TIME(12,45,0),IF(AG98&lt;TIME(15,0,0),AE98,IF(AG98&lt;TIME(15,15,0),AF98+TIME(15,15,0),IF(AG98&lt;TIME(20,0,0),AE98,WORKDAY.INTL(AF98,1,V98,'Resmi Tatiller'!$A$2:$A$17)+TIME(8,0,0)))))))))</f>
        <v/>
      </c>
      <c r="AL98" s="18" t="str">
        <f t="shared" si="71"/>
        <v/>
      </c>
    </row>
    <row r="99" spans="1:38" x14ac:dyDescent="0.25">
      <c r="A99" s="6" t="str">
        <f t="shared" ref="A99:A103" si="72">IF($B99="","",ROW()-2)</f>
        <v/>
      </c>
      <c r="B99" s="6"/>
      <c r="C99" s="7" t="str">
        <f>IFERROR(VLOOKUP(B99,'Ürün Veri'!$A:$E,2,FALSE),"")</f>
        <v/>
      </c>
      <c r="D99" s="7" t="str">
        <f>IFERROR(VLOOKUP(B99,'Ürün Veri'!$A:$E,3,FALSE),"")</f>
        <v/>
      </c>
      <c r="E99" s="7" t="str">
        <f>IFERROR(VLOOKUP(B99,'Ürün Veri'!$A:$E,4,FALSE),"")</f>
        <v/>
      </c>
      <c r="F99" s="7" t="str">
        <f>IFERROR(VLOOKUP(B99,'Ürün Veri'!$A:$E,5,FALSE),"")</f>
        <v/>
      </c>
      <c r="G99" s="6"/>
      <c r="H99" s="6"/>
      <c r="I99" s="14">
        <v>10</v>
      </c>
      <c r="J99" s="15">
        <f t="shared" ref="J99:J103" si="73">IF($I99="","",IF(VALUE($I99)=24,90,45))</f>
        <v>45</v>
      </c>
      <c r="K99" s="15">
        <f t="shared" ref="K99:K103" si="74">IF($I99="","",IF(VALUE($I99)=24,30,15))</f>
        <v>15</v>
      </c>
      <c r="L99" s="8">
        <f t="shared" ref="L99:L103" si="75">IF($I99="","",VALUE($I99)-($J99+$K99)/60)</f>
        <v>9</v>
      </c>
      <c r="M99" s="6" t="s">
        <v>763</v>
      </c>
      <c r="N99" s="9" t="str">
        <f t="shared" si="65"/>
        <v/>
      </c>
      <c r="O99" s="10" t="str">
        <f t="shared" si="66"/>
        <v/>
      </c>
      <c r="P99" s="8" t="str">
        <f t="shared" ref="P99:P103" si="76">IF(OR(E99="",F99="",G99="",E99=0),"",G99/E99*F99/3600)</f>
        <v/>
      </c>
      <c r="Q99" s="8" t="str">
        <f t="shared" ref="Q99:Q103" si="77">IF(OR(P99="",L99="",L99=0),"",P99/L99)</f>
        <v/>
      </c>
      <c r="R99" s="9" t="str">
        <f>IF(AB99="","",WORKDAY.INTL(W99,AA99,V99,'Resmi Tatiller'!$A$2:$A$17))</f>
        <v/>
      </c>
      <c r="S99" s="10" t="str">
        <f t="shared" ref="S99:S103" si="78">IF(AB99="","",IF($AD99="24 Saat",AB99/1440,IF($AD99="12 Saat",IF(AB99&lt;=240,TIME(8,0,0)+AB99/1440,IF(AB99&lt;=375,TIME(12,45,0)+(AB99-240)/1440,TIME(15,15,0)+(AB99-375)/1440)),IF($AD99="2 Vardiya",IF(AB99&lt;=240,TIME(8,0,0)+AB99/1440,IF(AB99&lt;=375,TIME(12,45,0)+(AB99-240)/1440,IF(AB99&lt;=540,TIME(15,15,0)+(AB99-375)/1440,IF(AB99&lt;=780,TIME(20,0,0)+(AB99-540)/1440,IF(AB99&lt;=915,1+TIME(0,45,0)+(AB99-780)/1440,1+TIME(3,15,0)+(AB99-915)/1440))))),IF(AB99&lt;=240,TIME(8,0,0)+AB99/1440,IF(AB99&lt;=375,TIME(12,45,0)+(AB99-240)/1440,TIME(15,15,0)+(AB99-375)/1440))))))</f>
        <v/>
      </c>
      <c r="T99" s="8" t="str">
        <f t="shared" ref="T99:T103" si="79">IF(B99="","Boş",IF(OR(G99="",N99="",O99=""),"Eksik",IF(OR(R99="",S99=""),"Kontrol","Planlandı")))</f>
        <v>Boş</v>
      </c>
      <c r="U99" s="8">
        <f t="shared" ref="U99:U103" si="80">IF($AD99="24 Saat",1440,IF($AD99="2 Vardiya",1080,IF($AD99="12 Saat",660,IF($AD99="Gündüz",540,IF(L99="","",L99*60)))))</f>
        <v>540</v>
      </c>
      <c r="V99" s="11" t="str">
        <f t="shared" ref="V99:V103" si="81">IF(M99="Çalışmaz","0000011","0000000")</f>
        <v>0000011</v>
      </c>
      <c r="W99" s="9" t="str">
        <f>IF(OR(N99="",O99=""),"",IF($AD99="24 Saat",N99,IF($AD99="12 Saat",IF(O99&gt;=TIME(20,0,0),WORKDAY.INTL(N99,1,V99,'Resmi Tatiller'!$A$2:$A$17),WORKDAY.INTL(N99-1,1,V99,'Resmi Tatiller'!$A$2:$A$17)),IF($AD99="2 Vardiya",IF(O99&lt;TIME(6,0,0),N99-1,IF(O99&lt;TIME(8,0,0),WORKDAY.INTL(N99-1,1,V99,'Resmi Tatiller'!$A$2:$A$17),N99)),IF(O99&gt;=TIME(18,0,0),WORKDAY.INTL(N99,1,V99,'Resmi Tatiller'!$A$2:$A$17),WORKDAY.INTL(N99-1,1,V99,'Resmi Tatiller'!$A$2:$A$17))))))</f>
        <v/>
      </c>
      <c r="X99" s="8" t="str">
        <f t="shared" ref="X99:X103" si="82">IF(W99="","",IF($AD99="24 Saat",MOD(O99,1)*1440,IF($AD99="12 Saat",IF(W99&lt;&gt;N99,0,IF(O99&lt;TIME(8,0,0),0,IF(O99&lt;TIME(12,0,0),(O99-TIME(8,0,0))*1440,IF(O99&lt;TIME(12,45,0),240,IF(O99&lt;TIME(15,0,0),240+(O99-TIME(12,45,0))*1440,IF(O99&lt;TIME(15,15,0),375,IF(O99&lt;TIME(20,0,0),375+(O99-TIME(15,15,0))*1440,0))))))),IF($AD99="2 Vardiya",IF(O99&lt;TIME(6,0,0),IF(O99&lt;TIME(0,45,0),780,IF(O99&lt;TIME(3,0,0),780+(O99-TIME(0,45,0))*1440,IF(O99&lt;TIME(3,15,0),915,915+(O99-TIME(3,15,0))*1440))),IF(O99&lt;TIME(8,0,0),0,IF(O99&lt;TIME(12,0,0),(O99-TIME(8,0,0))*1440,IF(O99&lt;TIME(12,45,0),240,IF(O99&lt;TIME(15,0,0),240+(O99-TIME(12,45,0))*1440,IF(O99&lt;TIME(15,15,0),375,IF(O99&lt;TIME(18,0,0),375+(O99-TIME(15,15,0))*1440,IF(O99&lt;TIME(20,0,0),540,540+(O99-TIME(20,0,0))*1440)))))))),IF(W99&lt;&gt;N99,0,IF(O99&lt;TIME(8,0,0),0,IF(O99&lt;TIME(12,0,0),(O99-TIME(8,0,0))*1440,IF(O99&lt;TIME(12,45,0),240,IF(O99&lt;TIME(15,0,0),240+(O99-TIME(12,45,0))*1440,IF(O99&lt;TIME(15,15,0),375,IF(O99&lt;TIME(18,0,0),375+(O99-TIME(15,15,0))*1440,0)))))))))))</f>
        <v/>
      </c>
      <c r="Y99" s="11" t="str">
        <f t="shared" ref="Y99:Y103" si="83">IF(P99="","",ROUNDUP(P99*60,0))</f>
        <v/>
      </c>
      <c r="Z99" s="11" t="str">
        <f t="shared" ref="Z99:Z103" si="84">IF(Y99="","",N(X99)+Y99)</f>
        <v/>
      </c>
      <c r="AA99" s="11" t="str">
        <f t="shared" ref="AA99:AA103" si="85">IF(OR(Z99="",U99="",U99=0),"",INT((Z99-1)/U99))</f>
        <v/>
      </c>
      <c r="AB99" s="11" t="str">
        <f t="shared" ref="AB99:AB103" si="86">IF(OR(Z99="",U99="",U99=0),"",MOD(Z99-1,U99)+1)</f>
        <v/>
      </c>
      <c r="AC99" s="12" t="str">
        <f t="shared" ref="AC99:AC103" si="87">IF(AB99="","",R99+S99)</f>
        <v/>
      </c>
      <c r="AD99" s="6" t="str">
        <f t="shared" ref="AD99:AD103" si="88">IF($I99="","",IF(VALUE($I99)=10,"Gündüz",IF(VALUE($I99)=12,"12 Saat",IF(VALUE($I99)=24,"2 Vardiya",""))))</f>
        <v>Gündüz</v>
      </c>
      <c r="AE99" s="18" t="str">
        <f t="shared" si="67"/>
        <v/>
      </c>
      <c r="AF99" s="18" t="str">
        <f t="shared" si="68"/>
        <v/>
      </c>
      <c r="AG99" s="19" t="str">
        <f t="shared" si="69"/>
        <v/>
      </c>
      <c r="AH99" s="18" t="str">
        <f>IF(AF99="","",WORKDAY.INTL(AF99-1,1,V99,'Resmi Tatiller'!$A$2:$A$17))</f>
        <v/>
      </c>
      <c r="AI99" s="18" t="str">
        <f t="shared" si="70"/>
        <v/>
      </c>
      <c r="AJ99" s="18" t="str">
        <f>IF(AE99="","",IF(AH99&lt;&gt;AF99,AH99+TIME(8,0,0),IF(AG99&lt;TIME(8,0,0),AF99+TIME(8,0,0),IF(AG99&lt;TIME(12,0,0),AE99,IF(AG99&lt;TIME(12,45,0),AF99+TIME(12,45,0),IF(AG99&lt;TIME(15,0,0),AE99,IF(AG99&lt;TIME(15,15,0),AF99+TIME(15,15,0),IF(AG99&lt;TIME(18,0,0),AE99,WORKDAY.INTL(AF99,1,V99,'Resmi Tatiller'!$A$2:$A$17)+TIME(8,0,0)))))))))</f>
        <v/>
      </c>
      <c r="AK99" s="18" t="str">
        <f>IF(AE99="","",IF(AH99&lt;&gt;AF99,AH99+TIME(8,0,0),IF(AG99&lt;TIME(8,0,0),AF99+TIME(8,0,0),IF(AG99&lt;TIME(12,0,0),AE99,IF(AG99&lt;TIME(12,45,0),AF99+TIME(12,45,0),IF(AG99&lt;TIME(15,0,0),AE99,IF(AG99&lt;TIME(15,15,0),AF99+TIME(15,15,0),IF(AG99&lt;TIME(20,0,0),AE99,WORKDAY.INTL(AF99,1,V99,'Resmi Tatiller'!$A$2:$A$17)+TIME(8,0,0)))))))))</f>
        <v/>
      </c>
      <c r="AL99" s="18" t="str">
        <f t="shared" si="71"/>
        <v/>
      </c>
    </row>
    <row r="100" spans="1:38" x14ac:dyDescent="0.25">
      <c r="A100" s="6" t="str">
        <f t="shared" si="72"/>
        <v/>
      </c>
      <c r="B100" s="6"/>
      <c r="C100" s="7" t="str">
        <f>IFERROR(VLOOKUP(B100,'Ürün Veri'!$A:$E,2,FALSE),"")</f>
        <v/>
      </c>
      <c r="D100" s="7" t="str">
        <f>IFERROR(VLOOKUP(B100,'Ürün Veri'!$A:$E,3,FALSE),"")</f>
        <v/>
      </c>
      <c r="E100" s="7" t="str">
        <f>IFERROR(VLOOKUP(B100,'Ürün Veri'!$A:$E,4,FALSE),"")</f>
        <v/>
      </c>
      <c r="F100" s="7" t="str">
        <f>IFERROR(VLOOKUP(B100,'Ürün Veri'!$A:$E,5,FALSE),"")</f>
        <v/>
      </c>
      <c r="G100" s="6"/>
      <c r="H100" s="6"/>
      <c r="I100" s="14">
        <v>10</v>
      </c>
      <c r="J100" s="15">
        <f t="shared" si="73"/>
        <v>45</v>
      </c>
      <c r="K100" s="15">
        <f t="shared" si="74"/>
        <v>15</v>
      </c>
      <c r="L100" s="8">
        <f t="shared" si="75"/>
        <v>9</v>
      </c>
      <c r="M100" s="6" t="s">
        <v>763</v>
      </c>
      <c r="N100" s="9" t="str">
        <f t="shared" si="65"/>
        <v/>
      </c>
      <c r="O100" s="10" t="str">
        <f t="shared" si="66"/>
        <v/>
      </c>
      <c r="P100" s="8" t="str">
        <f t="shared" si="76"/>
        <v/>
      </c>
      <c r="Q100" s="8" t="str">
        <f t="shared" si="77"/>
        <v/>
      </c>
      <c r="R100" s="9" t="str">
        <f>IF(AB100="","",WORKDAY.INTL(W100,AA100,V100,'Resmi Tatiller'!$A$2:$A$17))</f>
        <v/>
      </c>
      <c r="S100" s="10" t="str">
        <f t="shared" si="78"/>
        <v/>
      </c>
      <c r="T100" s="8" t="str">
        <f t="shared" si="79"/>
        <v>Boş</v>
      </c>
      <c r="U100" s="8">
        <f t="shared" si="80"/>
        <v>540</v>
      </c>
      <c r="V100" s="11" t="str">
        <f t="shared" si="81"/>
        <v>0000011</v>
      </c>
      <c r="W100" s="9" t="str">
        <f>IF(OR(N100="",O100=""),"",IF($AD100="24 Saat",N100,IF($AD100="12 Saat",IF(O100&gt;=TIME(20,0,0),WORKDAY.INTL(N100,1,V100,'Resmi Tatiller'!$A$2:$A$17),WORKDAY.INTL(N100-1,1,V100,'Resmi Tatiller'!$A$2:$A$17)),IF($AD100="2 Vardiya",IF(O100&lt;TIME(6,0,0),N100-1,IF(O100&lt;TIME(8,0,0),WORKDAY.INTL(N100-1,1,V100,'Resmi Tatiller'!$A$2:$A$17),N100)),IF(O100&gt;=TIME(18,0,0),WORKDAY.INTL(N100,1,V100,'Resmi Tatiller'!$A$2:$A$17),WORKDAY.INTL(N100-1,1,V100,'Resmi Tatiller'!$A$2:$A$17))))))</f>
        <v/>
      </c>
      <c r="X100" s="8" t="str">
        <f t="shared" si="82"/>
        <v/>
      </c>
      <c r="Y100" s="11" t="str">
        <f t="shared" si="83"/>
        <v/>
      </c>
      <c r="Z100" s="11" t="str">
        <f t="shared" si="84"/>
        <v/>
      </c>
      <c r="AA100" s="11" t="str">
        <f t="shared" si="85"/>
        <v/>
      </c>
      <c r="AB100" s="11" t="str">
        <f t="shared" si="86"/>
        <v/>
      </c>
      <c r="AC100" s="12" t="str">
        <f t="shared" si="87"/>
        <v/>
      </c>
      <c r="AD100" s="6" t="str">
        <f t="shared" si="88"/>
        <v>Gündüz</v>
      </c>
      <c r="AE100" s="18" t="str">
        <f t="shared" si="67"/>
        <v/>
      </c>
      <c r="AF100" s="18" t="str">
        <f t="shared" ref="AF100:AF103" si="89">IF(AE100="","",INT(AE100))</f>
        <v/>
      </c>
      <c r="AG100" s="19" t="str">
        <f t="shared" si="69"/>
        <v/>
      </c>
      <c r="AH100" s="18" t="str">
        <f>IF(AF100="","",WORKDAY.INTL(AF100-1,1,V100,'Resmi Tatiller'!$A$2:$A$17))</f>
        <v/>
      </c>
      <c r="AI100" s="18" t="str">
        <f t="shared" ref="AI100:AI103" si="90">IF(AE100="","",IF($AD100="24 Saat",AE100,IF($AD100="Gündüz",AJ100,IF($AD100="12 Saat",AK100,IF($AD100="2 Vardiya",AL100,AE100)))))</f>
        <v/>
      </c>
      <c r="AJ100" s="18" t="str">
        <f>IF(AE100="","",IF(AH100&lt;&gt;AF100,AH100+TIME(8,0,0),IF(AG100&lt;TIME(8,0,0),AF100+TIME(8,0,0),IF(AG100&lt;TIME(12,0,0),AE100,IF(AG100&lt;TIME(12,45,0),AF100+TIME(12,45,0),IF(AG100&lt;TIME(15,0,0),AE100,IF(AG100&lt;TIME(15,15,0),AF100+TIME(15,15,0),IF(AG100&lt;TIME(18,0,0),AE100,WORKDAY.INTL(AF100,1,V100,'Resmi Tatiller'!$A$2:$A$17)+TIME(8,0,0)))))))))</f>
        <v/>
      </c>
      <c r="AK100" s="18" t="str">
        <f>IF(AE100="","",IF(AH100&lt;&gt;AF100,AH100+TIME(8,0,0),IF(AG100&lt;TIME(8,0,0),AF100+TIME(8,0,0),IF(AG100&lt;TIME(12,0,0),AE100,IF(AG100&lt;TIME(12,45,0),AF100+TIME(12,45,0),IF(AG100&lt;TIME(15,0,0),AE100,IF(AG100&lt;TIME(15,15,0),AF100+TIME(15,15,0),IF(AG100&lt;TIME(20,0,0),AE100,WORKDAY.INTL(AF100,1,V100,'Resmi Tatiller'!$A$2:$A$17)+TIME(8,0,0)))))))))</f>
        <v/>
      </c>
      <c r="AL100" s="18" t="str">
        <f t="shared" si="71"/>
        <v/>
      </c>
    </row>
    <row r="101" spans="1:38" x14ac:dyDescent="0.25">
      <c r="A101" s="6" t="str">
        <f t="shared" si="72"/>
        <v/>
      </c>
      <c r="B101" s="6"/>
      <c r="C101" s="7" t="str">
        <f>IFERROR(VLOOKUP(B101,'Ürün Veri'!$A:$E,2,FALSE),"")</f>
        <v/>
      </c>
      <c r="D101" s="7" t="str">
        <f>IFERROR(VLOOKUP(B101,'Ürün Veri'!$A:$E,3,FALSE),"")</f>
        <v/>
      </c>
      <c r="E101" s="7" t="str">
        <f>IFERROR(VLOOKUP(B101,'Ürün Veri'!$A:$E,4,FALSE),"")</f>
        <v/>
      </c>
      <c r="F101" s="7" t="str">
        <f>IFERROR(VLOOKUP(B101,'Ürün Veri'!$A:$E,5,FALSE),"")</f>
        <v/>
      </c>
      <c r="G101" s="6"/>
      <c r="H101" s="6"/>
      <c r="I101" s="14">
        <v>10</v>
      </c>
      <c r="J101" s="15">
        <f t="shared" si="73"/>
        <v>45</v>
      </c>
      <c r="K101" s="15">
        <f t="shared" si="74"/>
        <v>15</v>
      </c>
      <c r="L101" s="8">
        <f t="shared" si="75"/>
        <v>9</v>
      </c>
      <c r="M101" s="6" t="s">
        <v>763</v>
      </c>
      <c r="N101" s="9" t="str">
        <f t="shared" si="65"/>
        <v/>
      </c>
      <c r="O101" s="10" t="str">
        <f t="shared" si="66"/>
        <v/>
      </c>
      <c r="P101" s="8" t="str">
        <f t="shared" si="76"/>
        <v/>
      </c>
      <c r="Q101" s="8" t="str">
        <f t="shared" si="77"/>
        <v/>
      </c>
      <c r="R101" s="9" t="str">
        <f>IF(AB101="","",WORKDAY.INTL(W101,AA101,V101,'Resmi Tatiller'!$A$2:$A$17))</f>
        <v/>
      </c>
      <c r="S101" s="10" t="str">
        <f t="shared" si="78"/>
        <v/>
      </c>
      <c r="T101" s="8" t="str">
        <f t="shared" si="79"/>
        <v>Boş</v>
      </c>
      <c r="U101" s="8">
        <f t="shared" si="80"/>
        <v>540</v>
      </c>
      <c r="V101" s="11" t="str">
        <f t="shared" si="81"/>
        <v>0000011</v>
      </c>
      <c r="W101" s="9" t="str">
        <f>IF(OR(N101="",O101=""),"",IF($AD101="24 Saat",N101,IF($AD101="12 Saat",IF(O101&gt;=TIME(20,0,0),WORKDAY.INTL(N101,1,V101,'Resmi Tatiller'!$A$2:$A$17),WORKDAY.INTL(N101-1,1,V101,'Resmi Tatiller'!$A$2:$A$17)),IF($AD101="2 Vardiya",IF(O101&lt;TIME(6,0,0),N101-1,IF(O101&lt;TIME(8,0,0),WORKDAY.INTL(N101-1,1,V101,'Resmi Tatiller'!$A$2:$A$17),N101)),IF(O101&gt;=TIME(18,0,0),WORKDAY.INTL(N101,1,V101,'Resmi Tatiller'!$A$2:$A$17),WORKDAY.INTL(N101-1,1,V101,'Resmi Tatiller'!$A$2:$A$17))))))</f>
        <v/>
      </c>
      <c r="X101" s="8" t="str">
        <f t="shared" si="82"/>
        <v/>
      </c>
      <c r="Y101" s="11" t="str">
        <f t="shared" si="83"/>
        <v/>
      </c>
      <c r="Z101" s="11" t="str">
        <f t="shared" si="84"/>
        <v/>
      </c>
      <c r="AA101" s="11" t="str">
        <f t="shared" si="85"/>
        <v/>
      </c>
      <c r="AB101" s="11" t="str">
        <f t="shared" si="86"/>
        <v/>
      </c>
      <c r="AC101" s="12" t="str">
        <f t="shared" si="87"/>
        <v/>
      </c>
      <c r="AD101" s="6" t="str">
        <f t="shared" si="88"/>
        <v>Gündüz</v>
      </c>
      <c r="AE101" s="18" t="str">
        <f t="shared" si="67"/>
        <v/>
      </c>
      <c r="AF101" s="18" t="str">
        <f t="shared" si="89"/>
        <v/>
      </c>
      <c r="AG101" s="19" t="str">
        <f t="shared" si="69"/>
        <v/>
      </c>
      <c r="AH101" s="18" t="str">
        <f>IF(AF101="","",WORKDAY.INTL(AF101-1,1,V101,'Resmi Tatiller'!$A$2:$A$17))</f>
        <v/>
      </c>
      <c r="AI101" s="18" t="str">
        <f t="shared" si="90"/>
        <v/>
      </c>
      <c r="AJ101" s="18" t="str">
        <f>IF(AE101="","",IF(AH101&lt;&gt;AF101,AH101+TIME(8,0,0),IF(AG101&lt;TIME(8,0,0),AF101+TIME(8,0,0),IF(AG101&lt;TIME(12,0,0),AE101,IF(AG101&lt;TIME(12,45,0),AF101+TIME(12,45,0),IF(AG101&lt;TIME(15,0,0),AE101,IF(AG101&lt;TIME(15,15,0),AF101+TIME(15,15,0),IF(AG101&lt;TIME(18,0,0),AE101,WORKDAY.INTL(AF101,1,V101,'Resmi Tatiller'!$A$2:$A$17)+TIME(8,0,0)))))))))</f>
        <v/>
      </c>
      <c r="AK101" s="18" t="str">
        <f>IF(AE101="","",IF(AH101&lt;&gt;AF101,AH101+TIME(8,0,0),IF(AG101&lt;TIME(8,0,0),AF101+TIME(8,0,0),IF(AG101&lt;TIME(12,0,0),AE101,IF(AG101&lt;TIME(12,45,0),AF101+TIME(12,45,0),IF(AG101&lt;TIME(15,0,0),AE101,IF(AG101&lt;TIME(15,15,0),AF101+TIME(15,15,0),IF(AG101&lt;TIME(20,0,0),AE101,WORKDAY.INTL(AF101,1,V101,'Resmi Tatiller'!$A$2:$A$17)+TIME(8,0,0)))))))))</f>
        <v/>
      </c>
      <c r="AL101" s="18" t="str">
        <f t="shared" si="71"/>
        <v/>
      </c>
    </row>
    <row r="102" spans="1:38" x14ac:dyDescent="0.25">
      <c r="A102" s="6" t="str">
        <f t="shared" si="72"/>
        <v/>
      </c>
      <c r="B102" s="6"/>
      <c r="C102" s="7" t="str">
        <f>IFERROR(VLOOKUP(B102,'Ürün Veri'!$A:$E,2,FALSE),"")</f>
        <v/>
      </c>
      <c r="D102" s="7" t="str">
        <f>IFERROR(VLOOKUP(B102,'Ürün Veri'!$A:$E,3,FALSE),"")</f>
        <v/>
      </c>
      <c r="E102" s="7" t="str">
        <f>IFERROR(VLOOKUP(B102,'Ürün Veri'!$A:$E,4,FALSE),"")</f>
        <v/>
      </c>
      <c r="F102" s="7" t="str">
        <f>IFERROR(VLOOKUP(B102,'Ürün Veri'!$A:$E,5,FALSE),"")</f>
        <v/>
      </c>
      <c r="G102" s="6"/>
      <c r="H102" s="6"/>
      <c r="I102" s="14">
        <v>10</v>
      </c>
      <c r="J102" s="15">
        <f t="shared" si="73"/>
        <v>45</v>
      </c>
      <c r="K102" s="15">
        <f t="shared" si="74"/>
        <v>15</v>
      </c>
      <c r="L102" s="8">
        <f t="shared" si="75"/>
        <v>9</v>
      </c>
      <c r="M102" s="6" t="s">
        <v>763</v>
      </c>
      <c r="N102" s="9" t="str">
        <f t="shared" si="65"/>
        <v/>
      </c>
      <c r="O102" s="10" t="str">
        <f t="shared" si="66"/>
        <v/>
      </c>
      <c r="P102" s="8" t="str">
        <f t="shared" si="76"/>
        <v/>
      </c>
      <c r="Q102" s="8" t="str">
        <f t="shared" si="77"/>
        <v/>
      </c>
      <c r="R102" s="9" t="str">
        <f>IF(AB102="","",WORKDAY.INTL(W102,AA102,V102,'Resmi Tatiller'!$A$2:$A$17))</f>
        <v/>
      </c>
      <c r="S102" s="10" t="str">
        <f t="shared" si="78"/>
        <v/>
      </c>
      <c r="T102" s="8" t="str">
        <f t="shared" si="79"/>
        <v>Boş</v>
      </c>
      <c r="U102" s="8">
        <f t="shared" si="80"/>
        <v>540</v>
      </c>
      <c r="V102" s="11" t="str">
        <f t="shared" si="81"/>
        <v>0000011</v>
      </c>
      <c r="W102" s="9" t="str">
        <f>IF(OR(N102="",O102=""),"",IF($AD102="24 Saat",N102,IF($AD102="12 Saat",IF(O102&gt;=TIME(20,0,0),WORKDAY.INTL(N102,1,V102,'Resmi Tatiller'!$A$2:$A$17),WORKDAY.INTL(N102-1,1,V102,'Resmi Tatiller'!$A$2:$A$17)),IF($AD102="2 Vardiya",IF(O102&lt;TIME(6,0,0),N102-1,IF(O102&lt;TIME(8,0,0),WORKDAY.INTL(N102-1,1,V102,'Resmi Tatiller'!$A$2:$A$17),N102)),IF(O102&gt;=TIME(18,0,0),WORKDAY.INTL(N102,1,V102,'Resmi Tatiller'!$A$2:$A$17),WORKDAY.INTL(N102-1,1,V102,'Resmi Tatiller'!$A$2:$A$17))))))</f>
        <v/>
      </c>
      <c r="X102" s="8" t="str">
        <f t="shared" si="82"/>
        <v/>
      </c>
      <c r="Y102" s="11" t="str">
        <f t="shared" si="83"/>
        <v/>
      </c>
      <c r="Z102" s="11" t="str">
        <f t="shared" si="84"/>
        <v/>
      </c>
      <c r="AA102" s="11" t="str">
        <f t="shared" si="85"/>
        <v/>
      </c>
      <c r="AB102" s="11" t="str">
        <f t="shared" si="86"/>
        <v/>
      </c>
      <c r="AC102" s="12" t="str">
        <f t="shared" si="87"/>
        <v/>
      </c>
      <c r="AD102" s="6" t="str">
        <f t="shared" si="88"/>
        <v>Gündüz</v>
      </c>
      <c r="AE102" s="18" t="str">
        <f t="shared" si="67"/>
        <v/>
      </c>
      <c r="AF102" s="18" t="str">
        <f t="shared" si="89"/>
        <v/>
      </c>
      <c r="AG102" s="19" t="str">
        <f t="shared" si="69"/>
        <v/>
      </c>
      <c r="AH102" s="18" t="str">
        <f>IF(AF102="","",WORKDAY.INTL(AF102-1,1,V102,'Resmi Tatiller'!$A$2:$A$17))</f>
        <v/>
      </c>
      <c r="AI102" s="18" t="str">
        <f t="shared" si="90"/>
        <v/>
      </c>
      <c r="AJ102" s="18" t="str">
        <f>IF(AE102="","",IF(AH102&lt;&gt;AF102,AH102+TIME(8,0,0),IF(AG102&lt;TIME(8,0,0),AF102+TIME(8,0,0),IF(AG102&lt;TIME(12,0,0),AE102,IF(AG102&lt;TIME(12,45,0),AF102+TIME(12,45,0),IF(AG102&lt;TIME(15,0,0),AE102,IF(AG102&lt;TIME(15,15,0),AF102+TIME(15,15,0),IF(AG102&lt;TIME(18,0,0),AE102,WORKDAY.INTL(AF102,1,V102,'Resmi Tatiller'!$A$2:$A$17)+TIME(8,0,0)))))))))</f>
        <v/>
      </c>
      <c r="AK102" s="18" t="str">
        <f>IF(AE102="","",IF(AH102&lt;&gt;AF102,AH102+TIME(8,0,0),IF(AG102&lt;TIME(8,0,0),AF102+TIME(8,0,0),IF(AG102&lt;TIME(12,0,0),AE102,IF(AG102&lt;TIME(12,45,0),AF102+TIME(12,45,0),IF(AG102&lt;TIME(15,0,0),AE102,IF(AG102&lt;TIME(15,15,0),AF102+TIME(15,15,0),IF(AG102&lt;TIME(20,0,0),AE102,WORKDAY.INTL(AF102,1,V102,'Resmi Tatiller'!$A$2:$A$17)+TIME(8,0,0)))))))))</f>
        <v/>
      </c>
      <c r="AL102" s="18" t="str">
        <f t="shared" si="71"/>
        <v/>
      </c>
    </row>
    <row r="103" spans="1:38" x14ac:dyDescent="0.25">
      <c r="A103" t="str">
        <f t="shared" si="72"/>
        <v/>
      </c>
      <c r="C103" t="str">
        <f>IFERROR(VLOOKUP(B103,'Ürün Veri'!$A:$E,2,FALSE),"")</f>
        <v/>
      </c>
      <c r="D103" t="str">
        <f>IFERROR(VLOOKUP(B103,'Ürün Veri'!$A:$E,3,FALSE),"")</f>
        <v/>
      </c>
      <c r="E103" t="str">
        <f>IFERROR(VLOOKUP(B103,'Ürün Veri'!$A:$E,4,FALSE),"")</f>
        <v/>
      </c>
      <c r="F103" t="str">
        <f>IFERROR(VLOOKUP(B103,'Ürün Veri'!$A:$E,5,FALSE),"")</f>
        <v/>
      </c>
      <c r="I103" s="13"/>
      <c r="J103" s="16" t="str">
        <f t="shared" si="73"/>
        <v/>
      </c>
      <c r="K103" s="16" t="str">
        <f t="shared" si="74"/>
        <v/>
      </c>
      <c r="L103" s="13" t="str">
        <f t="shared" si="75"/>
        <v/>
      </c>
      <c r="N103" s="9" t="str">
        <f t="shared" si="65"/>
        <v/>
      </c>
      <c r="O103" s="10" t="str">
        <f t="shared" si="66"/>
        <v/>
      </c>
      <c r="P103" s="13" t="str">
        <f t="shared" si="76"/>
        <v/>
      </c>
      <c r="Q103" s="13" t="str">
        <f t="shared" si="77"/>
        <v/>
      </c>
      <c r="R103" s="9" t="str">
        <f>IF(AB103="","",WORKDAY.INTL(W103,AA103,V103,'Resmi Tatiller'!$A$2:$A$17))</f>
        <v/>
      </c>
      <c r="S103" s="10" t="str">
        <f t="shared" si="78"/>
        <v/>
      </c>
      <c r="T103" t="str">
        <f t="shared" si="79"/>
        <v>Boş</v>
      </c>
      <c r="U103" s="8" t="str">
        <f t="shared" si="80"/>
        <v/>
      </c>
      <c r="V103" t="str">
        <f t="shared" si="81"/>
        <v>0000000</v>
      </c>
      <c r="W103" s="9" t="str">
        <f>IF(OR(N103="",O103=""),"",IF($AD103="24 Saat",N103,IF($AD103="12 Saat",IF(O103&gt;=TIME(20,0,0),WORKDAY.INTL(N103,1,V103,'Resmi Tatiller'!$A$2:$A$17),WORKDAY.INTL(N103-1,1,V103,'Resmi Tatiller'!$A$2:$A$17)),IF($AD103="2 Vardiya",IF(O103&lt;TIME(6,0,0),N103-1,IF(O103&lt;TIME(8,0,0),WORKDAY.INTL(N103-1,1,V103,'Resmi Tatiller'!$A$2:$A$17),N103)),IF(O103&gt;=TIME(18,0,0),WORKDAY.INTL(N103,1,V103,'Resmi Tatiller'!$A$2:$A$17),WORKDAY.INTL(N103-1,1,V103,'Resmi Tatiller'!$A$2:$A$17))))))</f>
        <v/>
      </c>
      <c r="X103" s="8" t="str">
        <f t="shared" si="82"/>
        <v/>
      </c>
      <c r="Y103" t="str">
        <f t="shared" si="83"/>
        <v/>
      </c>
      <c r="Z103" t="str">
        <f t="shared" si="84"/>
        <v/>
      </c>
      <c r="AA103" t="str">
        <f t="shared" si="85"/>
        <v/>
      </c>
      <c r="AB103" t="str">
        <f t="shared" si="86"/>
        <v/>
      </c>
      <c r="AC103" s="12" t="str">
        <f t="shared" si="87"/>
        <v/>
      </c>
      <c r="AD103" s="6" t="str">
        <f t="shared" si="88"/>
        <v/>
      </c>
      <c r="AE103" s="18" t="str">
        <f t="shared" si="67"/>
        <v/>
      </c>
      <c r="AF103" s="18" t="str">
        <f t="shared" si="89"/>
        <v/>
      </c>
      <c r="AG103" s="19" t="str">
        <f t="shared" si="69"/>
        <v/>
      </c>
      <c r="AH103" s="18" t="str">
        <f>IF(AF103="","",WORKDAY.INTL(AF103-1,1,V103,'Resmi Tatiller'!$A$2:$A$17))</f>
        <v/>
      </c>
      <c r="AI103" s="18" t="str">
        <f t="shared" si="90"/>
        <v/>
      </c>
      <c r="AJ103" s="18" t="str">
        <f>IF(AE103="","",IF(AH103&lt;&gt;AF103,AH103+TIME(8,0,0),IF(AG103&lt;TIME(8,0,0),AF103+TIME(8,0,0),IF(AG103&lt;TIME(12,0,0),AE103,IF(AG103&lt;TIME(12,45,0),AF103+TIME(12,45,0),IF(AG103&lt;TIME(15,0,0),AE103,IF(AG103&lt;TIME(15,15,0),AF103+TIME(15,15,0),IF(AG103&lt;TIME(18,0,0),AE103,WORKDAY.INTL(AF103,1,V103,'Resmi Tatiller'!$A$2:$A$17)+TIME(8,0,0)))))))))</f>
        <v/>
      </c>
      <c r="AK103" s="18" t="str">
        <f>IF(AE103="","",IF(AH103&lt;&gt;AF103,AH103+TIME(8,0,0),IF(AG103&lt;TIME(8,0,0),AF103+TIME(8,0,0),IF(AG103&lt;TIME(12,0,0),AE103,IF(AG103&lt;TIME(12,45,0),AF103+TIME(12,45,0),IF(AG103&lt;TIME(15,0,0),AE103,IF(AG103&lt;TIME(15,15,0),AF103+TIME(15,15,0),IF(AG103&lt;TIME(20,0,0),AE103,WORKDAY.INTL(AF103,1,V103,'Resmi Tatiller'!$A$2:$A$17)+TIME(8,0,0)))))))))</f>
        <v/>
      </c>
      <c r="AL103" s="18" t="str">
        <f t="shared" si="71"/>
        <v/>
      </c>
    </row>
  </sheetData>
  <mergeCells count="1">
    <mergeCell ref="A1:T1"/>
  </mergeCells>
  <conditionalFormatting sqref="T3:T102">
    <cfRule type="expression" dxfId="34" priority="1">
      <formula>$T3="Eksik"</formula>
    </cfRule>
    <cfRule type="expression" dxfId="33" priority="2">
      <formula>$T3="Planlandı"</formula>
    </cfRule>
  </conditionalFormatting>
  <conditionalFormatting sqref="AD3:AD103">
    <cfRule type="expression" dxfId="32" priority="3">
      <formula>AD3="Gündüz"</formula>
    </cfRule>
    <cfRule type="expression" dxfId="31" priority="4">
      <formula>AD3="Gece"</formula>
    </cfRule>
    <cfRule type="expression" dxfId="30" priority="5">
      <formula>AD3="2 Vardiya"</formula>
    </cfRule>
  </conditionalFormatting>
  <dataValidations count="4">
    <dataValidation type="list" sqref="M3:M103" xr:uid="{00000000-0002-0000-0500-000000000000}">
      <formula1>"Çalışır,Çalışmaz"</formula1>
    </dataValidation>
    <dataValidation type="list" allowBlank="1" showErrorMessage="1" sqref="U3:U103" xr:uid="{00000000-0002-0000-0500-000001000000}">
      <formula1>"Yok,Kalıp Arızası,Makine Arızası,Bakım,Ayar,Kalıp Değişimi,Boya Değişimi,Hammadde Bekleme,Operatör Bekleme,Diğer"</formula1>
    </dataValidation>
    <dataValidation type="list" showErrorMessage="1" sqref="AH3:AH103" xr:uid="{00000000-0002-0000-0500-000002000000}">
      <formula1>"Gündüz,Gece,2 Vardiya,24 Saat"</formula1>
    </dataValidation>
    <dataValidation type="list" sqref="I3:I103" xr:uid="{00000000-0002-0000-0500-000003000000}">
      <formula1>"10,12,24"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L103"/>
  <sheetViews>
    <sheetView showGridLines="0" topLeftCell="A76" workbookViewId="0">
      <selection activeCell="B104" sqref="A104:XFD104"/>
    </sheetView>
  </sheetViews>
  <sheetFormatPr defaultRowHeight="15" x14ac:dyDescent="0.25"/>
  <cols>
    <col min="1" max="1" width="7" customWidth="1"/>
    <col min="2" max="2" width="17" customWidth="1"/>
    <col min="3" max="3" width="36" customWidth="1"/>
    <col min="4" max="4" width="14" customWidth="1"/>
    <col min="5" max="5" width="8" customWidth="1"/>
    <col min="6" max="7" width="12" customWidth="1"/>
    <col min="8" max="8" width="14" customWidth="1"/>
    <col min="9" max="9" width="10" customWidth="1"/>
    <col min="10" max="12" width="16" hidden="1" customWidth="1"/>
    <col min="13" max="13" width="9.42578125" bestFit="1" customWidth="1"/>
    <col min="14" max="14" width="16" customWidth="1"/>
    <col min="15" max="15" width="14" customWidth="1"/>
    <col min="16" max="16" width="17" customWidth="1"/>
    <col min="17" max="17" width="12" customWidth="1"/>
    <col min="18" max="18" width="16" customWidth="1"/>
    <col min="19" max="20" width="12" customWidth="1"/>
    <col min="21" max="21" width="18" hidden="1" customWidth="1"/>
    <col min="22" max="22" width="28" hidden="1" customWidth="1"/>
    <col min="23" max="24" width="18" hidden="1" customWidth="1"/>
    <col min="25" max="29" width="12" hidden="1" customWidth="1"/>
    <col min="30" max="30" width="16" hidden="1" customWidth="1"/>
    <col min="31" max="38" width="12" hidden="1" customWidth="1"/>
    <col min="39" max="48" width="0" hidden="1" customWidth="1"/>
  </cols>
  <sheetData>
    <row r="1" spans="1:38" ht="27.95" customHeight="1" x14ac:dyDescent="0.25">
      <c r="A1" s="21" t="s">
        <v>766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pans="1:38" ht="38.1" customHeight="1" x14ac:dyDescent="0.25">
      <c r="A2" s="4" t="s">
        <v>726</v>
      </c>
      <c r="B2" s="4" t="s">
        <v>727</v>
      </c>
      <c r="C2" s="4" t="s">
        <v>728</v>
      </c>
      <c r="D2" s="4" t="s">
        <v>729</v>
      </c>
      <c r="E2" s="4" t="s">
        <v>730</v>
      </c>
      <c r="F2" s="4" t="s">
        <v>731</v>
      </c>
      <c r="G2" s="4" t="s">
        <v>732</v>
      </c>
      <c r="H2" s="4" t="s">
        <v>706</v>
      </c>
      <c r="I2" s="4" t="s">
        <v>733</v>
      </c>
      <c r="J2" s="4" t="s">
        <v>734</v>
      </c>
      <c r="K2" s="4" t="s">
        <v>735</v>
      </c>
      <c r="L2" s="4" t="s">
        <v>736</v>
      </c>
      <c r="M2" s="4" t="s">
        <v>737</v>
      </c>
      <c r="N2" s="4" t="s">
        <v>738</v>
      </c>
      <c r="O2" s="4" t="s">
        <v>739</v>
      </c>
      <c r="P2" s="4" t="s">
        <v>740</v>
      </c>
      <c r="Q2" s="4" t="s">
        <v>741</v>
      </c>
      <c r="R2" s="4" t="s">
        <v>742</v>
      </c>
      <c r="S2" s="4" t="s">
        <v>743</v>
      </c>
      <c r="T2" s="4" t="s">
        <v>744</v>
      </c>
      <c r="U2" s="5" t="s">
        <v>745</v>
      </c>
      <c r="V2" s="5" t="s">
        <v>746</v>
      </c>
      <c r="W2" s="5" t="s">
        <v>747</v>
      </c>
      <c r="X2" s="5" t="s">
        <v>748</v>
      </c>
      <c r="Y2" s="5" t="s">
        <v>749</v>
      </c>
      <c r="Z2" s="5" t="s">
        <v>750</v>
      </c>
      <c r="AA2" s="5" t="s">
        <v>751</v>
      </c>
      <c r="AB2" s="5" t="s">
        <v>752</v>
      </c>
      <c r="AC2" s="5" t="s">
        <v>753</v>
      </c>
      <c r="AD2" s="5" t="s">
        <v>754</v>
      </c>
      <c r="AE2" s="17" t="s">
        <v>755</v>
      </c>
      <c r="AF2" s="17" t="s">
        <v>756</v>
      </c>
      <c r="AG2" s="17" t="s">
        <v>757</v>
      </c>
      <c r="AH2" s="17" t="s">
        <v>758</v>
      </c>
      <c r="AI2" s="17" t="s">
        <v>759</v>
      </c>
      <c r="AJ2" s="17" t="s">
        <v>760</v>
      </c>
      <c r="AK2" s="20" t="s">
        <v>761</v>
      </c>
      <c r="AL2" s="20" t="s">
        <v>762</v>
      </c>
    </row>
    <row r="3" spans="1:38" x14ac:dyDescent="0.25">
      <c r="A3" s="6" t="str">
        <f t="shared" ref="A3:A34" si="0">IF($B3="","",ROW()-2)</f>
        <v/>
      </c>
      <c r="B3" s="6"/>
      <c r="C3" s="7" t="str">
        <f>IFERROR(VLOOKUP(B3,'Ürün Veri'!$A:$E,2,FALSE),"")</f>
        <v/>
      </c>
      <c r="D3" s="7" t="str">
        <f>IFERROR(VLOOKUP(B3,'Ürün Veri'!$A:$E,3,FALSE),"")</f>
        <v/>
      </c>
      <c r="E3" s="7" t="str">
        <f>IFERROR(VLOOKUP(B3,'Ürün Veri'!$A:$E,4,FALSE),"")</f>
        <v/>
      </c>
      <c r="F3" s="7" t="str">
        <f>IFERROR(VLOOKUP(B3,'Ürün Veri'!$A:$E,5,FALSE),"")</f>
        <v/>
      </c>
      <c r="G3" s="6"/>
      <c r="H3" s="6"/>
      <c r="I3" s="14">
        <v>10</v>
      </c>
      <c r="J3" s="15">
        <f t="shared" ref="J3:J34" si="1">IF($I3="","",IF(VALUE($I3)=24,90,45))</f>
        <v>45</v>
      </c>
      <c r="K3" s="15">
        <f t="shared" ref="K3:K34" si="2">IF($I3="","",IF(VALUE($I3)=24,30,15))</f>
        <v>15</v>
      </c>
      <c r="L3" s="8">
        <f t="shared" ref="L3:L34" si="3">IF($I3="","",VALUE($I3)-($J3+$K3)/60)</f>
        <v>9</v>
      </c>
      <c r="M3" s="6" t="s">
        <v>763</v>
      </c>
      <c r="N3" s="9"/>
      <c r="O3" s="10"/>
      <c r="P3" s="8" t="str">
        <f t="shared" ref="P3:P34" si="4">IF(OR(E3="",F3="",G3="",E3=0),"",G3/E3*F3/3600)</f>
        <v/>
      </c>
      <c r="Q3" s="8" t="str">
        <f t="shared" ref="Q3:Q34" si="5">IF(OR(P3="",L3="",L3=0),"",P3/L3)</f>
        <v/>
      </c>
      <c r="R3" s="9" t="str">
        <f>IF(AB3="","",WORKDAY.INTL(W3,AA3,V3,'Resmi Tatiller'!$A$2:$A$17))</f>
        <v/>
      </c>
      <c r="S3" s="10" t="str">
        <f t="shared" ref="S3:S34" si="6">IF(AB3="","",IF($AD3="24 Saat",AB3/1440,IF($AD3="12 Saat",IF(AB3&lt;=240,TIME(8,0,0)+AB3/1440,IF(AB3&lt;=375,TIME(12,45,0)+(AB3-240)/1440,TIME(15,15,0)+(AB3-375)/1440)),IF($AD3="2 Vardiya",IF(AB3&lt;=240,TIME(8,0,0)+AB3/1440,IF(AB3&lt;=375,TIME(12,45,0)+(AB3-240)/1440,IF(AB3&lt;=540,TIME(15,15,0)+(AB3-375)/1440,IF(AB3&lt;=780,TIME(20,0,0)+(AB3-540)/1440,IF(AB3&lt;=915,1+TIME(0,45,0)+(AB3-780)/1440,1+TIME(3,15,0)+(AB3-915)/1440))))),IF(AB3&lt;=240,TIME(8,0,0)+AB3/1440,IF(AB3&lt;=375,TIME(12,45,0)+(AB3-240)/1440,TIME(15,15,0)+(AB3-375)/1440))))))</f>
        <v/>
      </c>
      <c r="T3" s="8" t="str">
        <f t="shared" ref="T3:T34" si="7">IF(B3="","Boş",IF(OR(G3="",N3="",O3=""),"Eksik",IF(OR(R3="",S3=""),"Kontrol","Planlandı")))</f>
        <v>Boş</v>
      </c>
      <c r="U3" s="8">
        <f t="shared" ref="U3:U34" si="8">IF($AD3="24 Saat",1440,IF($AD3="2 Vardiya",1080,IF($AD3="12 Saat",660,IF($AD3="Gündüz",540,IF(L3="","",L3*60)))))</f>
        <v>540</v>
      </c>
      <c r="V3" s="11" t="str">
        <f t="shared" ref="V3:V34" si="9">IF(M3="Çalışmaz","0000011","0000000")</f>
        <v>0000011</v>
      </c>
      <c r="W3" s="9" t="str">
        <f>IF(OR(N3="",O3=""),"",IF($AD3="24 Saat",N3,IF($AD3="12 Saat",IF(O3&gt;=TIME(20,0,0),WORKDAY.INTL(N3,1,V3,'Resmi Tatiller'!$A$2:$A$17),WORKDAY.INTL(N3-1,1,V3,'Resmi Tatiller'!$A$2:$A$17)),IF($AD3="2 Vardiya",IF(O3&lt;TIME(6,0,0),N3-1,IF(O3&lt;TIME(8,0,0),WORKDAY.INTL(N3-1,1,V3,'Resmi Tatiller'!$A$2:$A$17),N3)),IF(O3&gt;=TIME(18,0,0),WORKDAY.INTL(N3,1,V3,'Resmi Tatiller'!$A$2:$A$17),WORKDAY.INTL(N3-1,1,V3,'Resmi Tatiller'!$A$2:$A$17))))))</f>
        <v/>
      </c>
      <c r="X3" s="8" t="str">
        <f t="shared" ref="X3:X34" si="10">IF(W3="","",IF($AD3="24 Saat",MOD(O3,1)*1440,IF($AD3="12 Saat",IF(W3&lt;&gt;N3,0,IF(O3&lt;TIME(8,0,0),0,IF(O3&lt;TIME(12,0,0),(O3-TIME(8,0,0))*1440,IF(O3&lt;TIME(12,45,0),240,IF(O3&lt;TIME(15,0,0),240+(O3-TIME(12,45,0))*1440,IF(O3&lt;TIME(15,15,0),375,IF(O3&lt;TIME(20,0,0),375+(O3-TIME(15,15,0))*1440,0))))))),IF($AD3="2 Vardiya",IF(O3&lt;TIME(6,0,0),IF(O3&lt;TIME(0,45,0),780,IF(O3&lt;TIME(3,0,0),780+(O3-TIME(0,45,0))*1440,IF(O3&lt;TIME(3,15,0),915,915+(O3-TIME(3,15,0))*1440))),IF(O3&lt;TIME(8,0,0),0,IF(O3&lt;TIME(12,0,0),(O3-TIME(8,0,0))*1440,IF(O3&lt;TIME(12,45,0),240,IF(O3&lt;TIME(15,0,0),240+(O3-TIME(12,45,0))*1440,IF(O3&lt;TIME(15,15,0),375,IF(O3&lt;TIME(18,0,0),375+(O3-TIME(15,15,0))*1440,IF(O3&lt;TIME(20,0,0),540,540+(O3-TIME(20,0,0))*1440)))))))),IF(W3&lt;&gt;N3,0,IF(O3&lt;TIME(8,0,0),0,IF(O3&lt;TIME(12,0,0),(O3-TIME(8,0,0))*1440,IF(O3&lt;TIME(12,45,0),240,IF(O3&lt;TIME(15,0,0),240+(O3-TIME(12,45,0))*1440,IF(O3&lt;TIME(15,15,0),375,IF(O3&lt;TIME(18,0,0),375+(O3-TIME(15,15,0))*1440,0)))))))))))</f>
        <v/>
      </c>
      <c r="Y3" s="11" t="str">
        <f t="shared" ref="Y3:Y34" si="11">IF(P3="","",ROUNDUP(P3*60,0))</f>
        <v/>
      </c>
      <c r="Z3" s="11" t="str">
        <f t="shared" ref="Z3:Z34" si="12">IF(Y3="","",N(X3)+Y3)</f>
        <v/>
      </c>
      <c r="AA3" s="11" t="str">
        <f t="shared" ref="AA3:AA34" si="13">IF(OR(Z3="",U3="",U3=0),"",INT((Z3-1)/U3))</f>
        <v/>
      </c>
      <c r="AB3" s="11" t="str">
        <f t="shared" ref="AB3:AB34" si="14">IF(OR(Z3="",U3="",U3=0),"",MOD(Z3-1,U3)+1)</f>
        <v/>
      </c>
      <c r="AC3" s="12" t="str">
        <f t="shared" ref="AC3:AC34" si="15">IF(AB3="","",R3+S3)</f>
        <v/>
      </c>
      <c r="AD3" s="6" t="str">
        <f t="shared" ref="AD3:AD34" si="16">IF($I3="","",IF(VALUE($I3)=10,"Gündüz",IF(VALUE($I3)=12,"12 Saat",IF(VALUE($I3)=24,"2 Vardiya",""))))</f>
        <v>Gündüz</v>
      </c>
    </row>
    <row r="4" spans="1:38" x14ac:dyDescent="0.25">
      <c r="A4" s="6" t="str">
        <f t="shared" si="0"/>
        <v/>
      </c>
      <c r="B4" s="6"/>
      <c r="C4" s="7" t="str">
        <f>IFERROR(VLOOKUP(B4,'Ürün Veri'!$A:$E,2,FALSE),"")</f>
        <v/>
      </c>
      <c r="D4" s="7" t="str">
        <f>IFERROR(VLOOKUP(B4,'Ürün Veri'!$A:$E,3,FALSE),"")</f>
        <v/>
      </c>
      <c r="E4" s="7" t="str">
        <f>IFERROR(VLOOKUP(B4,'Ürün Veri'!$A:$E,4,FALSE),"")</f>
        <v/>
      </c>
      <c r="F4" s="7" t="str">
        <f>IFERROR(VLOOKUP(B4,'Ürün Veri'!$A:$E,5,FALSE),"")</f>
        <v/>
      </c>
      <c r="G4" s="6"/>
      <c r="H4" s="6"/>
      <c r="I4" s="14">
        <v>10</v>
      </c>
      <c r="J4" s="15">
        <f t="shared" si="1"/>
        <v>45</v>
      </c>
      <c r="K4" s="15">
        <f t="shared" si="2"/>
        <v>15</v>
      </c>
      <c r="L4" s="8">
        <f t="shared" si="3"/>
        <v>9</v>
      </c>
      <c r="M4" s="6" t="s">
        <v>763</v>
      </c>
      <c r="N4" s="9" t="str">
        <f t="shared" ref="N4:N35" si="17">IF(AI4="","",INT(AI4))</f>
        <v/>
      </c>
      <c r="O4" s="10" t="str">
        <f t="shared" ref="O4:O35" si="18">IF(AI4="","",MOD(AI4,1))</f>
        <v/>
      </c>
      <c r="P4" s="8" t="str">
        <f t="shared" si="4"/>
        <v/>
      </c>
      <c r="Q4" s="8" t="str">
        <f t="shared" si="5"/>
        <v/>
      </c>
      <c r="R4" s="9" t="str">
        <f>IF(AB4="","",WORKDAY.INTL(W4,AA4,V4,'Resmi Tatiller'!$A$2:$A$17))</f>
        <v/>
      </c>
      <c r="S4" s="10" t="str">
        <f t="shared" si="6"/>
        <v/>
      </c>
      <c r="T4" s="8" t="str">
        <f t="shared" si="7"/>
        <v>Boş</v>
      </c>
      <c r="U4" s="8">
        <f t="shared" si="8"/>
        <v>540</v>
      </c>
      <c r="V4" s="11" t="str">
        <f t="shared" si="9"/>
        <v>0000011</v>
      </c>
      <c r="W4" s="9" t="str">
        <f>IF(OR(N4="",O4=""),"",IF($AD4="24 Saat",N4,IF($AD4="12 Saat",IF(O4&gt;=TIME(20,0,0),WORKDAY.INTL(N4,1,V4,'Resmi Tatiller'!$A$2:$A$17),WORKDAY.INTL(N4-1,1,V4,'Resmi Tatiller'!$A$2:$A$17)),IF($AD4="2 Vardiya",IF(O4&lt;TIME(6,0,0),N4-1,IF(O4&lt;TIME(8,0,0),WORKDAY.INTL(N4-1,1,V4,'Resmi Tatiller'!$A$2:$A$17),N4)),IF(O4&gt;=TIME(18,0,0),WORKDAY.INTL(N4,1,V4,'Resmi Tatiller'!$A$2:$A$17),WORKDAY.INTL(N4-1,1,V4,'Resmi Tatiller'!$A$2:$A$17))))))</f>
        <v/>
      </c>
      <c r="X4" s="8" t="str">
        <f t="shared" si="10"/>
        <v/>
      </c>
      <c r="Y4" s="11" t="str">
        <f t="shared" si="11"/>
        <v/>
      </c>
      <c r="Z4" s="11" t="str">
        <f t="shared" si="12"/>
        <v/>
      </c>
      <c r="AA4" s="11" t="str">
        <f t="shared" si="13"/>
        <v/>
      </c>
      <c r="AB4" s="11" t="str">
        <f t="shared" si="14"/>
        <v/>
      </c>
      <c r="AC4" s="12" t="str">
        <f t="shared" si="15"/>
        <v/>
      </c>
      <c r="AD4" s="6" t="str">
        <f t="shared" si="16"/>
        <v>Gündüz</v>
      </c>
      <c r="AE4" s="18" t="str">
        <f t="shared" ref="AE4:AE35" si="19">IF(B4="","",IF(AC3="","",AC3+1/24))</f>
        <v/>
      </c>
      <c r="AF4" s="18" t="str">
        <f t="shared" ref="AF4:AF35" si="20">IF(AE4="","",INT(AE4))</f>
        <v/>
      </c>
      <c r="AG4" s="19" t="str">
        <f t="shared" ref="AG4:AG35" si="21">IF(AE4="","",MOD(AE4,1))</f>
        <v/>
      </c>
      <c r="AH4" s="18" t="str">
        <f>IF(AF4="","",WORKDAY.INTL(AF4-1,1,V4,'Resmi Tatiller'!$A$2:$A$17))</f>
        <v/>
      </c>
      <c r="AI4" s="18" t="str">
        <f t="shared" ref="AI4:AI35" si="22">IF(AE4="","",IF($AD4="24 Saat",AE4,IF($AD4="Gündüz",AJ4,IF($AD4="12 Saat",AK4,IF($AD4="2 Vardiya",AL4,AE4)))))</f>
        <v/>
      </c>
      <c r="AJ4" s="18" t="str">
        <f>IF(AE4="","",IF(AH4&lt;&gt;AF4,AH4+TIME(8,0,0),IF(AG4&lt;TIME(8,0,0),AF4+TIME(8,0,0),IF(AG4&lt;TIME(12,0,0),AE4,IF(AG4&lt;TIME(12,45,0),AF4+TIME(12,45,0),IF(AG4&lt;TIME(15,0,0),AE4,IF(AG4&lt;TIME(15,15,0),AF4+TIME(15,15,0),IF(AG4&lt;TIME(18,0,0),AE4,WORKDAY.INTL(AF4,1,V4,'Resmi Tatiller'!$A$2:$A$17)+TIME(8,0,0)))))))))</f>
        <v/>
      </c>
      <c r="AK4" s="18" t="str">
        <f>IF(AE4="","",IF(AH4&lt;&gt;AF4,AH4+TIME(8,0,0),IF(AG4&lt;TIME(8,0,0),AF4+TIME(8,0,0),IF(AG4&lt;TIME(12,0,0),AE4,IF(AG4&lt;TIME(12,45,0),AF4+TIME(12,45,0),IF(AG4&lt;TIME(15,0,0),AE4,IF(AG4&lt;TIME(15,15,0),AF4+TIME(15,15,0),IF(AG4&lt;TIME(20,0,0),AE4,WORKDAY.INTL(AF4,1,V4,'Resmi Tatiller'!$A$2:$A$17)+TIME(8,0,0)))))))))</f>
        <v/>
      </c>
      <c r="AL4" s="18" t="str">
        <f t="shared" ref="AL4:AL35" si="23">IF(AE4="","",IF(AG4&lt;TIME(6,0,0),IF(AG4&lt;TIME(0,45,0),AF4+TIME(0,45,0),IF(AG4&lt;TIME(3,0,0),AE4,IF(AG4&lt;TIME(3,15,0),AF4+TIME(3,15,0),AE4))),IF(AG4&lt;TIME(8,0,0),AF4+TIME(8,0,0),IF(AG4&lt;TIME(12,0,0),AE4,IF(AG4&lt;TIME(12,45,0),AF4+TIME(12,45,0),IF(AG4&lt;TIME(15,0,0),AE4,IF(AG4&lt;TIME(15,15,0),AF4+TIME(15,15,0),IF(AG4&lt;TIME(18,0,0),AE4,IF(AG4&lt;TIME(20,0,0),AF4+TIME(20,0,0),IF(AH4&lt;&gt;AF4,AH4+TIME(8,0,0),AE4))))))))))</f>
        <v/>
      </c>
    </row>
    <row r="5" spans="1:38" x14ac:dyDescent="0.25">
      <c r="A5" s="6" t="str">
        <f t="shared" si="0"/>
        <v/>
      </c>
      <c r="B5" s="6"/>
      <c r="C5" s="7" t="str">
        <f>IFERROR(VLOOKUP(B5,'Ürün Veri'!$A:$E,2,FALSE),"")</f>
        <v/>
      </c>
      <c r="D5" s="7" t="str">
        <f>IFERROR(VLOOKUP(B5,'Ürün Veri'!$A:$E,3,FALSE),"")</f>
        <v/>
      </c>
      <c r="E5" s="7" t="str">
        <f>IFERROR(VLOOKUP(B5,'Ürün Veri'!$A:$E,4,FALSE),"")</f>
        <v/>
      </c>
      <c r="F5" s="7" t="str">
        <f>IFERROR(VLOOKUP(B5,'Ürün Veri'!$A:$E,5,FALSE),"")</f>
        <v/>
      </c>
      <c r="G5" s="6"/>
      <c r="H5" s="6"/>
      <c r="I5" s="14">
        <v>10</v>
      </c>
      <c r="J5" s="15">
        <f t="shared" si="1"/>
        <v>45</v>
      </c>
      <c r="K5" s="15">
        <f t="shared" si="2"/>
        <v>15</v>
      </c>
      <c r="L5" s="8">
        <f t="shared" si="3"/>
        <v>9</v>
      </c>
      <c r="M5" s="6" t="s">
        <v>763</v>
      </c>
      <c r="N5" s="9" t="str">
        <f t="shared" si="17"/>
        <v/>
      </c>
      <c r="O5" s="10" t="str">
        <f t="shared" si="18"/>
        <v/>
      </c>
      <c r="P5" s="8" t="str">
        <f t="shared" si="4"/>
        <v/>
      </c>
      <c r="Q5" s="8" t="str">
        <f t="shared" si="5"/>
        <v/>
      </c>
      <c r="R5" s="9" t="str">
        <f>IF(AB5="","",WORKDAY.INTL(W5,AA5,V5,'Resmi Tatiller'!$A$2:$A$17))</f>
        <v/>
      </c>
      <c r="S5" s="10" t="str">
        <f t="shared" si="6"/>
        <v/>
      </c>
      <c r="T5" s="8" t="str">
        <f t="shared" si="7"/>
        <v>Boş</v>
      </c>
      <c r="U5" s="8">
        <f t="shared" si="8"/>
        <v>540</v>
      </c>
      <c r="V5" s="11" t="str">
        <f t="shared" si="9"/>
        <v>0000011</v>
      </c>
      <c r="W5" s="9" t="str">
        <f>IF(OR(N5="",O5=""),"",IF($AD5="24 Saat",N5,IF($AD5="12 Saat",IF(O5&gt;=TIME(20,0,0),WORKDAY.INTL(N5,1,V5,'Resmi Tatiller'!$A$2:$A$17),WORKDAY.INTL(N5-1,1,V5,'Resmi Tatiller'!$A$2:$A$17)),IF($AD5="2 Vardiya",IF(O5&lt;TIME(6,0,0),N5-1,IF(O5&lt;TIME(8,0,0),WORKDAY.INTL(N5-1,1,V5,'Resmi Tatiller'!$A$2:$A$17),N5)),IF(O5&gt;=TIME(18,0,0),WORKDAY.INTL(N5,1,V5,'Resmi Tatiller'!$A$2:$A$17),WORKDAY.INTL(N5-1,1,V5,'Resmi Tatiller'!$A$2:$A$17))))))</f>
        <v/>
      </c>
      <c r="X5" s="8" t="str">
        <f t="shared" si="10"/>
        <v/>
      </c>
      <c r="Y5" s="11" t="str">
        <f t="shared" si="11"/>
        <v/>
      </c>
      <c r="Z5" s="11" t="str">
        <f t="shared" si="12"/>
        <v/>
      </c>
      <c r="AA5" s="11" t="str">
        <f t="shared" si="13"/>
        <v/>
      </c>
      <c r="AB5" s="11" t="str">
        <f t="shared" si="14"/>
        <v/>
      </c>
      <c r="AC5" s="12" t="str">
        <f t="shared" si="15"/>
        <v/>
      </c>
      <c r="AD5" s="6" t="str">
        <f t="shared" si="16"/>
        <v>Gündüz</v>
      </c>
      <c r="AE5" s="18" t="str">
        <f t="shared" si="19"/>
        <v/>
      </c>
      <c r="AF5" s="18" t="str">
        <f t="shared" si="20"/>
        <v/>
      </c>
      <c r="AG5" s="19" t="str">
        <f t="shared" si="21"/>
        <v/>
      </c>
      <c r="AH5" s="18" t="str">
        <f>IF(AF5="","",WORKDAY.INTL(AF5-1,1,V5,'Resmi Tatiller'!$A$2:$A$17))</f>
        <v/>
      </c>
      <c r="AI5" s="18" t="str">
        <f t="shared" si="22"/>
        <v/>
      </c>
      <c r="AJ5" s="18" t="str">
        <f>IF(AE5="","",IF(AH5&lt;&gt;AF5,AH5+TIME(8,0,0),IF(AG5&lt;TIME(8,0,0),AF5+TIME(8,0,0),IF(AG5&lt;TIME(12,0,0),AE5,IF(AG5&lt;TIME(12,45,0),AF5+TIME(12,45,0),IF(AG5&lt;TIME(15,0,0),AE5,IF(AG5&lt;TIME(15,15,0),AF5+TIME(15,15,0),IF(AG5&lt;TIME(18,0,0),AE5,WORKDAY.INTL(AF5,1,V5,'Resmi Tatiller'!$A$2:$A$17)+TIME(8,0,0)))))))))</f>
        <v/>
      </c>
      <c r="AK5" s="18" t="str">
        <f>IF(AE5="","",IF(AH5&lt;&gt;AF5,AH5+TIME(8,0,0),IF(AG5&lt;TIME(8,0,0),AF5+TIME(8,0,0),IF(AG5&lt;TIME(12,0,0),AE5,IF(AG5&lt;TIME(12,45,0),AF5+TIME(12,45,0),IF(AG5&lt;TIME(15,0,0),AE5,IF(AG5&lt;TIME(15,15,0),AF5+TIME(15,15,0),IF(AG5&lt;TIME(20,0,0),AE5,WORKDAY.INTL(AF5,1,V5,'Resmi Tatiller'!$A$2:$A$17)+TIME(8,0,0)))))))))</f>
        <v/>
      </c>
      <c r="AL5" s="18" t="str">
        <f t="shared" si="23"/>
        <v/>
      </c>
    </row>
    <row r="6" spans="1:38" x14ac:dyDescent="0.25">
      <c r="A6" s="6" t="str">
        <f t="shared" si="0"/>
        <v/>
      </c>
      <c r="B6" s="6"/>
      <c r="C6" s="7" t="str">
        <f>IFERROR(VLOOKUP(B6,'Ürün Veri'!$A:$E,2,FALSE),"")</f>
        <v/>
      </c>
      <c r="D6" s="7" t="str">
        <f>IFERROR(VLOOKUP(B6,'Ürün Veri'!$A:$E,3,FALSE),"")</f>
        <v/>
      </c>
      <c r="E6" s="7" t="str">
        <f>IFERROR(VLOOKUP(B6,'Ürün Veri'!$A:$E,4,FALSE),"")</f>
        <v/>
      </c>
      <c r="F6" s="7" t="str">
        <f>IFERROR(VLOOKUP(B6,'Ürün Veri'!$A:$E,5,FALSE),"")</f>
        <v/>
      </c>
      <c r="G6" s="6"/>
      <c r="H6" s="6"/>
      <c r="I6" s="14">
        <v>10</v>
      </c>
      <c r="J6" s="15">
        <f t="shared" si="1"/>
        <v>45</v>
      </c>
      <c r="K6" s="15">
        <f t="shared" si="2"/>
        <v>15</v>
      </c>
      <c r="L6" s="8">
        <f t="shared" si="3"/>
        <v>9</v>
      </c>
      <c r="M6" s="6" t="s">
        <v>763</v>
      </c>
      <c r="N6" s="9" t="str">
        <f t="shared" si="17"/>
        <v/>
      </c>
      <c r="O6" s="10" t="str">
        <f t="shared" si="18"/>
        <v/>
      </c>
      <c r="P6" s="8" t="str">
        <f t="shared" si="4"/>
        <v/>
      </c>
      <c r="Q6" s="8" t="str">
        <f t="shared" si="5"/>
        <v/>
      </c>
      <c r="R6" s="9" t="str">
        <f>IF(AB6="","",WORKDAY.INTL(W6,AA6,V6,'Resmi Tatiller'!$A$2:$A$17))</f>
        <v/>
      </c>
      <c r="S6" s="10" t="str">
        <f t="shared" si="6"/>
        <v/>
      </c>
      <c r="T6" s="8" t="str">
        <f t="shared" si="7"/>
        <v>Boş</v>
      </c>
      <c r="U6" s="8">
        <f t="shared" si="8"/>
        <v>540</v>
      </c>
      <c r="V6" s="11" t="str">
        <f t="shared" si="9"/>
        <v>0000011</v>
      </c>
      <c r="W6" s="9" t="str">
        <f>IF(OR(N6="",O6=""),"",IF($AD6="24 Saat",N6,IF($AD6="12 Saat",IF(O6&gt;=TIME(20,0,0),WORKDAY.INTL(N6,1,V6,'Resmi Tatiller'!$A$2:$A$17),WORKDAY.INTL(N6-1,1,V6,'Resmi Tatiller'!$A$2:$A$17)),IF($AD6="2 Vardiya",IF(O6&lt;TIME(6,0,0),N6-1,IF(O6&lt;TIME(8,0,0),WORKDAY.INTL(N6-1,1,V6,'Resmi Tatiller'!$A$2:$A$17),N6)),IF(O6&gt;=TIME(18,0,0),WORKDAY.INTL(N6,1,V6,'Resmi Tatiller'!$A$2:$A$17),WORKDAY.INTL(N6-1,1,V6,'Resmi Tatiller'!$A$2:$A$17))))))</f>
        <v/>
      </c>
      <c r="X6" s="8" t="str">
        <f t="shared" si="10"/>
        <v/>
      </c>
      <c r="Y6" s="11" t="str">
        <f t="shared" si="11"/>
        <v/>
      </c>
      <c r="Z6" s="11" t="str">
        <f t="shared" si="12"/>
        <v/>
      </c>
      <c r="AA6" s="11" t="str">
        <f t="shared" si="13"/>
        <v/>
      </c>
      <c r="AB6" s="11" t="str">
        <f t="shared" si="14"/>
        <v/>
      </c>
      <c r="AC6" s="12" t="str">
        <f t="shared" si="15"/>
        <v/>
      </c>
      <c r="AD6" s="6" t="str">
        <f t="shared" si="16"/>
        <v>Gündüz</v>
      </c>
      <c r="AE6" s="18" t="str">
        <f t="shared" si="19"/>
        <v/>
      </c>
      <c r="AF6" s="18" t="str">
        <f t="shared" si="20"/>
        <v/>
      </c>
      <c r="AG6" s="19" t="str">
        <f t="shared" si="21"/>
        <v/>
      </c>
      <c r="AH6" s="18" t="str">
        <f>IF(AF6="","",WORKDAY.INTL(AF6-1,1,V6,'Resmi Tatiller'!$A$2:$A$17))</f>
        <v/>
      </c>
      <c r="AI6" s="18" t="str">
        <f t="shared" si="22"/>
        <v/>
      </c>
      <c r="AJ6" s="18" t="str">
        <f>IF(AE6="","",IF(AH6&lt;&gt;AF6,AH6+TIME(8,0,0),IF(AG6&lt;TIME(8,0,0),AF6+TIME(8,0,0),IF(AG6&lt;TIME(12,0,0),AE6,IF(AG6&lt;TIME(12,45,0),AF6+TIME(12,45,0),IF(AG6&lt;TIME(15,0,0),AE6,IF(AG6&lt;TIME(15,15,0),AF6+TIME(15,15,0),IF(AG6&lt;TIME(18,0,0),AE6,WORKDAY.INTL(AF6,1,V6,'Resmi Tatiller'!$A$2:$A$17)+TIME(8,0,0)))))))))</f>
        <v/>
      </c>
      <c r="AK6" s="18" t="str">
        <f>IF(AE6="","",IF(AH6&lt;&gt;AF6,AH6+TIME(8,0,0),IF(AG6&lt;TIME(8,0,0),AF6+TIME(8,0,0),IF(AG6&lt;TIME(12,0,0),AE6,IF(AG6&lt;TIME(12,45,0),AF6+TIME(12,45,0),IF(AG6&lt;TIME(15,0,0),AE6,IF(AG6&lt;TIME(15,15,0),AF6+TIME(15,15,0),IF(AG6&lt;TIME(20,0,0),AE6,WORKDAY.INTL(AF6,1,V6,'Resmi Tatiller'!$A$2:$A$17)+TIME(8,0,0)))))))))</f>
        <v/>
      </c>
      <c r="AL6" s="18" t="str">
        <f t="shared" si="23"/>
        <v/>
      </c>
    </row>
    <row r="7" spans="1:38" x14ac:dyDescent="0.25">
      <c r="A7" s="6" t="str">
        <f t="shared" si="0"/>
        <v/>
      </c>
      <c r="B7" s="6"/>
      <c r="C7" s="7" t="str">
        <f>IFERROR(VLOOKUP(B7,'Ürün Veri'!$A:$E,2,FALSE),"")</f>
        <v/>
      </c>
      <c r="D7" s="7" t="str">
        <f>IFERROR(VLOOKUP(B7,'Ürün Veri'!$A:$E,3,FALSE),"")</f>
        <v/>
      </c>
      <c r="E7" s="7" t="str">
        <f>IFERROR(VLOOKUP(B7,'Ürün Veri'!$A:$E,4,FALSE),"")</f>
        <v/>
      </c>
      <c r="F7" s="7" t="str">
        <f>IFERROR(VLOOKUP(B7,'Ürün Veri'!$A:$E,5,FALSE),"")</f>
        <v/>
      </c>
      <c r="G7" s="6"/>
      <c r="H7" s="6"/>
      <c r="I7" s="14">
        <v>10</v>
      </c>
      <c r="J7" s="15">
        <f t="shared" si="1"/>
        <v>45</v>
      </c>
      <c r="K7" s="15">
        <f t="shared" si="2"/>
        <v>15</v>
      </c>
      <c r="L7" s="8">
        <f t="shared" si="3"/>
        <v>9</v>
      </c>
      <c r="M7" s="6" t="s">
        <v>763</v>
      </c>
      <c r="N7" s="9" t="str">
        <f t="shared" si="17"/>
        <v/>
      </c>
      <c r="O7" s="10" t="str">
        <f t="shared" si="18"/>
        <v/>
      </c>
      <c r="P7" s="8" t="str">
        <f t="shared" si="4"/>
        <v/>
      </c>
      <c r="Q7" s="8" t="str">
        <f t="shared" si="5"/>
        <v/>
      </c>
      <c r="R7" s="9" t="str">
        <f>IF(AB7="","",WORKDAY.INTL(W7,AA7,V7,'Resmi Tatiller'!$A$2:$A$17))</f>
        <v/>
      </c>
      <c r="S7" s="10" t="str">
        <f t="shared" si="6"/>
        <v/>
      </c>
      <c r="T7" s="8" t="str">
        <f t="shared" si="7"/>
        <v>Boş</v>
      </c>
      <c r="U7" s="8">
        <f t="shared" si="8"/>
        <v>540</v>
      </c>
      <c r="V7" s="11" t="str">
        <f t="shared" si="9"/>
        <v>0000011</v>
      </c>
      <c r="W7" s="9" t="str">
        <f>IF(OR(N7="",O7=""),"",IF($AD7="24 Saat",N7,IF($AD7="12 Saat",IF(O7&gt;=TIME(20,0,0),WORKDAY.INTL(N7,1,V7,'Resmi Tatiller'!$A$2:$A$17),WORKDAY.INTL(N7-1,1,V7,'Resmi Tatiller'!$A$2:$A$17)),IF($AD7="2 Vardiya",IF(O7&lt;TIME(6,0,0),N7-1,IF(O7&lt;TIME(8,0,0),WORKDAY.INTL(N7-1,1,V7,'Resmi Tatiller'!$A$2:$A$17),N7)),IF(O7&gt;=TIME(18,0,0),WORKDAY.INTL(N7,1,V7,'Resmi Tatiller'!$A$2:$A$17),WORKDAY.INTL(N7-1,1,V7,'Resmi Tatiller'!$A$2:$A$17))))))</f>
        <v/>
      </c>
      <c r="X7" s="8" t="str">
        <f t="shared" si="10"/>
        <v/>
      </c>
      <c r="Y7" s="11" t="str">
        <f t="shared" si="11"/>
        <v/>
      </c>
      <c r="Z7" s="11" t="str">
        <f t="shared" si="12"/>
        <v/>
      </c>
      <c r="AA7" s="11" t="str">
        <f t="shared" si="13"/>
        <v/>
      </c>
      <c r="AB7" s="11" t="str">
        <f t="shared" si="14"/>
        <v/>
      </c>
      <c r="AC7" s="12" t="str">
        <f t="shared" si="15"/>
        <v/>
      </c>
      <c r="AD7" s="6" t="str">
        <f t="shared" si="16"/>
        <v>Gündüz</v>
      </c>
      <c r="AE7" s="18" t="str">
        <f t="shared" si="19"/>
        <v/>
      </c>
      <c r="AF7" s="18" t="str">
        <f t="shared" si="20"/>
        <v/>
      </c>
      <c r="AG7" s="19" t="str">
        <f t="shared" si="21"/>
        <v/>
      </c>
      <c r="AH7" s="18" t="str">
        <f>IF(AF7="","",WORKDAY.INTL(AF7-1,1,V7,'Resmi Tatiller'!$A$2:$A$17))</f>
        <v/>
      </c>
      <c r="AI7" s="18" t="str">
        <f t="shared" si="22"/>
        <v/>
      </c>
      <c r="AJ7" s="18" t="str">
        <f>IF(AE7="","",IF(AH7&lt;&gt;AF7,AH7+TIME(8,0,0),IF(AG7&lt;TIME(8,0,0),AF7+TIME(8,0,0),IF(AG7&lt;TIME(12,0,0),AE7,IF(AG7&lt;TIME(12,45,0),AF7+TIME(12,45,0),IF(AG7&lt;TIME(15,0,0),AE7,IF(AG7&lt;TIME(15,15,0),AF7+TIME(15,15,0),IF(AG7&lt;TIME(18,0,0),AE7,WORKDAY.INTL(AF7,1,V7,'Resmi Tatiller'!$A$2:$A$17)+TIME(8,0,0)))))))))</f>
        <v/>
      </c>
      <c r="AK7" s="18" t="str">
        <f>IF(AE7="","",IF(AH7&lt;&gt;AF7,AH7+TIME(8,0,0),IF(AG7&lt;TIME(8,0,0),AF7+TIME(8,0,0),IF(AG7&lt;TIME(12,0,0),AE7,IF(AG7&lt;TIME(12,45,0),AF7+TIME(12,45,0),IF(AG7&lt;TIME(15,0,0),AE7,IF(AG7&lt;TIME(15,15,0),AF7+TIME(15,15,0),IF(AG7&lt;TIME(20,0,0),AE7,WORKDAY.INTL(AF7,1,V7,'Resmi Tatiller'!$A$2:$A$17)+TIME(8,0,0)))))))))</f>
        <v/>
      </c>
      <c r="AL7" s="18" t="str">
        <f t="shared" si="23"/>
        <v/>
      </c>
    </row>
    <row r="8" spans="1:38" x14ac:dyDescent="0.25">
      <c r="A8" s="6" t="str">
        <f t="shared" si="0"/>
        <v/>
      </c>
      <c r="B8" s="6"/>
      <c r="C8" s="7" t="str">
        <f>IFERROR(VLOOKUP(B8,'Ürün Veri'!$A:$E,2,FALSE),"")</f>
        <v/>
      </c>
      <c r="D8" s="7" t="str">
        <f>IFERROR(VLOOKUP(B8,'Ürün Veri'!$A:$E,3,FALSE),"")</f>
        <v/>
      </c>
      <c r="E8" s="7" t="str">
        <f>IFERROR(VLOOKUP(B8,'Ürün Veri'!$A:$E,4,FALSE),"")</f>
        <v/>
      </c>
      <c r="F8" s="7" t="str">
        <f>IFERROR(VLOOKUP(B8,'Ürün Veri'!$A:$E,5,FALSE),"")</f>
        <v/>
      </c>
      <c r="G8" s="6"/>
      <c r="H8" s="6"/>
      <c r="I8" s="14">
        <v>10</v>
      </c>
      <c r="J8" s="15">
        <f t="shared" si="1"/>
        <v>45</v>
      </c>
      <c r="K8" s="15">
        <f t="shared" si="2"/>
        <v>15</v>
      </c>
      <c r="L8" s="8">
        <f t="shared" si="3"/>
        <v>9</v>
      </c>
      <c r="M8" s="6" t="s">
        <v>763</v>
      </c>
      <c r="N8" s="9" t="str">
        <f t="shared" si="17"/>
        <v/>
      </c>
      <c r="O8" s="10" t="str">
        <f t="shared" si="18"/>
        <v/>
      </c>
      <c r="P8" s="8" t="str">
        <f t="shared" si="4"/>
        <v/>
      </c>
      <c r="Q8" s="8" t="str">
        <f t="shared" si="5"/>
        <v/>
      </c>
      <c r="R8" s="9" t="str">
        <f>IF(AB8="","",WORKDAY.INTL(W8,AA8,V8,'Resmi Tatiller'!$A$2:$A$17))</f>
        <v/>
      </c>
      <c r="S8" s="10" t="str">
        <f t="shared" si="6"/>
        <v/>
      </c>
      <c r="T8" s="8" t="str">
        <f t="shared" si="7"/>
        <v>Boş</v>
      </c>
      <c r="U8" s="8">
        <f t="shared" si="8"/>
        <v>540</v>
      </c>
      <c r="V8" s="11" t="str">
        <f t="shared" si="9"/>
        <v>0000011</v>
      </c>
      <c r="W8" s="9" t="str">
        <f>IF(OR(N8="",O8=""),"",IF($AD8="24 Saat",N8,IF($AD8="12 Saat",IF(O8&gt;=TIME(20,0,0),WORKDAY.INTL(N8,1,V8,'Resmi Tatiller'!$A$2:$A$17),WORKDAY.INTL(N8-1,1,V8,'Resmi Tatiller'!$A$2:$A$17)),IF($AD8="2 Vardiya",IF(O8&lt;TIME(6,0,0),N8-1,IF(O8&lt;TIME(8,0,0),WORKDAY.INTL(N8-1,1,V8,'Resmi Tatiller'!$A$2:$A$17),N8)),IF(O8&gt;=TIME(18,0,0),WORKDAY.INTL(N8,1,V8,'Resmi Tatiller'!$A$2:$A$17),WORKDAY.INTL(N8-1,1,V8,'Resmi Tatiller'!$A$2:$A$17))))))</f>
        <v/>
      </c>
      <c r="X8" s="8" t="str">
        <f t="shared" si="10"/>
        <v/>
      </c>
      <c r="Y8" s="11" t="str">
        <f t="shared" si="11"/>
        <v/>
      </c>
      <c r="Z8" s="11" t="str">
        <f t="shared" si="12"/>
        <v/>
      </c>
      <c r="AA8" s="11" t="str">
        <f t="shared" si="13"/>
        <v/>
      </c>
      <c r="AB8" s="11" t="str">
        <f t="shared" si="14"/>
        <v/>
      </c>
      <c r="AC8" s="12" t="str">
        <f t="shared" si="15"/>
        <v/>
      </c>
      <c r="AD8" s="6" t="str">
        <f t="shared" si="16"/>
        <v>Gündüz</v>
      </c>
      <c r="AE8" s="18" t="str">
        <f t="shared" si="19"/>
        <v/>
      </c>
      <c r="AF8" s="18" t="str">
        <f t="shared" si="20"/>
        <v/>
      </c>
      <c r="AG8" s="19" t="str">
        <f t="shared" si="21"/>
        <v/>
      </c>
      <c r="AH8" s="18" t="str">
        <f>IF(AF8="","",WORKDAY.INTL(AF8-1,1,V8,'Resmi Tatiller'!$A$2:$A$17))</f>
        <v/>
      </c>
      <c r="AI8" s="18" t="str">
        <f t="shared" si="22"/>
        <v/>
      </c>
      <c r="AJ8" s="18" t="str">
        <f>IF(AE8="","",IF(AH8&lt;&gt;AF8,AH8+TIME(8,0,0),IF(AG8&lt;TIME(8,0,0),AF8+TIME(8,0,0),IF(AG8&lt;TIME(12,0,0),AE8,IF(AG8&lt;TIME(12,45,0),AF8+TIME(12,45,0),IF(AG8&lt;TIME(15,0,0),AE8,IF(AG8&lt;TIME(15,15,0),AF8+TIME(15,15,0),IF(AG8&lt;TIME(18,0,0),AE8,WORKDAY.INTL(AF8,1,V8,'Resmi Tatiller'!$A$2:$A$17)+TIME(8,0,0)))))))))</f>
        <v/>
      </c>
      <c r="AK8" s="18" t="str">
        <f>IF(AE8="","",IF(AH8&lt;&gt;AF8,AH8+TIME(8,0,0),IF(AG8&lt;TIME(8,0,0),AF8+TIME(8,0,0),IF(AG8&lt;TIME(12,0,0),AE8,IF(AG8&lt;TIME(12,45,0),AF8+TIME(12,45,0),IF(AG8&lt;TIME(15,0,0),AE8,IF(AG8&lt;TIME(15,15,0),AF8+TIME(15,15,0),IF(AG8&lt;TIME(20,0,0),AE8,WORKDAY.INTL(AF8,1,V8,'Resmi Tatiller'!$A$2:$A$17)+TIME(8,0,0)))))))))</f>
        <v/>
      </c>
      <c r="AL8" s="18" t="str">
        <f t="shared" si="23"/>
        <v/>
      </c>
    </row>
    <row r="9" spans="1:38" x14ac:dyDescent="0.25">
      <c r="A9" s="6" t="str">
        <f t="shared" si="0"/>
        <v/>
      </c>
      <c r="B9" s="6"/>
      <c r="C9" s="7" t="str">
        <f>IFERROR(VLOOKUP(B9,'Ürün Veri'!$A:$E,2,FALSE),"")</f>
        <v/>
      </c>
      <c r="D9" s="7" t="str">
        <f>IFERROR(VLOOKUP(B9,'Ürün Veri'!$A:$E,3,FALSE),"")</f>
        <v/>
      </c>
      <c r="E9" s="7" t="str">
        <f>IFERROR(VLOOKUP(B9,'Ürün Veri'!$A:$E,4,FALSE),"")</f>
        <v/>
      </c>
      <c r="F9" s="7" t="str">
        <f>IFERROR(VLOOKUP(B9,'Ürün Veri'!$A:$E,5,FALSE),"")</f>
        <v/>
      </c>
      <c r="G9" s="6"/>
      <c r="H9" s="6"/>
      <c r="I9" s="14">
        <v>10</v>
      </c>
      <c r="J9" s="15">
        <f t="shared" si="1"/>
        <v>45</v>
      </c>
      <c r="K9" s="15">
        <f t="shared" si="2"/>
        <v>15</v>
      </c>
      <c r="L9" s="8">
        <f t="shared" si="3"/>
        <v>9</v>
      </c>
      <c r="M9" s="6" t="s">
        <v>763</v>
      </c>
      <c r="N9" s="9" t="str">
        <f t="shared" si="17"/>
        <v/>
      </c>
      <c r="O9" s="10" t="str">
        <f t="shared" si="18"/>
        <v/>
      </c>
      <c r="P9" s="8" t="str">
        <f t="shared" si="4"/>
        <v/>
      </c>
      <c r="Q9" s="8" t="str">
        <f t="shared" si="5"/>
        <v/>
      </c>
      <c r="R9" s="9" t="str">
        <f>IF(AB9="","",WORKDAY.INTL(W9,AA9,V9,'Resmi Tatiller'!$A$2:$A$17))</f>
        <v/>
      </c>
      <c r="S9" s="10" t="str">
        <f t="shared" si="6"/>
        <v/>
      </c>
      <c r="T9" s="8" t="str">
        <f t="shared" si="7"/>
        <v>Boş</v>
      </c>
      <c r="U9" s="8">
        <f t="shared" si="8"/>
        <v>540</v>
      </c>
      <c r="V9" s="11" t="str">
        <f t="shared" si="9"/>
        <v>0000011</v>
      </c>
      <c r="W9" s="9" t="str">
        <f>IF(OR(N9="",O9=""),"",IF($AD9="24 Saat",N9,IF($AD9="12 Saat",IF(O9&gt;=TIME(20,0,0),WORKDAY.INTL(N9,1,V9,'Resmi Tatiller'!$A$2:$A$17),WORKDAY.INTL(N9-1,1,V9,'Resmi Tatiller'!$A$2:$A$17)),IF($AD9="2 Vardiya",IF(O9&lt;TIME(6,0,0),N9-1,IF(O9&lt;TIME(8,0,0),WORKDAY.INTL(N9-1,1,V9,'Resmi Tatiller'!$A$2:$A$17),N9)),IF(O9&gt;=TIME(18,0,0),WORKDAY.INTL(N9,1,V9,'Resmi Tatiller'!$A$2:$A$17),WORKDAY.INTL(N9-1,1,V9,'Resmi Tatiller'!$A$2:$A$17))))))</f>
        <v/>
      </c>
      <c r="X9" s="8" t="str">
        <f t="shared" si="10"/>
        <v/>
      </c>
      <c r="Y9" s="11" t="str">
        <f t="shared" si="11"/>
        <v/>
      </c>
      <c r="Z9" s="11" t="str">
        <f t="shared" si="12"/>
        <v/>
      </c>
      <c r="AA9" s="11" t="str">
        <f t="shared" si="13"/>
        <v/>
      </c>
      <c r="AB9" s="11" t="str">
        <f t="shared" si="14"/>
        <v/>
      </c>
      <c r="AC9" s="12" t="str">
        <f t="shared" si="15"/>
        <v/>
      </c>
      <c r="AD9" s="6" t="str">
        <f t="shared" si="16"/>
        <v>Gündüz</v>
      </c>
      <c r="AE9" s="18" t="str">
        <f t="shared" si="19"/>
        <v/>
      </c>
      <c r="AF9" s="18" t="str">
        <f t="shared" si="20"/>
        <v/>
      </c>
      <c r="AG9" s="19" t="str">
        <f t="shared" si="21"/>
        <v/>
      </c>
      <c r="AH9" s="18" t="str">
        <f>IF(AF9="","",WORKDAY.INTL(AF9-1,1,V9,'Resmi Tatiller'!$A$2:$A$17))</f>
        <v/>
      </c>
      <c r="AI9" s="18" t="str">
        <f t="shared" si="22"/>
        <v/>
      </c>
      <c r="AJ9" s="18" t="str">
        <f>IF(AE9="","",IF(AH9&lt;&gt;AF9,AH9+TIME(8,0,0),IF(AG9&lt;TIME(8,0,0),AF9+TIME(8,0,0),IF(AG9&lt;TIME(12,0,0),AE9,IF(AG9&lt;TIME(12,45,0),AF9+TIME(12,45,0),IF(AG9&lt;TIME(15,0,0),AE9,IF(AG9&lt;TIME(15,15,0),AF9+TIME(15,15,0),IF(AG9&lt;TIME(18,0,0),AE9,WORKDAY.INTL(AF9,1,V9,'Resmi Tatiller'!$A$2:$A$17)+TIME(8,0,0)))))))))</f>
        <v/>
      </c>
      <c r="AK9" s="18" t="str">
        <f>IF(AE9="","",IF(AH9&lt;&gt;AF9,AH9+TIME(8,0,0),IF(AG9&lt;TIME(8,0,0),AF9+TIME(8,0,0),IF(AG9&lt;TIME(12,0,0),AE9,IF(AG9&lt;TIME(12,45,0),AF9+TIME(12,45,0),IF(AG9&lt;TIME(15,0,0),AE9,IF(AG9&lt;TIME(15,15,0),AF9+TIME(15,15,0),IF(AG9&lt;TIME(20,0,0),AE9,WORKDAY.INTL(AF9,1,V9,'Resmi Tatiller'!$A$2:$A$17)+TIME(8,0,0)))))))))</f>
        <v/>
      </c>
      <c r="AL9" s="18" t="str">
        <f t="shared" si="23"/>
        <v/>
      </c>
    </row>
    <row r="10" spans="1:38" x14ac:dyDescent="0.25">
      <c r="A10" s="6" t="str">
        <f t="shared" si="0"/>
        <v/>
      </c>
      <c r="B10" s="6"/>
      <c r="C10" s="7" t="str">
        <f>IFERROR(VLOOKUP(B10,'Ürün Veri'!$A:$E,2,FALSE),"")</f>
        <v/>
      </c>
      <c r="D10" s="7" t="str">
        <f>IFERROR(VLOOKUP(B10,'Ürün Veri'!$A:$E,3,FALSE),"")</f>
        <v/>
      </c>
      <c r="E10" s="7" t="str">
        <f>IFERROR(VLOOKUP(B10,'Ürün Veri'!$A:$E,4,FALSE),"")</f>
        <v/>
      </c>
      <c r="F10" s="7" t="str">
        <f>IFERROR(VLOOKUP(B10,'Ürün Veri'!$A:$E,5,FALSE),"")</f>
        <v/>
      </c>
      <c r="G10" s="6"/>
      <c r="H10" s="6"/>
      <c r="I10" s="14">
        <v>10</v>
      </c>
      <c r="J10" s="15">
        <f t="shared" si="1"/>
        <v>45</v>
      </c>
      <c r="K10" s="15">
        <f t="shared" si="2"/>
        <v>15</v>
      </c>
      <c r="L10" s="8">
        <f t="shared" si="3"/>
        <v>9</v>
      </c>
      <c r="M10" s="6" t="s">
        <v>763</v>
      </c>
      <c r="N10" s="9" t="str">
        <f t="shared" si="17"/>
        <v/>
      </c>
      <c r="O10" s="10" t="str">
        <f t="shared" si="18"/>
        <v/>
      </c>
      <c r="P10" s="8" t="str">
        <f t="shared" si="4"/>
        <v/>
      </c>
      <c r="Q10" s="8" t="str">
        <f t="shared" si="5"/>
        <v/>
      </c>
      <c r="R10" s="9" t="str">
        <f>IF(AB10="","",WORKDAY.INTL(W10,AA10,V10,'Resmi Tatiller'!$A$2:$A$17))</f>
        <v/>
      </c>
      <c r="S10" s="10" t="str">
        <f t="shared" si="6"/>
        <v/>
      </c>
      <c r="T10" s="8" t="str">
        <f t="shared" si="7"/>
        <v>Boş</v>
      </c>
      <c r="U10" s="8">
        <f t="shared" si="8"/>
        <v>540</v>
      </c>
      <c r="V10" s="11" t="str">
        <f t="shared" si="9"/>
        <v>0000011</v>
      </c>
      <c r="W10" s="9" t="str">
        <f>IF(OR(N10="",O10=""),"",IF($AD10="24 Saat",N10,IF($AD10="12 Saat",IF(O10&gt;=TIME(20,0,0),WORKDAY.INTL(N10,1,V10,'Resmi Tatiller'!$A$2:$A$17),WORKDAY.INTL(N10-1,1,V10,'Resmi Tatiller'!$A$2:$A$17)),IF($AD10="2 Vardiya",IF(O10&lt;TIME(6,0,0),N10-1,IF(O10&lt;TIME(8,0,0),WORKDAY.INTL(N10-1,1,V10,'Resmi Tatiller'!$A$2:$A$17),N10)),IF(O10&gt;=TIME(18,0,0),WORKDAY.INTL(N10,1,V10,'Resmi Tatiller'!$A$2:$A$17),WORKDAY.INTL(N10-1,1,V10,'Resmi Tatiller'!$A$2:$A$17))))))</f>
        <v/>
      </c>
      <c r="X10" s="8" t="str">
        <f t="shared" si="10"/>
        <v/>
      </c>
      <c r="Y10" s="11" t="str">
        <f t="shared" si="11"/>
        <v/>
      </c>
      <c r="Z10" s="11" t="str">
        <f t="shared" si="12"/>
        <v/>
      </c>
      <c r="AA10" s="11" t="str">
        <f t="shared" si="13"/>
        <v/>
      </c>
      <c r="AB10" s="11" t="str">
        <f t="shared" si="14"/>
        <v/>
      </c>
      <c r="AC10" s="12" t="str">
        <f t="shared" si="15"/>
        <v/>
      </c>
      <c r="AD10" s="6" t="str">
        <f t="shared" si="16"/>
        <v>Gündüz</v>
      </c>
      <c r="AE10" s="18" t="str">
        <f t="shared" si="19"/>
        <v/>
      </c>
      <c r="AF10" s="18" t="str">
        <f t="shared" si="20"/>
        <v/>
      </c>
      <c r="AG10" s="19" t="str">
        <f t="shared" si="21"/>
        <v/>
      </c>
      <c r="AH10" s="18" t="str">
        <f>IF(AF10="","",WORKDAY.INTL(AF10-1,1,V10,'Resmi Tatiller'!$A$2:$A$17))</f>
        <v/>
      </c>
      <c r="AI10" s="18" t="str">
        <f t="shared" si="22"/>
        <v/>
      </c>
      <c r="AJ10" s="18" t="str">
        <f>IF(AE10="","",IF(AH10&lt;&gt;AF10,AH10+TIME(8,0,0),IF(AG10&lt;TIME(8,0,0),AF10+TIME(8,0,0),IF(AG10&lt;TIME(12,0,0),AE10,IF(AG10&lt;TIME(12,45,0),AF10+TIME(12,45,0),IF(AG10&lt;TIME(15,0,0),AE10,IF(AG10&lt;TIME(15,15,0),AF10+TIME(15,15,0),IF(AG10&lt;TIME(18,0,0),AE10,WORKDAY.INTL(AF10,1,V10,'Resmi Tatiller'!$A$2:$A$17)+TIME(8,0,0)))))))))</f>
        <v/>
      </c>
      <c r="AK10" s="18" t="str">
        <f>IF(AE10="","",IF(AH10&lt;&gt;AF10,AH10+TIME(8,0,0),IF(AG10&lt;TIME(8,0,0),AF10+TIME(8,0,0),IF(AG10&lt;TIME(12,0,0),AE10,IF(AG10&lt;TIME(12,45,0),AF10+TIME(12,45,0),IF(AG10&lt;TIME(15,0,0),AE10,IF(AG10&lt;TIME(15,15,0),AF10+TIME(15,15,0),IF(AG10&lt;TIME(20,0,0),AE10,WORKDAY.INTL(AF10,1,V10,'Resmi Tatiller'!$A$2:$A$17)+TIME(8,0,0)))))))))</f>
        <v/>
      </c>
      <c r="AL10" s="18" t="str">
        <f t="shared" si="23"/>
        <v/>
      </c>
    </row>
    <row r="11" spans="1:38" x14ac:dyDescent="0.25">
      <c r="A11" s="6" t="str">
        <f t="shared" si="0"/>
        <v/>
      </c>
      <c r="B11" s="6"/>
      <c r="C11" s="7" t="str">
        <f>IFERROR(VLOOKUP(B11,'Ürün Veri'!$A:$E,2,FALSE),"")</f>
        <v/>
      </c>
      <c r="D11" s="7" t="str">
        <f>IFERROR(VLOOKUP(B11,'Ürün Veri'!$A:$E,3,FALSE),"")</f>
        <v/>
      </c>
      <c r="E11" s="7" t="str">
        <f>IFERROR(VLOOKUP(B11,'Ürün Veri'!$A:$E,4,FALSE),"")</f>
        <v/>
      </c>
      <c r="F11" s="7" t="str">
        <f>IFERROR(VLOOKUP(B11,'Ürün Veri'!$A:$E,5,FALSE),"")</f>
        <v/>
      </c>
      <c r="G11" s="6"/>
      <c r="H11" s="6"/>
      <c r="I11" s="14">
        <v>10</v>
      </c>
      <c r="J11" s="15">
        <f t="shared" si="1"/>
        <v>45</v>
      </c>
      <c r="K11" s="15">
        <f t="shared" si="2"/>
        <v>15</v>
      </c>
      <c r="L11" s="8">
        <f t="shared" si="3"/>
        <v>9</v>
      </c>
      <c r="M11" s="6" t="s">
        <v>763</v>
      </c>
      <c r="N11" s="9" t="str">
        <f t="shared" si="17"/>
        <v/>
      </c>
      <c r="O11" s="10" t="str">
        <f t="shared" si="18"/>
        <v/>
      </c>
      <c r="P11" s="8" t="str">
        <f t="shared" si="4"/>
        <v/>
      </c>
      <c r="Q11" s="8" t="str">
        <f t="shared" si="5"/>
        <v/>
      </c>
      <c r="R11" s="9" t="str">
        <f>IF(AB11="","",WORKDAY.INTL(W11,AA11,V11,'Resmi Tatiller'!$A$2:$A$17))</f>
        <v/>
      </c>
      <c r="S11" s="10" t="str">
        <f t="shared" si="6"/>
        <v/>
      </c>
      <c r="T11" s="8" t="str">
        <f t="shared" si="7"/>
        <v>Boş</v>
      </c>
      <c r="U11" s="8">
        <f t="shared" si="8"/>
        <v>540</v>
      </c>
      <c r="V11" s="11" t="str">
        <f t="shared" si="9"/>
        <v>0000011</v>
      </c>
      <c r="W11" s="9" t="str">
        <f>IF(OR(N11="",O11=""),"",IF($AD11="24 Saat",N11,IF($AD11="12 Saat",IF(O11&gt;=TIME(20,0,0),WORKDAY.INTL(N11,1,V11,'Resmi Tatiller'!$A$2:$A$17),WORKDAY.INTL(N11-1,1,V11,'Resmi Tatiller'!$A$2:$A$17)),IF($AD11="2 Vardiya",IF(O11&lt;TIME(6,0,0),N11-1,IF(O11&lt;TIME(8,0,0),WORKDAY.INTL(N11-1,1,V11,'Resmi Tatiller'!$A$2:$A$17),N11)),IF(O11&gt;=TIME(18,0,0),WORKDAY.INTL(N11,1,V11,'Resmi Tatiller'!$A$2:$A$17),WORKDAY.INTL(N11-1,1,V11,'Resmi Tatiller'!$A$2:$A$17))))))</f>
        <v/>
      </c>
      <c r="X11" s="8" t="str">
        <f t="shared" si="10"/>
        <v/>
      </c>
      <c r="Y11" s="11" t="str">
        <f t="shared" si="11"/>
        <v/>
      </c>
      <c r="Z11" s="11" t="str">
        <f t="shared" si="12"/>
        <v/>
      </c>
      <c r="AA11" s="11" t="str">
        <f t="shared" si="13"/>
        <v/>
      </c>
      <c r="AB11" s="11" t="str">
        <f t="shared" si="14"/>
        <v/>
      </c>
      <c r="AC11" s="12" t="str">
        <f t="shared" si="15"/>
        <v/>
      </c>
      <c r="AD11" s="6" t="str">
        <f t="shared" si="16"/>
        <v>Gündüz</v>
      </c>
      <c r="AE11" s="18" t="str">
        <f t="shared" si="19"/>
        <v/>
      </c>
      <c r="AF11" s="18" t="str">
        <f t="shared" si="20"/>
        <v/>
      </c>
      <c r="AG11" s="19" t="str">
        <f t="shared" si="21"/>
        <v/>
      </c>
      <c r="AH11" s="18" t="str">
        <f>IF(AF11="","",WORKDAY.INTL(AF11-1,1,V11,'Resmi Tatiller'!$A$2:$A$17))</f>
        <v/>
      </c>
      <c r="AI11" s="18" t="str">
        <f t="shared" si="22"/>
        <v/>
      </c>
      <c r="AJ11" s="18" t="str">
        <f>IF(AE11="","",IF(AH11&lt;&gt;AF11,AH11+TIME(8,0,0),IF(AG11&lt;TIME(8,0,0),AF11+TIME(8,0,0),IF(AG11&lt;TIME(12,0,0),AE11,IF(AG11&lt;TIME(12,45,0),AF11+TIME(12,45,0),IF(AG11&lt;TIME(15,0,0),AE11,IF(AG11&lt;TIME(15,15,0),AF11+TIME(15,15,0),IF(AG11&lt;TIME(18,0,0),AE11,WORKDAY.INTL(AF11,1,V11,'Resmi Tatiller'!$A$2:$A$17)+TIME(8,0,0)))))))))</f>
        <v/>
      </c>
      <c r="AK11" s="18" t="str">
        <f>IF(AE11="","",IF(AH11&lt;&gt;AF11,AH11+TIME(8,0,0),IF(AG11&lt;TIME(8,0,0),AF11+TIME(8,0,0),IF(AG11&lt;TIME(12,0,0),AE11,IF(AG11&lt;TIME(12,45,0),AF11+TIME(12,45,0),IF(AG11&lt;TIME(15,0,0),AE11,IF(AG11&lt;TIME(15,15,0),AF11+TIME(15,15,0),IF(AG11&lt;TIME(20,0,0),AE11,WORKDAY.INTL(AF11,1,V11,'Resmi Tatiller'!$A$2:$A$17)+TIME(8,0,0)))))))))</f>
        <v/>
      </c>
      <c r="AL11" s="18" t="str">
        <f t="shared" si="23"/>
        <v/>
      </c>
    </row>
    <row r="12" spans="1:38" x14ac:dyDescent="0.25">
      <c r="A12" s="6" t="str">
        <f t="shared" si="0"/>
        <v/>
      </c>
      <c r="B12" s="6"/>
      <c r="C12" s="7" t="str">
        <f>IFERROR(VLOOKUP(B12,'Ürün Veri'!$A:$E,2,FALSE),"")</f>
        <v/>
      </c>
      <c r="D12" s="7" t="str">
        <f>IFERROR(VLOOKUP(B12,'Ürün Veri'!$A:$E,3,FALSE),"")</f>
        <v/>
      </c>
      <c r="E12" s="7" t="str">
        <f>IFERROR(VLOOKUP(B12,'Ürün Veri'!$A:$E,4,FALSE),"")</f>
        <v/>
      </c>
      <c r="F12" s="7" t="str">
        <f>IFERROR(VLOOKUP(B12,'Ürün Veri'!$A:$E,5,FALSE),"")</f>
        <v/>
      </c>
      <c r="G12" s="6"/>
      <c r="H12" s="6"/>
      <c r="I12" s="14">
        <v>10</v>
      </c>
      <c r="J12" s="15">
        <f t="shared" si="1"/>
        <v>45</v>
      </c>
      <c r="K12" s="15">
        <f t="shared" si="2"/>
        <v>15</v>
      </c>
      <c r="L12" s="8">
        <f t="shared" si="3"/>
        <v>9</v>
      </c>
      <c r="M12" s="6" t="s">
        <v>763</v>
      </c>
      <c r="N12" s="9" t="str">
        <f t="shared" si="17"/>
        <v/>
      </c>
      <c r="O12" s="10" t="str">
        <f t="shared" si="18"/>
        <v/>
      </c>
      <c r="P12" s="8" t="str">
        <f t="shared" si="4"/>
        <v/>
      </c>
      <c r="Q12" s="8" t="str">
        <f t="shared" si="5"/>
        <v/>
      </c>
      <c r="R12" s="9" t="str">
        <f>IF(AB12="","",WORKDAY.INTL(W12,AA12,V12,'Resmi Tatiller'!$A$2:$A$17))</f>
        <v/>
      </c>
      <c r="S12" s="10" t="str">
        <f t="shared" si="6"/>
        <v/>
      </c>
      <c r="T12" s="8" t="str">
        <f t="shared" si="7"/>
        <v>Boş</v>
      </c>
      <c r="U12" s="8">
        <f t="shared" si="8"/>
        <v>540</v>
      </c>
      <c r="V12" s="11" t="str">
        <f t="shared" si="9"/>
        <v>0000011</v>
      </c>
      <c r="W12" s="9" t="str">
        <f>IF(OR(N12="",O12=""),"",IF($AD12="24 Saat",N12,IF($AD12="12 Saat",IF(O12&gt;=TIME(20,0,0),WORKDAY.INTL(N12,1,V12,'Resmi Tatiller'!$A$2:$A$17),WORKDAY.INTL(N12-1,1,V12,'Resmi Tatiller'!$A$2:$A$17)),IF($AD12="2 Vardiya",IF(O12&lt;TIME(6,0,0),N12-1,IF(O12&lt;TIME(8,0,0),WORKDAY.INTL(N12-1,1,V12,'Resmi Tatiller'!$A$2:$A$17),N12)),IF(O12&gt;=TIME(18,0,0),WORKDAY.INTL(N12,1,V12,'Resmi Tatiller'!$A$2:$A$17),WORKDAY.INTL(N12-1,1,V12,'Resmi Tatiller'!$A$2:$A$17))))))</f>
        <v/>
      </c>
      <c r="X12" s="8" t="str">
        <f t="shared" si="10"/>
        <v/>
      </c>
      <c r="Y12" s="11" t="str">
        <f t="shared" si="11"/>
        <v/>
      </c>
      <c r="Z12" s="11" t="str">
        <f t="shared" si="12"/>
        <v/>
      </c>
      <c r="AA12" s="11" t="str">
        <f t="shared" si="13"/>
        <v/>
      </c>
      <c r="AB12" s="11" t="str">
        <f t="shared" si="14"/>
        <v/>
      </c>
      <c r="AC12" s="12" t="str">
        <f t="shared" si="15"/>
        <v/>
      </c>
      <c r="AD12" s="6" t="str">
        <f t="shared" si="16"/>
        <v>Gündüz</v>
      </c>
      <c r="AE12" s="18" t="str">
        <f t="shared" si="19"/>
        <v/>
      </c>
      <c r="AF12" s="18" t="str">
        <f t="shared" si="20"/>
        <v/>
      </c>
      <c r="AG12" s="19" t="str">
        <f t="shared" si="21"/>
        <v/>
      </c>
      <c r="AH12" s="18" t="str">
        <f>IF(AF12="","",WORKDAY.INTL(AF12-1,1,V12,'Resmi Tatiller'!$A$2:$A$17))</f>
        <v/>
      </c>
      <c r="AI12" s="18" t="str">
        <f t="shared" si="22"/>
        <v/>
      </c>
      <c r="AJ12" s="18" t="str">
        <f>IF(AE12="","",IF(AH12&lt;&gt;AF12,AH12+TIME(8,0,0),IF(AG12&lt;TIME(8,0,0),AF12+TIME(8,0,0),IF(AG12&lt;TIME(12,0,0),AE12,IF(AG12&lt;TIME(12,45,0),AF12+TIME(12,45,0),IF(AG12&lt;TIME(15,0,0),AE12,IF(AG12&lt;TIME(15,15,0),AF12+TIME(15,15,0),IF(AG12&lt;TIME(18,0,0),AE12,WORKDAY.INTL(AF12,1,V12,'Resmi Tatiller'!$A$2:$A$17)+TIME(8,0,0)))))))))</f>
        <v/>
      </c>
      <c r="AK12" s="18" t="str">
        <f>IF(AE12="","",IF(AH12&lt;&gt;AF12,AH12+TIME(8,0,0),IF(AG12&lt;TIME(8,0,0),AF12+TIME(8,0,0),IF(AG12&lt;TIME(12,0,0),AE12,IF(AG12&lt;TIME(12,45,0),AF12+TIME(12,45,0),IF(AG12&lt;TIME(15,0,0),AE12,IF(AG12&lt;TIME(15,15,0),AF12+TIME(15,15,0),IF(AG12&lt;TIME(20,0,0),AE12,WORKDAY.INTL(AF12,1,V12,'Resmi Tatiller'!$A$2:$A$17)+TIME(8,0,0)))))))))</f>
        <v/>
      </c>
      <c r="AL12" s="18" t="str">
        <f t="shared" si="23"/>
        <v/>
      </c>
    </row>
    <row r="13" spans="1:38" x14ac:dyDescent="0.25">
      <c r="A13" s="6" t="str">
        <f t="shared" si="0"/>
        <v/>
      </c>
      <c r="B13" s="6"/>
      <c r="C13" s="7" t="str">
        <f>IFERROR(VLOOKUP(B13,'Ürün Veri'!$A:$E,2,FALSE),"")</f>
        <v/>
      </c>
      <c r="D13" s="7" t="str">
        <f>IFERROR(VLOOKUP(B13,'Ürün Veri'!$A:$E,3,FALSE),"")</f>
        <v/>
      </c>
      <c r="E13" s="7" t="str">
        <f>IFERROR(VLOOKUP(B13,'Ürün Veri'!$A:$E,4,FALSE),"")</f>
        <v/>
      </c>
      <c r="F13" s="7" t="str">
        <f>IFERROR(VLOOKUP(B13,'Ürün Veri'!$A:$E,5,FALSE),"")</f>
        <v/>
      </c>
      <c r="G13" s="6"/>
      <c r="H13" s="6"/>
      <c r="I13" s="14">
        <v>10</v>
      </c>
      <c r="J13" s="15">
        <f t="shared" si="1"/>
        <v>45</v>
      </c>
      <c r="K13" s="15">
        <f t="shared" si="2"/>
        <v>15</v>
      </c>
      <c r="L13" s="8">
        <f t="shared" si="3"/>
        <v>9</v>
      </c>
      <c r="M13" s="6" t="s">
        <v>763</v>
      </c>
      <c r="N13" s="9" t="str">
        <f t="shared" si="17"/>
        <v/>
      </c>
      <c r="O13" s="10" t="str">
        <f t="shared" si="18"/>
        <v/>
      </c>
      <c r="P13" s="8" t="str">
        <f t="shared" si="4"/>
        <v/>
      </c>
      <c r="Q13" s="8" t="str">
        <f t="shared" si="5"/>
        <v/>
      </c>
      <c r="R13" s="9" t="str">
        <f>IF(AB13="","",WORKDAY.INTL(W13,AA13,V13,'Resmi Tatiller'!$A$2:$A$17))</f>
        <v/>
      </c>
      <c r="S13" s="10" t="str">
        <f t="shared" si="6"/>
        <v/>
      </c>
      <c r="T13" s="8" t="str">
        <f t="shared" si="7"/>
        <v>Boş</v>
      </c>
      <c r="U13" s="8">
        <f t="shared" si="8"/>
        <v>540</v>
      </c>
      <c r="V13" s="11" t="str">
        <f t="shared" si="9"/>
        <v>0000011</v>
      </c>
      <c r="W13" s="9" t="str">
        <f>IF(OR(N13="",O13=""),"",IF($AD13="24 Saat",N13,IF($AD13="12 Saat",IF(O13&gt;=TIME(20,0,0),WORKDAY.INTL(N13,1,V13,'Resmi Tatiller'!$A$2:$A$17),WORKDAY.INTL(N13-1,1,V13,'Resmi Tatiller'!$A$2:$A$17)),IF($AD13="2 Vardiya",IF(O13&lt;TIME(6,0,0),N13-1,IF(O13&lt;TIME(8,0,0),WORKDAY.INTL(N13-1,1,V13,'Resmi Tatiller'!$A$2:$A$17),N13)),IF(O13&gt;=TIME(18,0,0),WORKDAY.INTL(N13,1,V13,'Resmi Tatiller'!$A$2:$A$17),WORKDAY.INTL(N13-1,1,V13,'Resmi Tatiller'!$A$2:$A$17))))))</f>
        <v/>
      </c>
      <c r="X13" s="8" t="str">
        <f t="shared" si="10"/>
        <v/>
      </c>
      <c r="Y13" s="11" t="str">
        <f t="shared" si="11"/>
        <v/>
      </c>
      <c r="Z13" s="11" t="str">
        <f t="shared" si="12"/>
        <v/>
      </c>
      <c r="AA13" s="11" t="str">
        <f t="shared" si="13"/>
        <v/>
      </c>
      <c r="AB13" s="11" t="str">
        <f t="shared" si="14"/>
        <v/>
      </c>
      <c r="AC13" s="12" t="str">
        <f t="shared" si="15"/>
        <v/>
      </c>
      <c r="AD13" s="6" t="str">
        <f t="shared" si="16"/>
        <v>Gündüz</v>
      </c>
      <c r="AE13" s="18" t="str">
        <f t="shared" si="19"/>
        <v/>
      </c>
      <c r="AF13" s="18" t="str">
        <f t="shared" si="20"/>
        <v/>
      </c>
      <c r="AG13" s="19" t="str">
        <f t="shared" si="21"/>
        <v/>
      </c>
      <c r="AH13" s="18" t="str">
        <f>IF(AF13="","",WORKDAY.INTL(AF13-1,1,V13,'Resmi Tatiller'!$A$2:$A$17))</f>
        <v/>
      </c>
      <c r="AI13" s="18" t="str">
        <f t="shared" si="22"/>
        <v/>
      </c>
      <c r="AJ13" s="18" t="str">
        <f>IF(AE13="","",IF(AH13&lt;&gt;AF13,AH13+TIME(8,0,0),IF(AG13&lt;TIME(8,0,0),AF13+TIME(8,0,0),IF(AG13&lt;TIME(12,0,0),AE13,IF(AG13&lt;TIME(12,45,0),AF13+TIME(12,45,0),IF(AG13&lt;TIME(15,0,0),AE13,IF(AG13&lt;TIME(15,15,0),AF13+TIME(15,15,0),IF(AG13&lt;TIME(18,0,0),AE13,WORKDAY.INTL(AF13,1,V13,'Resmi Tatiller'!$A$2:$A$17)+TIME(8,0,0)))))))))</f>
        <v/>
      </c>
      <c r="AK13" s="18" t="str">
        <f>IF(AE13="","",IF(AH13&lt;&gt;AF13,AH13+TIME(8,0,0),IF(AG13&lt;TIME(8,0,0),AF13+TIME(8,0,0),IF(AG13&lt;TIME(12,0,0),AE13,IF(AG13&lt;TIME(12,45,0),AF13+TIME(12,45,0),IF(AG13&lt;TIME(15,0,0),AE13,IF(AG13&lt;TIME(15,15,0),AF13+TIME(15,15,0),IF(AG13&lt;TIME(20,0,0),AE13,WORKDAY.INTL(AF13,1,V13,'Resmi Tatiller'!$A$2:$A$17)+TIME(8,0,0)))))))))</f>
        <v/>
      </c>
      <c r="AL13" s="18" t="str">
        <f t="shared" si="23"/>
        <v/>
      </c>
    </row>
    <row r="14" spans="1:38" x14ac:dyDescent="0.25">
      <c r="A14" s="6" t="str">
        <f t="shared" si="0"/>
        <v/>
      </c>
      <c r="B14" s="6"/>
      <c r="C14" s="7" t="str">
        <f>IFERROR(VLOOKUP(B14,'Ürün Veri'!$A:$E,2,FALSE),"")</f>
        <v/>
      </c>
      <c r="D14" s="7" t="str">
        <f>IFERROR(VLOOKUP(B14,'Ürün Veri'!$A:$E,3,FALSE),"")</f>
        <v/>
      </c>
      <c r="E14" s="7" t="str">
        <f>IFERROR(VLOOKUP(B14,'Ürün Veri'!$A:$E,4,FALSE),"")</f>
        <v/>
      </c>
      <c r="F14" s="7" t="str">
        <f>IFERROR(VLOOKUP(B14,'Ürün Veri'!$A:$E,5,FALSE),"")</f>
        <v/>
      </c>
      <c r="G14" s="6"/>
      <c r="H14" s="6"/>
      <c r="I14" s="14">
        <v>10</v>
      </c>
      <c r="J14" s="15">
        <f t="shared" si="1"/>
        <v>45</v>
      </c>
      <c r="K14" s="15">
        <f t="shared" si="2"/>
        <v>15</v>
      </c>
      <c r="L14" s="8">
        <f t="shared" si="3"/>
        <v>9</v>
      </c>
      <c r="M14" s="6" t="s">
        <v>763</v>
      </c>
      <c r="N14" s="9" t="str">
        <f t="shared" si="17"/>
        <v/>
      </c>
      <c r="O14" s="10" t="str">
        <f t="shared" si="18"/>
        <v/>
      </c>
      <c r="P14" s="8" t="str">
        <f t="shared" si="4"/>
        <v/>
      </c>
      <c r="Q14" s="8" t="str">
        <f t="shared" si="5"/>
        <v/>
      </c>
      <c r="R14" s="9" t="str">
        <f>IF(AB14="","",WORKDAY.INTL(W14,AA14,V14,'Resmi Tatiller'!$A$2:$A$17))</f>
        <v/>
      </c>
      <c r="S14" s="10" t="str">
        <f t="shared" si="6"/>
        <v/>
      </c>
      <c r="T14" s="8" t="str">
        <f t="shared" si="7"/>
        <v>Boş</v>
      </c>
      <c r="U14" s="8">
        <f t="shared" si="8"/>
        <v>540</v>
      </c>
      <c r="V14" s="11" t="str">
        <f t="shared" si="9"/>
        <v>0000011</v>
      </c>
      <c r="W14" s="9" t="str">
        <f>IF(OR(N14="",O14=""),"",IF($AD14="24 Saat",N14,IF($AD14="12 Saat",IF(O14&gt;=TIME(20,0,0),WORKDAY.INTL(N14,1,V14,'Resmi Tatiller'!$A$2:$A$17),WORKDAY.INTL(N14-1,1,V14,'Resmi Tatiller'!$A$2:$A$17)),IF($AD14="2 Vardiya",IF(O14&lt;TIME(6,0,0),N14-1,IF(O14&lt;TIME(8,0,0),WORKDAY.INTL(N14-1,1,V14,'Resmi Tatiller'!$A$2:$A$17),N14)),IF(O14&gt;=TIME(18,0,0),WORKDAY.INTL(N14,1,V14,'Resmi Tatiller'!$A$2:$A$17),WORKDAY.INTL(N14-1,1,V14,'Resmi Tatiller'!$A$2:$A$17))))))</f>
        <v/>
      </c>
      <c r="X14" s="8" t="str">
        <f t="shared" si="10"/>
        <v/>
      </c>
      <c r="Y14" s="11" t="str">
        <f t="shared" si="11"/>
        <v/>
      </c>
      <c r="Z14" s="11" t="str">
        <f t="shared" si="12"/>
        <v/>
      </c>
      <c r="AA14" s="11" t="str">
        <f t="shared" si="13"/>
        <v/>
      </c>
      <c r="AB14" s="11" t="str">
        <f t="shared" si="14"/>
        <v/>
      </c>
      <c r="AC14" s="12" t="str">
        <f t="shared" si="15"/>
        <v/>
      </c>
      <c r="AD14" s="6" t="str">
        <f t="shared" si="16"/>
        <v>Gündüz</v>
      </c>
      <c r="AE14" s="18" t="str">
        <f t="shared" si="19"/>
        <v/>
      </c>
      <c r="AF14" s="18" t="str">
        <f t="shared" si="20"/>
        <v/>
      </c>
      <c r="AG14" s="19" t="str">
        <f t="shared" si="21"/>
        <v/>
      </c>
      <c r="AH14" s="18" t="str">
        <f>IF(AF14="","",WORKDAY.INTL(AF14-1,1,V14,'Resmi Tatiller'!$A$2:$A$17))</f>
        <v/>
      </c>
      <c r="AI14" s="18" t="str">
        <f t="shared" si="22"/>
        <v/>
      </c>
      <c r="AJ14" s="18" t="str">
        <f>IF(AE14="","",IF(AH14&lt;&gt;AF14,AH14+TIME(8,0,0),IF(AG14&lt;TIME(8,0,0),AF14+TIME(8,0,0),IF(AG14&lt;TIME(12,0,0),AE14,IF(AG14&lt;TIME(12,45,0),AF14+TIME(12,45,0),IF(AG14&lt;TIME(15,0,0),AE14,IF(AG14&lt;TIME(15,15,0),AF14+TIME(15,15,0),IF(AG14&lt;TIME(18,0,0),AE14,WORKDAY.INTL(AF14,1,V14,'Resmi Tatiller'!$A$2:$A$17)+TIME(8,0,0)))))))))</f>
        <v/>
      </c>
      <c r="AK14" s="18" t="str">
        <f>IF(AE14="","",IF(AH14&lt;&gt;AF14,AH14+TIME(8,0,0),IF(AG14&lt;TIME(8,0,0),AF14+TIME(8,0,0),IF(AG14&lt;TIME(12,0,0),AE14,IF(AG14&lt;TIME(12,45,0),AF14+TIME(12,45,0),IF(AG14&lt;TIME(15,0,0),AE14,IF(AG14&lt;TIME(15,15,0),AF14+TIME(15,15,0),IF(AG14&lt;TIME(20,0,0),AE14,WORKDAY.INTL(AF14,1,V14,'Resmi Tatiller'!$A$2:$A$17)+TIME(8,0,0)))))))))</f>
        <v/>
      </c>
      <c r="AL14" s="18" t="str">
        <f t="shared" si="23"/>
        <v/>
      </c>
    </row>
    <row r="15" spans="1:38" x14ac:dyDescent="0.25">
      <c r="A15" s="6" t="str">
        <f t="shared" si="0"/>
        <v/>
      </c>
      <c r="B15" s="6"/>
      <c r="C15" s="7" t="str">
        <f>IFERROR(VLOOKUP(B15,'Ürün Veri'!$A:$E,2,FALSE),"")</f>
        <v/>
      </c>
      <c r="D15" s="7" t="str">
        <f>IFERROR(VLOOKUP(B15,'Ürün Veri'!$A:$E,3,FALSE),"")</f>
        <v/>
      </c>
      <c r="E15" s="7" t="str">
        <f>IFERROR(VLOOKUP(B15,'Ürün Veri'!$A:$E,4,FALSE),"")</f>
        <v/>
      </c>
      <c r="F15" s="7" t="str">
        <f>IFERROR(VLOOKUP(B15,'Ürün Veri'!$A:$E,5,FALSE),"")</f>
        <v/>
      </c>
      <c r="G15" s="6"/>
      <c r="H15" s="6"/>
      <c r="I15" s="14">
        <v>10</v>
      </c>
      <c r="J15" s="15">
        <f t="shared" si="1"/>
        <v>45</v>
      </c>
      <c r="K15" s="15">
        <f t="shared" si="2"/>
        <v>15</v>
      </c>
      <c r="L15" s="8">
        <f t="shared" si="3"/>
        <v>9</v>
      </c>
      <c r="M15" s="6" t="s">
        <v>763</v>
      </c>
      <c r="N15" s="9" t="str">
        <f t="shared" si="17"/>
        <v/>
      </c>
      <c r="O15" s="10" t="str">
        <f t="shared" si="18"/>
        <v/>
      </c>
      <c r="P15" s="8" t="str">
        <f t="shared" si="4"/>
        <v/>
      </c>
      <c r="Q15" s="8" t="str">
        <f t="shared" si="5"/>
        <v/>
      </c>
      <c r="R15" s="9" t="str">
        <f>IF(AB15="","",WORKDAY.INTL(W15,AA15,V15,'Resmi Tatiller'!$A$2:$A$17))</f>
        <v/>
      </c>
      <c r="S15" s="10" t="str">
        <f t="shared" si="6"/>
        <v/>
      </c>
      <c r="T15" s="8" t="str">
        <f t="shared" si="7"/>
        <v>Boş</v>
      </c>
      <c r="U15" s="8">
        <f t="shared" si="8"/>
        <v>540</v>
      </c>
      <c r="V15" s="11" t="str">
        <f t="shared" si="9"/>
        <v>0000011</v>
      </c>
      <c r="W15" s="9" t="str">
        <f>IF(OR(N15="",O15=""),"",IF($AD15="24 Saat",N15,IF($AD15="12 Saat",IF(O15&gt;=TIME(20,0,0),WORKDAY.INTL(N15,1,V15,'Resmi Tatiller'!$A$2:$A$17),WORKDAY.INTL(N15-1,1,V15,'Resmi Tatiller'!$A$2:$A$17)),IF($AD15="2 Vardiya",IF(O15&lt;TIME(6,0,0),N15-1,IF(O15&lt;TIME(8,0,0),WORKDAY.INTL(N15-1,1,V15,'Resmi Tatiller'!$A$2:$A$17),N15)),IF(O15&gt;=TIME(18,0,0),WORKDAY.INTL(N15,1,V15,'Resmi Tatiller'!$A$2:$A$17),WORKDAY.INTL(N15-1,1,V15,'Resmi Tatiller'!$A$2:$A$17))))))</f>
        <v/>
      </c>
      <c r="X15" s="8" t="str">
        <f t="shared" si="10"/>
        <v/>
      </c>
      <c r="Y15" s="11" t="str">
        <f t="shared" si="11"/>
        <v/>
      </c>
      <c r="Z15" s="11" t="str">
        <f t="shared" si="12"/>
        <v/>
      </c>
      <c r="AA15" s="11" t="str">
        <f t="shared" si="13"/>
        <v/>
      </c>
      <c r="AB15" s="11" t="str">
        <f t="shared" si="14"/>
        <v/>
      </c>
      <c r="AC15" s="12" t="str">
        <f t="shared" si="15"/>
        <v/>
      </c>
      <c r="AD15" s="6" t="str">
        <f t="shared" si="16"/>
        <v>Gündüz</v>
      </c>
      <c r="AE15" s="18" t="str">
        <f t="shared" si="19"/>
        <v/>
      </c>
      <c r="AF15" s="18" t="str">
        <f t="shared" si="20"/>
        <v/>
      </c>
      <c r="AG15" s="19" t="str">
        <f t="shared" si="21"/>
        <v/>
      </c>
      <c r="AH15" s="18" t="str">
        <f>IF(AF15="","",WORKDAY.INTL(AF15-1,1,V15,'Resmi Tatiller'!$A$2:$A$17))</f>
        <v/>
      </c>
      <c r="AI15" s="18" t="str">
        <f t="shared" si="22"/>
        <v/>
      </c>
      <c r="AJ15" s="18" t="str">
        <f>IF(AE15="","",IF(AH15&lt;&gt;AF15,AH15+TIME(8,0,0),IF(AG15&lt;TIME(8,0,0),AF15+TIME(8,0,0),IF(AG15&lt;TIME(12,0,0),AE15,IF(AG15&lt;TIME(12,45,0),AF15+TIME(12,45,0),IF(AG15&lt;TIME(15,0,0),AE15,IF(AG15&lt;TIME(15,15,0),AF15+TIME(15,15,0),IF(AG15&lt;TIME(18,0,0),AE15,WORKDAY.INTL(AF15,1,V15,'Resmi Tatiller'!$A$2:$A$17)+TIME(8,0,0)))))))))</f>
        <v/>
      </c>
      <c r="AK15" s="18" t="str">
        <f>IF(AE15="","",IF(AH15&lt;&gt;AF15,AH15+TIME(8,0,0),IF(AG15&lt;TIME(8,0,0),AF15+TIME(8,0,0),IF(AG15&lt;TIME(12,0,0),AE15,IF(AG15&lt;TIME(12,45,0),AF15+TIME(12,45,0),IF(AG15&lt;TIME(15,0,0),AE15,IF(AG15&lt;TIME(15,15,0),AF15+TIME(15,15,0),IF(AG15&lt;TIME(20,0,0),AE15,WORKDAY.INTL(AF15,1,V15,'Resmi Tatiller'!$A$2:$A$17)+TIME(8,0,0)))))))))</f>
        <v/>
      </c>
      <c r="AL15" s="18" t="str">
        <f t="shared" si="23"/>
        <v/>
      </c>
    </row>
    <row r="16" spans="1:38" x14ac:dyDescent="0.25">
      <c r="A16" s="6" t="str">
        <f t="shared" si="0"/>
        <v/>
      </c>
      <c r="B16" s="6"/>
      <c r="C16" s="7" t="str">
        <f>IFERROR(VLOOKUP(B16,'Ürün Veri'!$A:$E,2,FALSE),"")</f>
        <v/>
      </c>
      <c r="D16" s="7" t="str">
        <f>IFERROR(VLOOKUP(B16,'Ürün Veri'!$A:$E,3,FALSE),"")</f>
        <v/>
      </c>
      <c r="E16" s="7" t="str">
        <f>IFERROR(VLOOKUP(B16,'Ürün Veri'!$A:$E,4,FALSE),"")</f>
        <v/>
      </c>
      <c r="F16" s="7" t="str">
        <f>IFERROR(VLOOKUP(B16,'Ürün Veri'!$A:$E,5,FALSE),"")</f>
        <v/>
      </c>
      <c r="G16" s="6"/>
      <c r="H16" s="6"/>
      <c r="I16" s="14">
        <v>10</v>
      </c>
      <c r="J16" s="15">
        <f t="shared" si="1"/>
        <v>45</v>
      </c>
      <c r="K16" s="15">
        <f t="shared" si="2"/>
        <v>15</v>
      </c>
      <c r="L16" s="8">
        <f t="shared" si="3"/>
        <v>9</v>
      </c>
      <c r="M16" s="6" t="s">
        <v>763</v>
      </c>
      <c r="N16" s="9" t="str">
        <f t="shared" si="17"/>
        <v/>
      </c>
      <c r="O16" s="10" t="str">
        <f t="shared" si="18"/>
        <v/>
      </c>
      <c r="P16" s="8" t="str">
        <f t="shared" si="4"/>
        <v/>
      </c>
      <c r="Q16" s="8" t="str">
        <f t="shared" si="5"/>
        <v/>
      </c>
      <c r="R16" s="9" t="str">
        <f>IF(AB16="","",WORKDAY.INTL(W16,AA16,V16,'Resmi Tatiller'!$A$2:$A$17))</f>
        <v/>
      </c>
      <c r="S16" s="10" t="str">
        <f t="shared" si="6"/>
        <v/>
      </c>
      <c r="T16" s="8" t="str">
        <f t="shared" si="7"/>
        <v>Boş</v>
      </c>
      <c r="U16" s="8">
        <f t="shared" si="8"/>
        <v>540</v>
      </c>
      <c r="V16" s="11" t="str">
        <f t="shared" si="9"/>
        <v>0000011</v>
      </c>
      <c r="W16" s="9" t="str">
        <f>IF(OR(N16="",O16=""),"",IF($AD16="24 Saat",N16,IF($AD16="12 Saat",IF(O16&gt;=TIME(20,0,0),WORKDAY.INTL(N16,1,V16,'Resmi Tatiller'!$A$2:$A$17),WORKDAY.INTL(N16-1,1,V16,'Resmi Tatiller'!$A$2:$A$17)),IF($AD16="2 Vardiya",IF(O16&lt;TIME(6,0,0),N16-1,IF(O16&lt;TIME(8,0,0),WORKDAY.INTL(N16-1,1,V16,'Resmi Tatiller'!$A$2:$A$17),N16)),IF(O16&gt;=TIME(18,0,0),WORKDAY.INTL(N16,1,V16,'Resmi Tatiller'!$A$2:$A$17),WORKDAY.INTL(N16-1,1,V16,'Resmi Tatiller'!$A$2:$A$17))))))</f>
        <v/>
      </c>
      <c r="X16" s="8" t="str">
        <f t="shared" si="10"/>
        <v/>
      </c>
      <c r="Y16" s="11" t="str">
        <f t="shared" si="11"/>
        <v/>
      </c>
      <c r="Z16" s="11" t="str">
        <f t="shared" si="12"/>
        <v/>
      </c>
      <c r="AA16" s="11" t="str">
        <f t="shared" si="13"/>
        <v/>
      </c>
      <c r="AB16" s="11" t="str">
        <f t="shared" si="14"/>
        <v/>
      </c>
      <c r="AC16" s="12" t="str">
        <f t="shared" si="15"/>
        <v/>
      </c>
      <c r="AD16" s="6" t="str">
        <f t="shared" si="16"/>
        <v>Gündüz</v>
      </c>
      <c r="AE16" s="18" t="str">
        <f t="shared" si="19"/>
        <v/>
      </c>
      <c r="AF16" s="18" t="str">
        <f t="shared" si="20"/>
        <v/>
      </c>
      <c r="AG16" s="19" t="str">
        <f t="shared" si="21"/>
        <v/>
      </c>
      <c r="AH16" s="18" t="str">
        <f>IF(AF16="","",WORKDAY.INTL(AF16-1,1,V16,'Resmi Tatiller'!$A$2:$A$17))</f>
        <v/>
      </c>
      <c r="AI16" s="18" t="str">
        <f t="shared" si="22"/>
        <v/>
      </c>
      <c r="AJ16" s="18" t="str">
        <f>IF(AE16="","",IF(AH16&lt;&gt;AF16,AH16+TIME(8,0,0),IF(AG16&lt;TIME(8,0,0),AF16+TIME(8,0,0),IF(AG16&lt;TIME(12,0,0),AE16,IF(AG16&lt;TIME(12,45,0),AF16+TIME(12,45,0),IF(AG16&lt;TIME(15,0,0),AE16,IF(AG16&lt;TIME(15,15,0),AF16+TIME(15,15,0),IF(AG16&lt;TIME(18,0,0),AE16,WORKDAY.INTL(AF16,1,V16,'Resmi Tatiller'!$A$2:$A$17)+TIME(8,0,0)))))))))</f>
        <v/>
      </c>
      <c r="AK16" s="18" t="str">
        <f>IF(AE16="","",IF(AH16&lt;&gt;AF16,AH16+TIME(8,0,0),IF(AG16&lt;TIME(8,0,0),AF16+TIME(8,0,0),IF(AG16&lt;TIME(12,0,0),AE16,IF(AG16&lt;TIME(12,45,0),AF16+TIME(12,45,0),IF(AG16&lt;TIME(15,0,0),AE16,IF(AG16&lt;TIME(15,15,0),AF16+TIME(15,15,0),IF(AG16&lt;TIME(20,0,0),AE16,WORKDAY.INTL(AF16,1,V16,'Resmi Tatiller'!$A$2:$A$17)+TIME(8,0,0)))))))))</f>
        <v/>
      </c>
      <c r="AL16" s="18" t="str">
        <f t="shared" si="23"/>
        <v/>
      </c>
    </row>
    <row r="17" spans="1:38" x14ac:dyDescent="0.25">
      <c r="A17" s="6" t="str">
        <f t="shared" si="0"/>
        <v/>
      </c>
      <c r="B17" s="6"/>
      <c r="C17" s="7" t="str">
        <f>IFERROR(VLOOKUP(B17,'Ürün Veri'!$A:$E,2,FALSE),"")</f>
        <v/>
      </c>
      <c r="D17" s="7" t="str">
        <f>IFERROR(VLOOKUP(B17,'Ürün Veri'!$A:$E,3,FALSE),"")</f>
        <v/>
      </c>
      <c r="E17" s="7" t="str">
        <f>IFERROR(VLOOKUP(B17,'Ürün Veri'!$A:$E,4,FALSE),"")</f>
        <v/>
      </c>
      <c r="F17" s="7" t="str">
        <f>IFERROR(VLOOKUP(B17,'Ürün Veri'!$A:$E,5,FALSE),"")</f>
        <v/>
      </c>
      <c r="G17" s="6"/>
      <c r="H17" s="6"/>
      <c r="I17" s="14">
        <v>10</v>
      </c>
      <c r="J17" s="15">
        <f t="shared" si="1"/>
        <v>45</v>
      </c>
      <c r="K17" s="15">
        <f t="shared" si="2"/>
        <v>15</v>
      </c>
      <c r="L17" s="8">
        <f t="shared" si="3"/>
        <v>9</v>
      </c>
      <c r="M17" s="6" t="s">
        <v>763</v>
      </c>
      <c r="N17" s="9" t="str">
        <f t="shared" si="17"/>
        <v/>
      </c>
      <c r="O17" s="10" t="str">
        <f t="shared" si="18"/>
        <v/>
      </c>
      <c r="P17" s="8" t="str">
        <f t="shared" si="4"/>
        <v/>
      </c>
      <c r="Q17" s="8" t="str">
        <f t="shared" si="5"/>
        <v/>
      </c>
      <c r="R17" s="9" t="str">
        <f>IF(AB17="","",WORKDAY.INTL(W17,AA17,V17,'Resmi Tatiller'!$A$2:$A$17))</f>
        <v/>
      </c>
      <c r="S17" s="10" t="str">
        <f t="shared" si="6"/>
        <v/>
      </c>
      <c r="T17" s="8" t="str">
        <f t="shared" si="7"/>
        <v>Boş</v>
      </c>
      <c r="U17" s="8">
        <f t="shared" si="8"/>
        <v>540</v>
      </c>
      <c r="V17" s="11" t="str">
        <f t="shared" si="9"/>
        <v>0000011</v>
      </c>
      <c r="W17" s="9" t="str">
        <f>IF(OR(N17="",O17=""),"",IF($AD17="24 Saat",N17,IF($AD17="12 Saat",IF(O17&gt;=TIME(20,0,0),WORKDAY.INTL(N17,1,V17,'Resmi Tatiller'!$A$2:$A$17),WORKDAY.INTL(N17-1,1,V17,'Resmi Tatiller'!$A$2:$A$17)),IF($AD17="2 Vardiya",IF(O17&lt;TIME(6,0,0),N17-1,IF(O17&lt;TIME(8,0,0),WORKDAY.INTL(N17-1,1,V17,'Resmi Tatiller'!$A$2:$A$17),N17)),IF(O17&gt;=TIME(18,0,0),WORKDAY.INTL(N17,1,V17,'Resmi Tatiller'!$A$2:$A$17),WORKDAY.INTL(N17-1,1,V17,'Resmi Tatiller'!$A$2:$A$17))))))</f>
        <v/>
      </c>
      <c r="X17" s="8" t="str">
        <f t="shared" si="10"/>
        <v/>
      </c>
      <c r="Y17" s="11" t="str">
        <f t="shared" si="11"/>
        <v/>
      </c>
      <c r="Z17" s="11" t="str">
        <f t="shared" si="12"/>
        <v/>
      </c>
      <c r="AA17" s="11" t="str">
        <f t="shared" si="13"/>
        <v/>
      </c>
      <c r="AB17" s="11" t="str">
        <f t="shared" si="14"/>
        <v/>
      </c>
      <c r="AC17" s="12" t="str">
        <f t="shared" si="15"/>
        <v/>
      </c>
      <c r="AD17" s="6" t="str">
        <f t="shared" si="16"/>
        <v>Gündüz</v>
      </c>
      <c r="AE17" s="18" t="str">
        <f t="shared" si="19"/>
        <v/>
      </c>
      <c r="AF17" s="18" t="str">
        <f t="shared" si="20"/>
        <v/>
      </c>
      <c r="AG17" s="19" t="str">
        <f t="shared" si="21"/>
        <v/>
      </c>
      <c r="AH17" s="18" t="str">
        <f>IF(AF17="","",WORKDAY.INTL(AF17-1,1,V17,'Resmi Tatiller'!$A$2:$A$17))</f>
        <v/>
      </c>
      <c r="AI17" s="18" t="str">
        <f t="shared" si="22"/>
        <v/>
      </c>
      <c r="AJ17" s="18" t="str">
        <f>IF(AE17="","",IF(AH17&lt;&gt;AF17,AH17+TIME(8,0,0),IF(AG17&lt;TIME(8,0,0),AF17+TIME(8,0,0),IF(AG17&lt;TIME(12,0,0),AE17,IF(AG17&lt;TIME(12,45,0),AF17+TIME(12,45,0),IF(AG17&lt;TIME(15,0,0),AE17,IF(AG17&lt;TIME(15,15,0),AF17+TIME(15,15,0),IF(AG17&lt;TIME(18,0,0),AE17,WORKDAY.INTL(AF17,1,V17,'Resmi Tatiller'!$A$2:$A$17)+TIME(8,0,0)))))))))</f>
        <v/>
      </c>
      <c r="AK17" s="18" t="str">
        <f>IF(AE17="","",IF(AH17&lt;&gt;AF17,AH17+TIME(8,0,0),IF(AG17&lt;TIME(8,0,0),AF17+TIME(8,0,0),IF(AG17&lt;TIME(12,0,0),AE17,IF(AG17&lt;TIME(12,45,0),AF17+TIME(12,45,0),IF(AG17&lt;TIME(15,0,0),AE17,IF(AG17&lt;TIME(15,15,0),AF17+TIME(15,15,0),IF(AG17&lt;TIME(20,0,0),AE17,WORKDAY.INTL(AF17,1,V17,'Resmi Tatiller'!$A$2:$A$17)+TIME(8,0,0)))))))))</f>
        <v/>
      </c>
      <c r="AL17" s="18" t="str">
        <f t="shared" si="23"/>
        <v/>
      </c>
    </row>
    <row r="18" spans="1:38" x14ac:dyDescent="0.25">
      <c r="A18" s="6" t="str">
        <f t="shared" si="0"/>
        <v/>
      </c>
      <c r="B18" s="6"/>
      <c r="C18" s="7" t="str">
        <f>IFERROR(VLOOKUP(B18,'Ürün Veri'!$A:$E,2,FALSE),"")</f>
        <v/>
      </c>
      <c r="D18" s="7" t="str">
        <f>IFERROR(VLOOKUP(B18,'Ürün Veri'!$A:$E,3,FALSE),"")</f>
        <v/>
      </c>
      <c r="E18" s="7" t="str">
        <f>IFERROR(VLOOKUP(B18,'Ürün Veri'!$A:$E,4,FALSE),"")</f>
        <v/>
      </c>
      <c r="F18" s="7" t="str">
        <f>IFERROR(VLOOKUP(B18,'Ürün Veri'!$A:$E,5,FALSE),"")</f>
        <v/>
      </c>
      <c r="G18" s="6"/>
      <c r="H18" s="6"/>
      <c r="I18" s="14">
        <v>10</v>
      </c>
      <c r="J18" s="15">
        <f t="shared" si="1"/>
        <v>45</v>
      </c>
      <c r="K18" s="15">
        <f t="shared" si="2"/>
        <v>15</v>
      </c>
      <c r="L18" s="8">
        <f t="shared" si="3"/>
        <v>9</v>
      </c>
      <c r="M18" s="6" t="s">
        <v>763</v>
      </c>
      <c r="N18" s="9" t="str">
        <f t="shared" si="17"/>
        <v/>
      </c>
      <c r="O18" s="10" t="str">
        <f t="shared" si="18"/>
        <v/>
      </c>
      <c r="P18" s="8" t="str">
        <f t="shared" si="4"/>
        <v/>
      </c>
      <c r="Q18" s="8" t="str">
        <f t="shared" si="5"/>
        <v/>
      </c>
      <c r="R18" s="9" t="str">
        <f>IF(AB18="","",WORKDAY.INTL(W18,AA18,V18,'Resmi Tatiller'!$A$2:$A$17))</f>
        <v/>
      </c>
      <c r="S18" s="10" t="str">
        <f t="shared" si="6"/>
        <v/>
      </c>
      <c r="T18" s="8" t="str">
        <f t="shared" si="7"/>
        <v>Boş</v>
      </c>
      <c r="U18" s="8">
        <f t="shared" si="8"/>
        <v>540</v>
      </c>
      <c r="V18" s="11" t="str">
        <f t="shared" si="9"/>
        <v>0000011</v>
      </c>
      <c r="W18" s="9" t="str">
        <f>IF(OR(N18="",O18=""),"",IF($AD18="24 Saat",N18,IF($AD18="12 Saat",IF(O18&gt;=TIME(20,0,0),WORKDAY.INTL(N18,1,V18,'Resmi Tatiller'!$A$2:$A$17),WORKDAY.INTL(N18-1,1,V18,'Resmi Tatiller'!$A$2:$A$17)),IF($AD18="2 Vardiya",IF(O18&lt;TIME(6,0,0),N18-1,IF(O18&lt;TIME(8,0,0),WORKDAY.INTL(N18-1,1,V18,'Resmi Tatiller'!$A$2:$A$17),N18)),IF(O18&gt;=TIME(18,0,0),WORKDAY.INTL(N18,1,V18,'Resmi Tatiller'!$A$2:$A$17),WORKDAY.INTL(N18-1,1,V18,'Resmi Tatiller'!$A$2:$A$17))))))</f>
        <v/>
      </c>
      <c r="X18" s="8" t="str">
        <f t="shared" si="10"/>
        <v/>
      </c>
      <c r="Y18" s="11" t="str">
        <f t="shared" si="11"/>
        <v/>
      </c>
      <c r="Z18" s="11" t="str">
        <f t="shared" si="12"/>
        <v/>
      </c>
      <c r="AA18" s="11" t="str">
        <f t="shared" si="13"/>
        <v/>
      </c>
      <c r="AB18" s="11" t="str">
        <f t="shared" si="14"/>
        <v/>
      </c>
      <c r="AC18" s="12" t="str">
        <f t="shared" si="15"/>
        <v/>
      </c>
      <c r="AD18" s="6" t="str">
        <f t="shared" si="16"/>
        <v>Gündüz</v>
      </c>
      <c r="AE18" s="18" t="str">
        <f t="shared" si="19"/>
        <v/>
      </c>
      <c r="AF18" s="18" t="str">
        <f t="shared" si="20"/>
        <v/>
      </c>
      <c r="AG18" s="19" t="str">
        <f t="shared" si="21"/>
        <v/>
      </c>
      <c r="AH18" s="18" t="str">
        <f>IF(AF18="","",WORKDAY.INTL(AF18-1,1,V18,'Resmi Tatiller'!$A$2:$A$17))</f>
        <v/>
      </c>
      <c r="AI18" s="18" t="str">
        <f t="shared" si="22"/>
        <v/>
      </c>
      <c r="AJ18" s="18" t="str">
        <f>IF(AE18="","",IF(AH18&lt;&gt;AF18,AH18+TIME(8,0,0),IF(AG18&lt;TIME(8,0,0),AF18+TIME(8,0,0),IF(AG18&lt;TIME(12,0,0),AE18,IF(AG18&lt;TIME(12,45,0),AF18+TIME(12,45,0),IF(AG18&lt;TIME(15,0,0),AE18,IF(AG18&lt;TIME(15,15,0),AF18+TIME(15,15,0),IF(AG18&lt;TIME(18,0,0),AE18,WORKDAY.INTL(AF18,1,V18,'Resmi Tatiller'!$A$2:$A$17)+TIME(8,0,0)))))))))</f>
        <v/>
      </c>
      <c r="AK18" s="18" t="str">
        <f>IF(AE18="","",IF(AH18&lt;&gt;AF18,AH18+TIME(8,0,0),IF(AG18&lt;TIME(8,0,0),AF18+TIME(8,0,0),IF(AG18&lt;TIME(12,0,0),AE18,IF(AG18&lt;TIME(12,45,0),AF18+TIME(12,45,0),IF(AG18&lt;TIME(15,0,0),AE18,IF(AG18&lt;TIME(15,15,0),AF18+TIME(15,15,0),IF(AG18&lt;TIME(20,0,0),AE18,WORKDAY.INTL(AF18,1,V18,'Resmi Tatiller'!$A$2:$A$17)+TIME(8,0,0)))))))))</f>
        <v/>
      </c>
      <c r="AL18" s="18" t="str">
        <f t="shared" si="23"/>
        <v/>
      </c>
    </row>
    <row r="19" spans="1:38" x14ac:dyDescent="0.25">
      <c r="A19" s="6" t="str">
        <f t="shared" si="0"/>
        <v/>
      </c>
      <c r="B19" s="6"/>
      <c r="C19" s="7" t="str">
        <f>IFERROR(VLOOKUP(B19,'Ürün Veri'!$A:$E,2,FALSE),"")</f>
        <v/>
      </c>
      <c r="D19" s="7" t="str">
        <f>IFERROR(VLOOKUP(B19,'Ürün Veri'!$A:$E,3,FALSE),"")</f>
        <v/>
      </c>
      <c r="E19" s="7" t="str">
        <f>IFERROR(VLOOKUP(B19,'Ürün Veri'!$A:$E,4,FALSE),"")</f>
        <v/>
      </c>
      <c r="F19" s="7" t="str">
        <f>IFERROR(VLOOKUP(B19,'Ürün Veri'!$A:$E,5,FALSE),"")</f>
        <v/>
      </c>
      <c r="G19" s="6"/>
      <c r="H19" s="6"/>
      <c r="I19" s="14">
        <v>10</v>
      </c>
      <c r="J19" s="15">
        <f t="shared" si="1"/>
        <v>45</v>
      </c>
      <c r="K19" s="15">
        <f t="shared" si="2"/>
        <v>15</v>
      </c>
      <c r="L19" s="8">
        <f t="shared" si="3"/>
        <v>9</v>
      </c>
      <c r="M19" s="6" t="s">
        <v>763</v>
      </c>
      <c r="N19" s="9" t="str">
        <f t="shared" si="17"/>
        <v/>
      </c>
      <c r="O19" s="10" t="str">
        <f t="shared" si="18"/>
        <v/>
      </c>
      <c r="P19" s="8" t="str">
        <f t="shared" si="4"/>
        <v/>
      </c>
      <c r="Q19" s="8" t="str">
        <f t="shared" si="5"/>
        <v/>
      </c>
      <c r="R19" s="9" t="str">
        <f>IF(AB19="","",WORKDAY.INTL(W19,AA19,V19,'Resmi Tatiller'!$A$2:$A$17))</f>
        <v/>
      </c>
      <c r="S19" s="10" t="str">
        <f t="shared" si="6"/>
        <v/>
      </c>
      <c r="T19" s="8" t="str">
        <f t="shared" si="7"/>
        <v>Boş</v>
      </c>
      <c r="U19" s="8">
        <f t="shared" si="8"/>
        <v>540</v>
      </c>
      <c r="V19" s="11" t="str">
        <f t="shared" si="9"/>
        <v>0000011</v>
      </c>
      <c r="W19" s="9" t="str">
        <f>IF(OR(N19="",O19=""),"",IF($AD19="24 Saat",N19,IF($AD19="12 Saat",IF(O19&gt;=TIME(20,0,0),WORKDAY.INTL(N19,1,V19,'Resmi Tatiller'!$A$2:$A$17),WORKDAY.INTL(N19-1,1,V19,'Resmi Tatiller'!$A$2:$A$17)),IF($AD19="2 Vardiya",IF(O19&lt;TIME(6,0,0),N19-1,IF(O19&lt;TIME(8,0,0),WORKDAY.INTL(N19-1,1,V19,'Resmi Tatiller'!$A$2:$A$17),N19)),IF(O19&gt;=TIME(18,0,0),WORKDAY.INTL(N19,1,V19,'Resmi Tatiller'!$A$2:$A$17),WORKDAY.INTL(N19-1,1,V19,'Resmi Tatiller'!$A$2:$A$17))))))</f>
        <v/>
      </c>
      <c r="X19" s="8" t="str">
        <f t="shared" si="10"/>
        <v/>
      </c>
      <c r="Y19" s="11" t="str">
        <f t="shared" si="11"/>
        <v/>
      </c>
      <c r="Z19" s="11" t="str">
        <f t="shared" si="12"/>
        <v/>
      </c>
      <c r="AA19" s="11" t="str">
        <f t="shared" si="13"/>
        <v/>
      </c>
      <c r="AB19" s="11" t="str">
        <f t="shared" si="14"/>
        <v/>
      </c>
      <c r="AC19" s="12" t="str">
        <f t="shared" si="15"/>
        <v/>
      </c>
      <c r="AD19" s="6" t="str">
        <f t="shared" si="16"/>
        <v>Gündüz</v>
      </c>
      <c r="AE19" s="18" t="str">
        <f t="shared" si="19"/>
        <v/>
      </c>
      <c r="AF19" s="18" t="str">
        <f t="shared" si="20"/>
        <v/>
      </c>
      <c r="AG19" s="19" t="str">
        <f t="shared" si="21"/>
        <v/>
      </c>
      <c r="AH19" s="18" t="str">
        <f>IF(AF19="","",WORKDAY.INTL(AF19-1,1,V19,'Resmi Tatiller'!$A$2:$A$17))</f>
        <v/>
      </c>
      <c r="AI19" s="18" t="str">
        <f t="shared" si="22"/>
        <v/>
      </c>
      <c r="AJ19" s="18" t="str">
        <f>IF(AE19="","",IF(AH19&lt;&gt;AF19,AH19+TIME(8,0,0),IF(AG19&lt;TIME(8,0,0),AF19+TIME(8,0,0),IF(AG19&lt;TIME(12,0,0),AE19,IF(AG19&lt;TIME(12,45,0),AF19+TIME(12,45,0),IF(AG19&lt;TIME(15,0,0),AE19,IF(AG19&lt;TIME(15,15,0),AF19+TIME(15,15,0),IF(AG19&lt;TIME(18,0,0),AE19,WORKDAY.INTL(AF19,1,V19,'Resmi Tatiller'!$A$2:$A$17)+TIME(8,0,0)))))))))</f>
        <v/>
      </c>
      <c r="AK19" s="18" t="str">
        <f>IF(AE19="","",IF(AH19&lt;&gt;AF19,AH19+TIME(8,0,0),IF(AG19&lt;TIME(8,0,0),AF19+TIME(8,0,0),IF(AG19&lt;TIME(12,0,0),AE19,IF(AG19&lt;TIME(12,45,0),AF19+TIME(12,45,0),IF(AG19&lt;TIME(15,0,0),AE19,IF(AG19&lt;TIME(15,15,0),AF19+TIME(15,15,0),IF(AG19&lt;TIME(20,0,0),AE19,WORKDAY.INTL(AF19,1,V19,'Resmi Tatiller'!$A$2:$A$17)+TIME(8,0,0)))))))))</f>
        <v/>
      </c>
      <c r="AL19" s="18" t="str">
        <f t="shared" si="23"/>
        <v/>
      </c>
    </row>
    <row r="20" spans="1:38" x14ac:dyDescent="0.25">
      <c r="A20" s="6" t="str">
        <f t="shared" si="0"/>
        <v/>
      </c>
      <c r="B20" s="6"/>
      <c r="C20" s="7" t="str">
        <f>IFERROR(VLOOKUP(B20,'Ürün Veri'!$A:$E,2,FALSE),"")</f>
        <v/>
      </c>
      <c r="D20" s="7" t="str">
        <f>IFERROR(VLOOKUP(B20,'Ürün Veri'!$A:$E,3,FALSE),"")</f>
        <v/>
      </c>
      <c r="E20" s="7" t="str">
        <f>IFERROR(VLOOKUP(B20,'Ürün Veri'!$A:$E,4,FALSE),"")</f>
        <v/>
      </c>
      <c r="F20" s="7" t="str">
        <f>IFERROR(VLOOKUP(B20,'Ürün Veri'!$A:$E,5,FALSE),"")</f>
        <v/>
      </c>
      <c r="G20" s="6"/>
      <c r="H20" s="6"/>
      <c r="I20" s="14">
        <v>10</v>
      </c>
      <c r="J20" s="15">
        <f t="shared" si="1"/>
        <v>45</v>
      </c>
      <c r="K20" s="15">
        <f t="shared" si="2"/>
        <v>15</v>
      </c>
      <c r="L20" s="8">
        <f t="shared" si="3"/>
        <v>9</v>
      </c>
      <c r="M20" s="6" t="s">
        <v>763</v>
      </c>
      <c r="N20" s="9" t="str">
        <f t="shared" si="17"/>
        <v/>
      </c>
      <c r="O20" s="10" t="str">
        <f t="shared" si="18"/>
        <v/>
      </c>
      <c r="P20" s="8" t="str">
        <f t="shared" si="4"/>
        <v/>
      </c>
      <c r="Q20" s="8" t="str">
        <f t="shared" si="5"/>
        <v/>
      </c>
      <c r="R20" s="9" t="str">
        <f>IF(AB20="","",WORKDAY.INTL(W20,AA20,V20,'Resmi Tatiller'!$A$2:$A$17))</f>
        <v/>
      </c>
      <c r="S20" s="10" t="str">
        <f t="shared" si="6"/>
        <v/>
      </c>
      <c r="T20" s="8" t="str">
        <f t="shared" si="7"/>
        <v>Boş</v>
      </c>
      <c r="U20" s="8">
        <f t="shared" si="8"/>
        <v>540</v>
      </c>
      <c r="V20" s="11" t="str">
        <f t="shared" si="9"/>
        <v>0000011</v>
      </c>
      <c r="W20" s="9" t="str">
        <f>IF(OR(N20="",O20=""),"",IF($AD20="24 Saat",N20,IF($AD20="12 Saat",IF(O20&gt;=TIME(20,0,0),WORKDAY.INTL(N20,1,V20,'Resmi Tatiller'!$A$2:$A$17),WORKDAY.INTL(N20-1,1,V20,'Resmi Tatiller'!$A$2:$A$17)),IF($AD20="2 Vardiya",IF(O20&lt;TIME(6,0,0),N20-1,IF(O20&lt;TIME(8,0,0),WORKDAY.INTL(N20-1,1,V20,'Resmi Tatiller'!$A$2:$A$17),N20)),IF(O20&gt;=TIME(18,0,0),WORKDAY.INTL(N20,1,V20,'Resmi Tatiller'!$A$2:$A$17),WORKDAY.INTL(N20-1,1,V20,'Resmi Tatiller'!$A$2:$A$17))))))</f>
        <v/>
      </c>
      <c r="X20" s="8" t="str">
        <f t="shared" si="10"/>
        <v/>
      </c>
      <c r="Y20" s="11" t="str">
        <f t="shared" si="11"/>
        <v/>
      </c>
      <c r="Z20" s="11" t="str">
        <f t="shared" si="12"/>
        <v/>
      </c>
      <c r="AA20" s="11" t="str">
        <f t="shared" si="13"/>
        <v/>
      </c>
      <c r="AB20" s="11" t="str">
        <f t="shared" si="14"/>
        <v/>
      </c>
      <c r="AC20" s="12" t="str">
        <f t="shared" si="15"/>
        <v/>
      </c>
      <c r="AD20" s="6" t="str">
        <f t="shared" si="16"/>
        <v>Gündüz</v>
      </c>
      <c r="AE20" s="18" t="str">
        <f t="shared" si="19"/>
        <v/>
      </c>
      <c r="AF20" s="18" t="str">
        <f t="shared" si="20"/>
        <v/>
      </c>
      <c r="AG20" s="19" t="str">
        <f t="shared" si="21"/>
        <v/>
      </c>
      <c r="AH20" s="18" t="str">
        <f>IF(AF20="","",WORKDAY.INTL(AF20-1,1,V20,'Resmi Tatiller'!$A$2:$A$17))</f>
        <v/>
      </c>
      <c r="AI20" s="18" t="str">
        <f t="shared" si="22"/>
        <v/>
      </c>
      <c r="AJ20" s="18" t="str">
        <f>IF(AE20="","",IF(AH20&lt;&gt;AF20,AH20+TIME(8,0,0),IF(AG20&lt;TIME(8,0,0),AF20+TIME(8,0,0),IF(AG20&lt;TIME(12,0,0),AE20,IF(AG20&lt;TIME(12,45,0),AF20+TIME(12,45,0),IF(AG20&lt;TIME(15,0,0),AE20,IF(AG20&lt;TIME(15,15,0),AF20+TIME(15,15,0),IF(AG20&lt;TIME(18,0,0),AE20,WORKDAY.INTL(AF20,1,V20,'Resmi Tatiller'!$A$2:$A$17)+TIME(8,0,0)))))))))</f>
        <v/>
      </c>
      <c r="AK20" s="18" t="str">
        <f>IF(AE20="","",IF(AH20&lt;&gt;AF20,AH20+TIME(8,0,0),IF(AG20&lt;TIME(8,0,0),AF20+TIME(8,0,0),IF(AG20&lt;TIME(12,0,0),AE20,IF(AG20&lt;TIME(12,45,0),AF20+TIME(12,45,0),IF(AG20&lt;TIME(15,0,0),AE20,IF(AG20&lt;TIME(15,15,0),AF20+TIME(15,15,0),IF(AG20&lt;TIME(20,0,0),AE20,WORKDAY.INTL(AF20,1,V20,'Resmi Tatiller'!$A$2:$A$17)+TIME(8,0,0)))))))))</f>
        <v/>
      </c>
      <c r="AL20" s="18" t="str">
        <f t="shared" si="23"/>
        <v/>
      </c>
    </row>
    <row r="21" spans="1:38" x14ac:dyDescent="0.25">
      <c r="A21" s="6" t="str">
        <f t="shared" si="0"/>
        <v/>
      </c>
      <c r="B21" s="6"/>
      <c r="C21" s="7" t="str">
        <f>IFERROR(VLOOKUP(B21,'Ürün Veri'!$A:$E,2,FALSE),"")</f>
        <v/>
      </c>
      <c r="D21" s="7" t="str">
        <f>IFERROR(VLOOKUP(B21,'Ürün Veri'!$A:$E,3,FALSE),"")</f>
        <v/>
      </c>
      <c r="E21" s="7" t="str">
        <f>IFERROR(VLOOKUP(B21,'Ürün Veri'!$A:$E,4,FALSE),"")</f>
        <v/>
      </c>
      <c r="F21" s="7" t="str">
        <f>IFERROR(VLOOKUP(B21,'Ürün Veri'!$A:$E,5,FALSE),"")</f>
        <v/>
      </c>
      <c r="G21" s="6"/>
      <c r="H21" s="6"/>
      <c r="I21" s="14">
        <v>10</v>
      </c>
      <c r="J21" s="15">
        <f t="shared" si="1"/>
        <v>45</v>
      </c>
      <c r="K21" s="15">
        <f t="shared" si="2"/>
        <v>15</v>
      </c>
      <c r="L21" s="8">
        <f t="shared" si="3"/>
        <v>9</v>
      </c>
      <c r="M21" s="6" t="s">
        <v>763</v>
      </c>
      <c r="N21" s="9" t="str">
        <f t="shared" si="17"/>
        <v/>
      </c>
      <c r="O21" s="10" t="str">
        <f t="shared" si="18"/>
        <v/>
      </c>
      <c r="P21" s="8" t="str">
        <f t="shared" si="4"/>
        <v/>
      </c>
      <c r="Q21" s="8" t="str">
        <f t="shared" si="5"/>
        <v/>
      </c>
      <c r="R21" s="9" t="str">
        <f>IF(AB21="","",WORKDAY.INTL(W21,AA21,V21,'Resmi Tatiller'!$A$2:$A$17))</f>
        <v/>
      </c>
      <c r="S21" s="10" t="str">
        <f t="shared" si="6"/>
        <v/>
      </c>
      <c r="T21" s="8" t="str">
        <f t="shared" si="7"/>
        <v>Boş</v>
      </c>
      <c r="U21" s="8">
        <f t="shared" si="8"/>
        <v>540</v>
      </c>
      <c r="V21" s="11" t="str">
        <f t="shared" si="9"/>
        <v>0000011</v>
      </c>
      <c r="W21" s="9" t="str">
        <f>IF(OR(N21="",O21=""),"",IF($AD21="24 Saat",N21,IF($AD21="12 Saat",IF(O21&gt;=TIME(20,0,0),WORKDAY.INTL(N21,1,V21,'Resmi Tatiller'!$A$2:$A$17),WORKDAY.INTL(N21-1,1,V21,'Resmi Tatiller'!$A$2:$A$17)),IF($AD21="2 Vardiya",IF(O21&lt;TIME(6,0,0),N21-1,IF(O21&lt;TIME(8,0,0),WORKDAY.INTL(N21-1,1,V21,'Resmi Tatiller'!$A$2:$A$17),N21)),IF(O21&gt;=TIME(18,0,0),WORKDAY.INTL(N21,1,V21,'Resmi Tatiller'!$A$2:$A$17),WORKDAY.INTL(N21-1,1,V21,'Resmi Tatiller'!$A$2:$A$17))))))</f>
        <v/>
      </c>
      <c r="X21" s="8" t="str">
        <f t="shared" si="10"/>
        <v/>
      </c>
      <c r="Y21" s="11" t="str">
        <f t="shared" si="11"/>
        <v/>
      </c>
      <c r="Z21" s="11" t="str">
        <f t="shared" si="12"/>
        <v/>
      </c>
      <c r="AA21" s="11" t="str">
        <f t="shared" si="13"/>
        <v/>
      </c>
      <c r="AB21" s="11" t="str">
        <f t="shared" si="14"/>
        <v/>
      </c>
      <c r="AC21" s="12" t="str">
        <f t="shared" si="15"/>
        <v/>
      </c>
      <c r="AD21" s="6" t="str">
        <f t="shared" si="16"/>
        <v>Gündüz</v>
      </c>
      <c r="AE21" s="18" t="str">
        <f t="shared" si="19"/>
        <v/>
      </c>
      <c r="AF21" s="18" t="str">
        <f t="shared" si="20"/>
        <v/>
      </c>
      <c r="AG21" s="19" t="str">
        <f t="shared" si="21"/>
        <v/>
      </c>
      <c r="AH21" s="18" t="str">
        <f>IF(AF21="","",WORKDAY.INTL(AF21-1,1,V21,'Resmi Tatiller'!$A$2:$A$17))</f>
        <v/>
      </c>
      <c r="AI21" s="18" t="str">
        <f t="shared" si="22"/>
        <v/>
      </c>
      <c r="AJ21" s="18" t="str">
        <f>IF(AE21="","",IF(AH21&lt;&gt;AF21,AH21+TIME(8,0,0),IF(AG21&lt;TIME(8,0,0),AF21+TIME(8,0,0),IF(AG21&lt;TIME(12,0,0),AE21,IF(AG21&lt;TIME(12,45,0),AF21+TIME(12,45,0),IF(AG21&lt;TIME(15,0,0),AE21,IF(AG21&lt;TIME(15,15,0),AF21+TIME(15,15,0),IF(AG21&lt;TIME(18,0,0),AE21,WORKDAY.INTL(AF21,1,V21,'Resmi Tatiller'!$A$2:$A$17)+TIME(8,0,0)))))))))</f>
        <v/>
      </c>
      <c r="AK21" s="18" t="str">
        <f>IF(AE21="","",IF(AH21&lt;&gt;AF21,AH21+TIME(8,0,0),IF(AG21&lt;TIME(8,0,0),AF21+TIME(8,0,0),IF(AG21&lt;TIME(12,0,0),AE21,IF(AG21&lt;TIME(12,45,0),AF21+TIME(12,45,0),IF(AG21&lt;TIME(15,0,0),AE21,IF(AG21&lt;TIME(15,15,0),AF21+TIME(15,15,0),IF(AG21&lt;TIME(20,0,0),AE21,WORKDAY.INTL(AF21,1,V21,'Resmi Tatiller'!$A$2:$A$17)+TIME(8,0,0)))))))))</f>
        <v/>
      </c>
      <c r="AL21" s="18" t="str">
        <f t="shared" si="23"/>
        <v/>
      </c>
    </row>
    <row r="22" spans="1:38" x14ac:dyDescent="0.25">
      <c r="A22" s="6" t="str">
        <f t="shared" si="0"/>
        <v/>
      </c>
      <c r="B22" s="6"/>
      <c r="C22" s="7" t="str">
        <f>IFERROR(VLOOKUP(B22,'Ürün Veri'!$A:$E,2,FALSE),"")</f>
        <v/>
      </c>
      <c r="D22" s="7" t="str">
        <f>IFERROR(VLOOKUP(B22,'Ürün Veri'!$A:$E,3,FALSE),"")</f>
        <v/>
      </c>
      <c r="E22" s="7" t="str">
        <f>IFERROR(VLOOKUP(B22,'Ürün Veri'!$A:$E,4,FALSE),"")</f>
        <v/>
      </c>
      <c r="F22" s="7" t="str">
        <f>IFERROR(VLOOKUP(B22,'Ürün Veri'!$A:$E,5,FALSE),"")</f>
        <v/>
      </c>
      <c r="G22" s="6"/>
      <c r="H22" s="6"/>
      <c r="I22" s="14">
        <v>10</v>
      </c>
      <c r="J22" s="15">
        <f t="shared" si="1"/>
        <v>45</v>
      </c>
      <c r="K22" s="15">
        <f t="shared" si="2"/>
        <v>15</v>
      </c>
      <c r="L22" s="8">
        <f t="shared" si="3"/>
        <v>9</v>
      </c>
      <c r="M22" s="6" t="s">
        <v>763</v>
      </c>
      <c r="N22" s="9" t="str">
        <f t="shared" si="17"/>
        <v/>
      </c>
      <c r="O22" s="10" t="str">
        <f t="shared" si="18"/>
        <v/>
      </c>
      <c r="P22" s="8" t="str">
        <f t="shared" si="4"/>
        <v/>
      </c>
      <c r="Q22" s="8" t="str">
        <f t="shared" si="5"/>
        <v/>
      </c>
      <c r="R22" s="9" t="str">
        <f>IF(AB22="","",WORKDAY.INTL(W22,AA22,V22,'Resmi Tatiller'!$A$2:$A$17))</f>
        <v/>
      </c>
      <c r="S22" s="10" t="str">
        <f t="shared" si="6"/>
        <v/>
      </c>
      <c r="T22" s="8" t="str">
        <f t="shared" si="7"/>
        <v>Boş</v>
      </c>
      <c r="U22" s="8">
        <f t="shared" si="8"/>
        <v>540</v>
      </c>
      <c r="V22" s="11" t="str">
        <f t="shared" si="9"/>
        <v>0000011</v>
      </c>
      <c r="W22" s="9" t="str">
        <f>IF(OR(N22="",O22=""),"",IF($AD22="24 Saat",N22,IF($AD22="12 Saat",IF(O22&gt;=TIME(20,0,0),WORKDAY.INTL(N22,1,V22,'Resmi Tatiller'!$A$2:$A$17),WORKDAY.INTL(N22-1,1,V22,'Resmi Tatiller'!$A$2:$A$17)),IF($AD22="2 Vardiya",IF(O22&lt;TIME(6,0,0),N22-1,IF(O22&lt;TIME(8,0,0),WORKDAY.INTL(N22-1,1,V22,'Resmi Tatiller'!$A$2:$A$17),N22)),IF(O22&gt;=TIME(18,0,0),WORKDAY.INTL(N22,1,V22,'Resmi Tatiller'!$A$2:$A$17),WORKDAY.INTL(N22-1,1,V22,'Resmi Tatiller'!$A$2:$A$17))))))</f>
        <v/>
      </c>
      <c r="X22" s="8" t="str">
        <f t="shared" si="10"/>
        <v/>
      </c>
      <c r="Y22" s="11" t="str">
        <f t="shared" si="11"/>
        <v/>
      </c>
      <c r="Z22" s="11" t="str">
        <f t="shared" si="12"/>
        <v/>
      </c>
      <c r="AA22" s="11" t="str">
        <f t="shared" si="13"/>
        <v/>
      </c>
      <c r="AB22" s="11" t="str">
        <f t="shared" si="14"/>
        <v/>
      </c>
      <c r="AC22" s="12" t="str">
        <f t="shared" si="15"/>
        <v/>
      </c>
      <c r="AD22" s="6" t="str">
        <f t="shared" si="16"/>
        <v>Gündüz</v>
      </c>
      <c r="AE22" s="18" t="str">
        <f t="shared" si="19"/>
        <v/>
      </c>
      <c r="AF22" s="18" t="str">
        <f t="shared" si="20"/>
        <v/>
      </c>
      <c r="AG22" s="19" t="str">
        <f t="shared" si="21"/>
        <v/>
      </c>
      <c r="AH22" s="18" t="str">
        <f>IF(AF22="","",WORKDAY.INTL(AF22-1,1,V22,'Resmi Tatiller'!$A$2:$A$17))</f>
        <v/>
      </c>
      <c r="AI22" s="18" t="str">
        <f t="shared" si="22"/>
        <v/>
      </c>
      <c r="AJ22" s="18" t="str">
        <f>IF(AE22="","",IF(AH22&lt;&gt;AF22,AH22+TIME(8,0,0),IF(AG22&lt;TIME(8,0,0),AF22+TIME(8,0,0),IF(AG22&lt;TIME(12,0,0),AE22,IF(AG22&lt;TIME(12,45,0),AF22+TIME(12,45,0),IF(AG22&lt;TIME(15,0,0),AE22,IF(AG22&lt;TIME(15,15,0),AF22+TIME(15,15,0),IF(AG22&lt;TIME(18,0,0),AE22,WORKDAY.INTL(AF22,1,V22,'Resmi Tatiller'!$A$2:$A$17)+TIME(8,0,0)))))))))</f>
        <v/>
      </c>
      <c r="AK22" s="18" t="str">
        <f>IF(AE22="","",IF(AH22&lt;&gt;AF22,AH22+TIME(8,0,0),IF(AG22&lt;TIME(8,0,0),AF22+TIME(8,0,0),IF(AG22&lt;TIME(12,0,0),AE22,IF(AG22&lt;TIME(12,45,0),AF22+TIME(12,45,0),IF(AG22&lt;TIME(15,0,0),AE22,IF(AG22&lt;TIME(15,15,0),AF22+TIME(15,15,0),IF(AG22&lt;TIME(20,0,0),AE22,WORKDAY.INTL(AF22,1,V22,'Resmi Tatiller'!$A$2:$A$17)+TIME(8,0,0)))))))))</f>
        <v/>
      </c>
      <c r="AL22" s="18" t="str">
        <f t="shared" si="23"/>
        <v/>
      </c>
    </row>
    <row r="23" spans="1:38" x14ac:dyDescent="0.25">
      <c r="A23" s="6" t="str">
        <f t="shared" si="0"/>
        <v/>
      </c>
      <c r="B23" s="6"/>
      <c r="C23" s="7" t="str">
        <f>IFERROR(VLOOKUP(B23,'Ürün Veri'!$A:$E,2,FALSE),"")</f>
        <v/>
      </c>
      <c r="D23" s="7" t="str">
        <f>IFERROR(VLOOKUP(B23,'Ürün Veri'!$A:$E,3,FALSE),"")</f>
        <v/>
      </c>
      <c r="E23" s="7" t="str">
        <f>IFERROR(VLOOKUP(B23,'Ürün Veri'!$A:$E,4,FALSE),"")</f>
        <v/>
      </c>
      <c r="F23" s="7" t="str">
        <f>IFERROR(VLOOKUP(B23,'Ürün Veri'!$A:$E,5,FALSE),"")</f>
        <v/>
      </c>
      <c r="G23" s="6"/>
      <c r="H23" s="6"/>
      <c r="I23" s="14">
        <v>10</v>
      </c>
      <c r="J23" s="15">
        <f t="shared" si="1"/>
        <v>45</v>
      </c>
      <c r="K23" s="15">
        <f t="shared" si="2"/>
        <v>15</v>
      </c>
      <c r="L23" s="8">
        <f t="shared" si="3"/>
        <v>9</v>
      </c>
      <c r="M23" s="6" t="s">
        <v>763</v>
      </c>
      <c r="N23" s="9" t="str">
        <f t="shared" si="17"/>
        <v/>
      </c>
      <c r="O23" s="10" t="str">
        <f t="shared" si="18"/>
        <v/>
      </c>
      <c r="P23" s="8" t="str">
        <f t="shared" si="4"/>
        <v/>
      </c>
      <c r="Q23" s="8" t="str">
        <f t="shared" si="5"/>
        <v/>
      </c>
      <c r="R23" s="9" t="str">
        <f>IF(AB23="","",WORKDAY.INTL(W23,AA23,V23,'Resmi Tatiller'!$A$2:$A$17))</f>
        <v/>
      </c>
      <c r="S23" s="10" t="str">
        <f t="shared" si="6"/>
        <v/>
      </c>
      <c r="T23" s="8" t="str">
        <f t="shared" si="7"/>
        <v>Boş</v>
      </c>
      <c r="U23" s="8">
        <f t="shared" si="8"/>
        <v>540</v>
      </c>
      <c r="V23" s="11" t="str">
        <f t="shared" si="9"/>
        <v>0000011</v>
      </c>
      <c r="W23" s="9" t="str">
        <f>IF(OR(N23="",O23=""),"",IF($AD23="24 Saat",N23,IF($AD23="12 Saat",IF(O23&gt;=TIME(20,0,0),WORKDAY.INTL(N23,1,V23,'Resmi Tatiller'!$A$2:$A$17),WORKDAY.INTL(N23-1,1,V23,'Resmi Tatiller'!$A$2:$A$17)),IF($AD23="2 Vardiya",IF(O23&lt;TIME(6,0,0),N23-1,IF(O23&lt;TIME(8,0,0),WORKDAY.INTL(N23-1,1,V23,'Resmi Tatiller'!$A$2:$A$17),N23)),IF(O23&gt;=TIME(18,0,0),WORKDAY.INTL(N23,1,V23,'Resmi Tatiller'!$A$2:$A$17),WORKDAY.INTL(N23-1,1,V23,'Resmi Tatiller'!$A$2:$A$17))))))</f>
        <v/>
      </c>
      <c r="X23" s="8" t="str">
        <f t="shared" si="10"/>
        <v/>
      </c>
      <c r="Y23" s="11" t="str">
        <f t="shared" si="11"/>
        <v/>
      </c>
      <c r="Z23" s="11" t="str">
        <f t="shared" si="12"/>
        <v/>
      </c>
      <c r="AA23" s="11" t="str">
        <f t="shared" si="13"/>
        <v/>
      </c>
      <c r="AB23" s="11" t="str">
        <f t="shared" si="14"/>
        <v/>
      </c>
      <c r="AC23" s="12" t="str">
        <f t="shared" si="15"/>
        <v/>
      </c>
      <c r="AD23" s="6" t="str">
        <f t="shared" si="16"/>
        <v>Gündüz</v>
      </c>
      <c r="AE23" s="18" t="str">
        <f t="shared" si="19"/>
        <v/>
      </c>
      <c r="AF23" s="18" t="str">
        <f t="shared" si="20"/>
        <v/>
      </c>
      <c r="AG23" s="19" t="str">
        <f t="shared" si="21"/>
        <v/>
      </c>
      <c r="AH23" s="18" t="str">
        <f>IF(AF23="","",WORKDAY.INTL(AF23-1,1,V23,'Resmi Tatiller'!$A$2:$A$17))</f>
        <v/>
      </c>
      <c r="AI23" s="18" t="str">
        <f t="shared" si="22"/>
        <v/>
      </c>
      <c r="AJ23" s="18" t="str">
        <f>IF(AE23="","",IF(AH23&lt;&gt;AF23,AH23+TIME(8,0,0),IF(AG23&lt;TIME(8,0,0),AF23+TIME(8,0,0),IF(AG23&lt;TIME(12,0,0),AE23,IF(AG23&lt;TIME(12,45,0),AF23+TIME(12,45,0),IF(AG23&lt;TIME(15,0,0),AE23,IF(AG23&lt;TIME(15,15,0),AF23+TIME(15,15,0),IF(AG23&lt;TIME(18,0,0),AE23,WORKDAY.INTL(AF23,1,V23,'Resmi Tatiller'!$A$2:$A$17)+TIME(8,0,0)))))))))</f>
        <v/>
      </c>
      <c r="AK23" s="18" t="str">
        <f>IF(AE23="","",IF(AH23&lt;&gt;AF23,AH23+TIME(8,0,0),IF(AG23&lt;TIME(8,0,0),AF23+TIME(8,0,0),IF(AG23&lt;TIME(12,0,0),AE23,IF(AG23&lt;TIME(12,45,0),AF23+TIME(12,45,0),IF(AG23&lt;TIME(15,0,0),AE23,IF(AG23&lt;TIME(15,15,0),AF23+TIME(15,15,0),IF(AG23&lt;TIME(20,0,0),AE23,WORKDAY.INTL(AF23,1,V23,'Resmi Tatiller'!$A$2:$A$17)+TIME(8,0,0)))))))))</f>
        <v/>
      </c>
      <c r="AL23" s="18" t="str">
        <f t="shared" si="23"/>
        <v/>
      </c>
    </row>
    <row r="24" spans="1:38" x14ac:dyDescent="0.25">
      <c r="A24" s="6" t="str">
        <f t="shared" si="0"/>
        <v/>
      </c>
      <c r="B24" s="6"/>
      <c r="C24" s="7" t="str">
        <f>IFERROR(VLOOKUP(B24,'Ürün Veri'!$A:$E,2,FALSE),"")</f>
        <v/>
      </c>
      <c r="D24" s="7" t="str">
        <f>IFERROR(VLOOKUP(B24,'Ürün Veri'!$A:$E,3,FALSE),"")</f>
        <v/>
      </c>
      <c r="E24" s="7" t="str">
        <f>IFERROR(VLOOKUP(B24,'Ürün Veri'!$A:$E,4,FALSE),"")</f>
        <v/>
      </c>
      <c r="F24" s="7" t="str">
        <f>IFERROR(VLOOKUP(B24,'Ürün Veri'!$A:$E,5,FALSE),"")</f>
        <v/>
      </c>
      <c r="G24" s="6"/>
      <c r="H24" s="6"/>
      <c r="I24" s="14">
        <v>10</v>
      </c>
      <c r="J24" s="15">
        <f t="shared" si="1"/>
        <v>45</v>
      </c>
      <c r="K24" s="15">
        <f t="shared" si="2"/>
        <v>15</v>
      </c>
      <c r="L24" s="8">
        <f t="shared" si="3"/>
        <v>9</v>
      </c>
      <c r="M24" s="6" t="s">
        <v>763</v>
      </c>
      <c r="N24" s="9" t="str">
        <f t="shared" si="17"/>
        <v/>
      </c>
      <c r="O24" s="10" t="str">
        <f t="shared" si="18"/>
        <v/>
      </c>
      <c r="P24" s="8" t="str">
        <f t="shared" si="4"/>
        <v/>
      </c>
      <c r="Q24" s="8" t="str">
        <f t="shared" si="5"/>
        <v/>
      </c>
      <c r="R24" s="9" t="str">
        <f>IF(AB24="","",WORKDAY.INTL(W24,AA24,V24,'Resmi Tatiller'!$A$2:$A$17))</f>
        <v/>
      </c>
      <c r="S24" s="10" t="str">
        <f t="shared" si="6"/>
        <v/>
      </c>
      <c r="T24" s="8" t="str">
        <f t="shared" si="7"/>
        <v>Boş</v>
      </c>
      <c r="U24" s="8">
        <f t="shared" si="8"/>
        <v>540</v>
      </c>
      <c r="V24" s="11" t="str">
        <f t="shared" si="9"/>
        <v>0000011</v>
      </c>
      <c r="W24" s="9" t="str">
        <f>IF(OR(N24="",O24=""),"",IF($AD24="24 Saat",N24,IF($AD24="12 Saat",IF(O24&gt;=TIME(20,0,0),WORKDAY.INTL(N24,1,V24,'Resmi Tatiller'!$A$2:$A$17),WORKDAY.INTL(N24-1,1,V24,'Resmi Tatiller'!$A$2:$A$17)),IF($AD24="2 Vardiya",IF(O24&lt;TIME(6,0,0),N24-1,IF(O24&lt;TIME(8,0,0),WORKDAY.INTL(N24-1,1,V24,'Resmi Tatiller'!$A$2:$A$17),N24)),IF(O24&gt;=TIME(18,0,0),WORKDAY.INTL(N24,1,V24,'Resmi Tatiller'!$A$2:$A$17),WORKDAY.INTL(N24-1,1,V24,'Resmi Tatiller'!$A$2:$A$17))))))</f>
        <v/>
      </c>
      <c r="X24" s="8" t="str">
        <f t="shared" si="10"/>
        <v/>
      </c>
      <c r="Y24" s="11" t="str">
        <f t="shared" si="11"/>
        <v/>
      </c>
      <c r="Z24" s="11" t="str">
        <f t="shared" si="12"/>
        <v/>
      </c>
      <c r="AA24" s="11" t="str">
        <f t="shared" si="13"/>
        <v/>
      </c>
      <c r="AB24" s="11" t="str">
        <f t="shared" si="14"/>
        <v/>
      </c>
      <c r="AC24" s="12" t="str">
        <f t="shared" si="15"/>
        <v/>
      </c>
      <c r="AD24" s="6" t="str">
        <f t="shared" si="16"/>
        <v>Gündüz</v>
      </c>
      <c r="AE24" s="18" t="str">
        <f t="shared" si="19"/>
        <v/>
      </c>
      <c r="AF24" s="18" t="str">
        <f t="shared" si="20"/>
        <v/>
      </c>
      <c r="AG24" s="19" t="str">
        <f t="shared" si="21"/>
        <v/>
      </c>
      <c r="AH24" s="18" t="str">
        <f>IF(AF24="","",WORKDAY.INTL(AF24-1,1,V24,'Resmi Tatiller'!$A$2:$A$17))</f>
        <v/>
      </c>
      <c r="AI24" s="18" t="str">
        <f t="shared" si="22"/>
        <v/>
      </c>
      <c r="AJ24" s="18" t="str">
        <f>IF(AE24="","",IF(AH24&lt;&gt;AF24,AH24+TIME(8,0,0),IF(AG24&lt;TIME(8,0,0),AF24+TIME(8,0,0),IF(AG24&lt;TIME(12,0,0),AE24,IF(AG24&lt;TIME(12,45,0),AF24+TIME(12,45,0),IF(AG24&lt;TIME(15,0,0),AE24,IF(AG24&lt;TIME(15,15,0),AF24+TIME(15,15,0),IF(AG24&lt;TIME(18,0,0),AE24,WORKDAY.INTL(AF24,1,V24,'Resmi Tatiller'!$A$2:$A$17)+TIME(8,0,0)))))))))</f>
        <v/>
      </c>
      <c r="AK24" s="18" t="str">
        <f>IF(AE24="","",IF(AH24&lt;&gt;AF24,AH24+TIME(8,0,0),IF(AG24&lt;TIME(8,0,0),AF24+TIME(8,0,0),IF(AG24&lt;TIME(12,0,0),AE24,IF(AG24&lt;TIME(12,45,0),AF24+TIME(12,45,0),IF(AG24&lt;TIME(15,0,0),AE24,IF(AG24&lt;TIME(15,15,0),AF24+TIME(15,15,0),IF(AG24&lt;TIME(20,0,0),AE24,WORKDAY.INTL(AF24,1,V24,'Resmi Tatiller'!$A$2:$A$17)+TIME(8,0,0)))))))))</f>
        <v/>
      </c>
      <c r="AL24" s="18" t="str">
        <f t="shared" si="23"/>
        <v/>
      </c>
    </row>
    <row r="25" spans="1:38" x14ac:dyDescent="0.25">
      <c r="A25" s="6" t="str">
        <f t="shared" si="0"/>
        <v/>
      </c>
      <c r="B25" s="6"/>
      <c r="C25" s="7" t="str">
        <f>IFERROR(VLOOKUP(B25,'Ürün Veri'!$A:$E,2,FALSE),"")</f>
        <v/>
      </c>
      <c r="D25" s="7" t="str">
        <f>IFERROR(VLOOKUP(B25,'Ürün Veri'!$A:$E,3,FALSE),"")</f>
        <v/>
      </c>
      <c r="E25" s="7" t="str">
        <f>IFERROR(VLOOKUP(B25,'Ürün Veri'!$A:$E,4,FALSE),"")</f>
        <v/>
      </c>
      <c r="F25" s="7" t="str">
        <f>IFERROR(VLOOKUP(B25,'Ürün Veri'!$A:$E,5,FALSE),"")</f>
        <v/>
      </c>
      <c r="G25" s="6"/>
      <c r="H25" s="6"/>
      <c r="I25" s="14">
        <v>10</v>
      </c>
      <c r="J25" s="15">
        <f t="shared" si="1"/>
        <v>45</v>
      </c>
      <c r="K25" s="15">
        <f t="shared" si="2"/>
        <v>15</v>
      </c>
      <c r="L25" s="8">
        <f t="shared" si="3"/>
        <v>9</v>
      </c>
      <c r="M25" s="6" t="s">
        <v>763</v>
      </c>
      <c r="N25" s="9" t="str">
        <f t="shared" si="17"/>
        <v/>
      </c>
      <c r="O25" s="10" t="str">
        <f t="shared" si="18"/>
        <v/>
      </c>
      <c r="P25" s="8" t="str">
        <f t="shared" si="4"/>
        <v/>
      </c>
      <c r="Q25" s="8" t="str">
        <f t="shared" si="5"/>
        <v/>
      </c>
      <c r="R25" s="9" t="str">
        <f>IF(AB25="","",WORKDAY.INTL(W25,AA25,V25,'Resmi Tatiller'!$A$2:$A$17))</f>
        <v/>
      </c>
      <c r="S25" s="10" t="str">
        <f t="shared" si="6"/>
        <v/>
      </c>
      <c r="T25" s="8" t="str">
        <f t="shared" si="7"/>
        <v>Boş</v>
      </c>
      <c r="U25" s="8">
        <f t="shared" si="8"/>
        <v>540</v>
      </c>
      <c r="V25" s="11" t="str">
        <f t="shared" si="9"/>
        <v>0000011</v>
      </c>
      <c r="W25" s="9" t="str">
        <f>IF(OR(N25="",O25=""),"",IF($AD25="24 Saat",N25,IF($AD25="12 Saat",IF(O25&gt;=TIME(20,0,0),WORKDAY.INTL(N25,1,V25,'Resmi Tatiller'!$A$2:$A$17),WORKDAY.INTL(N25-1,1,V25,'Resmi Tatiller'!$A$2:$A$17)),IF($AD25="2 Vardiya",IF(O25&lt;TIME(6,0,0),N25-1,IF(O25&lt;TIME(8,0,0),WORKDAY.INTL(N25-1,1,V25,'Resmi Tatiller'!$A$2:$A$17),N25)),IF(O25&gt;=TIME(18,0,0),WORKDAY.INTL(N25,1,V25,'Resmi Tatiller'!$A$2:$A$17),WORKDAY.INTL(N25-1,1,V25,'Resmi Tatiller'!$A$2:$A$17))))))</f>
        <v/>
      </c>
      <c r="X25" s="8" t="str">
        <f t="shared" si="10"/>
        <v/>
      </c>
      <c r="Y25" s="11" t="str">
        <f t="shared" si="11"/>
        <v/>
      </c>
      <c r="Z25" s="11" t="str">
        <f t="shared" si="12"/>
        <v/>
      </c>
      <c r="AA25" s="11" t="str">
        <f t="shared" si="13"/>
        <v/>
      </c>
      <c r="AB25" s="11" t="str">
        <f t="shared" si="14"/>
        <v/>
      </c>
      <c r="AC25" s="12" t="str">
        <f t="shared" si="15"/>
        <v/>
      </c>
      <c r="AD25" s="6" t="str">
        <f t="shared" si="16"/>
        <v>Gündüz</v>
      </c>
      <c r="AE25" s="18" t="str">
        <f t="shared" si="19"/>
        <v/>
      </c>
      <c r="AF25" s="18" t="str">
        <f t="shared" si="20"/>
        <v/>
      </c>
      <c r="AG25" s="19" t="str">
        <f t="shared" si="21"/>
        <v/>
      </c>
      <c r="AH25" s="18" t="str">
        <f>IF(AF25="","",WORKDAY.INTL(AF25-1,1,V25,'Resmi Tatiller'!$A$2:$A$17))</f>
        <v/>
      </c>
      <c r="AI25" s="18" t="str">
        <f t="shared" si="22"/>
        <v/>
      </c>
      <c r="AJ25" s="18" t="str">
        <f>IF(AE25="","",IF(AH25&lt;&gt;AF25,AH25+TIME(8,0,0),IF(AG25&lt;TIME(8,0,0),AF25+TIME(8,0,0),IF(AG25&lt;TIME(12,0,0),AE25,IF(AG25&lt;TIME(12,45,0),AF25+TIME(12,45,0),IF(AG25&lt;TIME(15,0,0),AE25,IF(AG25&lt;TIME(15,15,0),AF25+TIME(15,15,0),IF(AG25&lt;TIME(18,0,0),AE25,WORKDAY.INTL(AF25,1,V25,'Resmi Tatiller'!$A$2:$A$17)+TIME(8,0,0)))))))))</f>
        <v/>
      </c>
      <c r="AK25" s="18" t="str">
        <f>IF(AE25="","",IF(AH25&lt;&gt;AF25,AH25+TIME(8,0,0),IF(AG25&lt;TIME(8,0,0),AF25+TIME(8,0,0),IF(AG25&lt;TIME(12,0,0),AE25,IF(AG25&lt;TIME(12,45,0),AF25+TIME(12,45,0),IF(AG25&lt;TIME(15,0,0),AE25,IF(AG25&lt;TIME(15,15,0),AF25+TIME(15,15,0),IF(AG25&lt;TIME(20,0,0),AE25,WORKDAY.INTL(AF25,1,V25,'Resmi Tatiller'!$A$2:$A$17)+TIME(8,0,0)))))))))</f>
        <v/>
      </c>
      <c r="AL25" s="18" t="str">
        <f t="shared" si="23"/>
        <v/>
      </c>
    </row>
    <row r="26" spans="1:38" x14ac:dyDescent="0.25">
      <c r="A26" s="6" t="str">
        <f t="shared" si="0"/>
        <v/>
      </c>
      <c r="B26" s="6"/>
      <c r="C26" s="7" t="str">
        <f>IFERROR(VLOOKUP(B26,'Ürün Veri'!$A:$E,2,FALSE),"")</f>
        <v/>
      </c>
      <c r="D26" s="7" t="str">
        <f>IFERROR(VLOOKUP(B26,'Ürün Veri'!$A:$E,3,FALSE),"")</f>
        <v/>
      </c>
      <c r="E26" s="7" t="str">
        <f>IFERROR(VLOOKUP(B26,'Ürün Veri'!$A:$E,4,FALSE),"")</f>
        <v/>
      </c>
      <c r="F26" s="7" t="str">
        <f>IFERROR(VLOOKUP(B26,'Ürün Veri'!$A:$E,5,FALSE),"")</f>
        <v/>
      </c>
      <c r="G26" s="6"/>
      <c r="H26" s="6"/>
      <c r="I26" s="14">
        <v>10</v>
      </c>
      <c r="J26" s="15">
        <f t="shared" si="1"/>
        <v>45</v>
      </c>
      <c r="K26" s="15">
        <f t="shared" si="2"/>
        <v>15</v>
      </c>
      <c r="L26" s="8">
        <f t="shared" si="3"/>
        <v>9</v>
      </c>
      <c r="M26" s="6" t="s">
        <v>763</v>
      </c>
      <c r="N26" s="9" t="str">
        <f t="shared" si="17"/>
        <v/>
      </c>
      <c r="O26" s="10" t="str">
        <f t="shared" si="18"/>
        <v/>
      </c>
      <c r="P26" s="8" t="str">
        <f t="shared" si="4"/>
        <v/>
      </c>
      <c r="Q26" s="8" t="str">
        <f t="shared" si="5"/>
        <v/>
      </c>
      <c r="R26" s="9" t="str">
        <f>IF(AB26="","",WORKDAY.INTL(W26,AA26,V26,'Resmi Tatiller'!$A$2:$A$17))</f>
        <v/>
      </c>
      <c r="S26" s="10" t="str">
        <f t="shared" si="6"/>
        <v/>
      </c>
      <c r="T26" s="8" t="str">
        <f t="shared" si="7"/>
        <v>Boş</v>
      </c>
      <c r="U26" s="8">
        <f t="shared" si="8"/>
        <v>540</v>
      </c>
      <c r="V26" s="11" t="str">
        <f t="shared" si="9"/>
        <v>0000011</v>
      </c>
      <c r="W26" s="9" t="str">
        <f>IF(OR(N26="",O26=""),"",IF($AD26="24 Saat",N26,IF($AD26="12 Saat",IF(O26&gt;=TIME(20,0,0),WORKDAY.INTL(N26,1,V26,'Resmi Tatiller'!$A$2:$A$17),WORKDAY.INTL(N26-1,1,V26,'Resmi Tatiller'!$A$2:$A$17)),IF($AD26="2 Vardiya",IF(O26&lt;TIME(6,0,0),N26-1,IF(O26&lt;TIME(8,0,0),WORKDAY.INTL(N26-1,1,V26,'Resmi Tatiller'!$A$2:$A$17),N26)),IF(O26&gt;=TIME(18,0,0),WORKDAY.INTL(N26,1,V26,'Resmi Tatiller'!$A$2:$A$17),WORKDAY.INTL(N26-1,1,V26,'Resmi Tatiller'!$A$2:$A$17))))))</f>
        <v/>
      </c>
      <c r="X26" s="8" t="str">
        <f t="shared" si="10"/>
        <v/>
      </c>
      <c r="Y26" s="11" t="str">
        <f t="shared" si="11"/>
        <v/>
      </c>
      <c r="Z26" s="11" t="str">
        <f t="shared" si="12"/>
        <v/>
      </c>
      <c r="AA26" s="11" t="str">
        <f t="shared" si="13"/>
        <v/>
      </c>
      <c r="AB26" s="11" t="str">
        <f t="shared" si="14"/>
        <v/>
      </c>
      <c r="AC26" s="12" t="str">
        <f t="shared" si="15"/>
        <v/>
      </c>
      <c r="AD26" s="6" t="str">
        <f t="shared" si="16"/>
        <v>Gündüz</v>
      </c>
      <c r="AE26" s="18" t="str">
        <f t="shared" si="19"/>
        <v/>
      </c>
      <c r="AF26" s="18" t="str">
        <f t="shared" si="20"/>
        <v/>
      </c>
      <c r="AG26" s="19" t="str">
        <f t="shared" si="21"/>
        <v/>
      </c>
      <c r="AH26" s="18" t="str">
        <f>IF(AF26="","",WORKDAY.INTL(AF26-1,1,V26,'Resmi Tatiller'!$A$2:$A$17))</f>
        <v/>
      </c>
      <c r="AI26" s="18" t="str">
        <f t="shared" si="22"/>
        <v/>
      </c>
      <c r="AJ26" s="18" t="str">
        <f>IF(AE26="","",IF(AH26&lt;&gt;AF26,AH26+TIME(8,0,0),IF(AG26&lt;TIME(8,0,0),AF26+TIME(8,0,0),IF(AG26&lt;TIME(12,0,0),AE26,IF(AG26&lt;TIME(12,45,0),AF26+TIME(12,45,0),IF(AG26&lt;TIME(15,0,0),AE26,IF(AG26&lt;TIME(15,15,0),AF26+TIME(15,15,0),IF(AG26&lt;TIME(18,0,0),AE26,WORKDAY.INTL(AF26,1,V26,'Resmi Tatiller'!$A$2:$A$17)+TIME(8,0,0)))))))))</f>
        <v/>
      </c>
      <c r="AK26" s="18" t="str">
        <f>IF(AE26="","",IF(AH26&lt;&gt;AF26,AH26+TIME(8,0,0),IF(AG26&lt;TIME(8,0,0),AF26+TIME(8,0,0),IF(AG26&lt;TIME(12,0,0),AE26,IF(AG26&lt;TIME(12,45,0),AF26+TIME(12,45,0),IF(AG26&lt;TIME(15,0,0),AE26,IF(AG26&lt;TIME(15,15,0),AF26+TIME(15,15,0),IF(AG26&lt;TIME(20,0,0),AE26,WORKDAY.INTL(AF26,1,V26,'Resmi Tatiller'!$A$2:$A$17)+TIME(8,0,0)))))))))</f>
        <v/>
      </c>
      <c r="AL26" s="18" t="str">
        <f t="shared" si="23"/>
        <v/>
      </c>
    </row>
    <row r="27" spans="1:38" x14ac:dyDescent="0.25">
      <c r="A27" s="6" t="str">
        <f t="shared" si="0"/>
        <v/>
      </c>
      <c r="B27" s="6"/>
      <c r="C27" s="7" t="str">
        <f>IFERROR(VLOOKUP(B27,'Ürün Veri'!$A:$E,2,FALSE),"")</f>
        <v/>
      </c>
      <c r="D27" s="7" t="str">
        <f>IFERROR(VLOOKUP(B27,'Ürün Veri'!$A:$E,3,FALSE),"")</f>
        <v/>
      </c>
      <c r="E27" s="7" t="str">
        <f>IFERROR(VLOOKUP(B27,'Ürün Veri'!$A:$E,4,FALSE),"")</f>
        <v/>
      </c>
      <c r="F27" s="7" t="str">
        <f>IFERROR(VLOOKUP(B27,'Ürün Veri'!$A:$E,5,FALSE),"")</f>
        <v/>
      </c>
      <c r="G27" s="6"/>
      <c r="H27" s="6"/>
      <c r="I27" s="14">
        <v>10</v>
      </c>
      <c r="J27" s="15">
        <f t="shared" si="1"/>
        <v>45</v>
      </c>
      <c r="K27" s="15">
        <f t="shared" si="2"/>
        <v>15</v>
      </c>
      <c r="L27" s="8">
        <f t="shared" si="3"/>
        <v>9</v>
      </c>
      <c r="M27" s="6" t="s">
        <v>763</v>
      </c>
      <c r="N27" s="9" t="str">
        <f t="shared" si="17"/>
        <v/>
      </c>
      <c r="O27" s="10" t="str">
        <f t="shared" si="18"/>
        <v/>
      </c>
      <c r="P27" s="8" t="str">
        <f t="shared" si="4"/>
        <v/>
      </c>
      <c r="Q27" s="8" t="str">
        <f t="shared" si="5"/>
        <v/>
      </c>
      <c r="R27" s="9" t="str">
        <f>IF(AB27="","",WORKDAY.INTL(W27,AA27,V27,'Resmi Tatiller'!$A$2:$A$17))</f>
        <v/>
      </c>
      <c r="S27" s="10" t="str">
        <f t="shared" si="6"/>
        <v/>
      </c>
      <c r="T27" s="8" t="str">
        <f t="shared" si="7"/>
        <v>Boş</v>
      </c>
      <c r="U27" s="8">
        <f t="shared" si="8"/>
        <v>540</v>
      </c>
      <c r="V27" s="11" t="str">
        <f t="shared" si="9"/>
        <v>0000011</v>
      </c>
      <c r="W27" s="9" t="str">
        <f>IF(OR(N27="",O27=""),"",IF($AD27="24 Saat",N27,IF($AD27="12 Saat",IF(O27&gt;=TIME(20,0,0),WORKDAY.INTL(N27,1,V27,'Resmi Tatiller'!$A$2:$A$17),WORKDAY.INTL(N27-1,1,V27,'Resmi Tatiller'!$A$2:$A$17)),IF($AD27="2 Vardiya",IF(O27&lt;TIME(6,0,0),N27-1,IF(O27&lt;TIME(8,0,0),WORKDAY.INTL(N27-1,1,V27,'Resmi Tatiller'!$A$2:$A$17),N27)),IF(O27&gt;=TIME(18,0,0),WORKDAY.INTL(N27,1,V27,'Resmi Tatiller'!$A$2:$A$17),WORKDAY.INTL(N27-1,1,V27,'Resmi Tatiller'!$A$2:$A$17))))))</f>
        <v/>
      </c>
      <c r="X27" s="8" t="str">
        <f t="shared" si="10"/>
        <v/>
      </c>
      <c r="Y27" s="11" t="str">
        <f t="shared" si="11"/>
        <v/>
      </c>
      <c r="Z27" s="11" t="str">
        <f t="shared" si="12"/>
        <v/>
      </c>
      <c r="AA27" s="11" t="str">
        <f t="shared" si="13"/>
        <v/>
      </c>
      <c r="AB27" s="11" t="str">
        <f t="shared" si="14"/>
        <v/>
      </c>
      <c r="AC27" s="12" t="str">
        <f t="shared" si="15"/>
        <v/>
      </c>
      <c r="AD27" s="6" t="str">
        <f t="shared" si="16"/>
        <v>Gündüz</v>
      </c>
      <c r="AE27" s="18" t="str">
        <f t="shared" si="19"/>
        <v/>
      </c>
      <c r="AF27" s="18" t="str">
        <f t="shared" si="20"/>
        <v/>
      </c>
      <c r="AG27" s="19" t="str">
        <f t="shared" si="21"/>
        <v/>
      </c>
      <c r="AH27" s="18" t="str">
        <f>IF(AF27="","",WORKDAY.INTL(AF27-1,1,V27,'Resmi Tatiller'!$A$2:$A$17))</f>
        <v/>
      </c>
      <c r="AI27" s="18" t="str">
        <f t="shared" si="22"/>
        <v/>
      </c>
      <c r="AJ27" s="18" t="str">
        <f>IF(AE27="","",IF(AH27&lt;&gt;AF27,AH27+TIME(8,0,0),IF(AG27&lt;TIME(8,0,0),AF27+TIME(8,0,0),IF(AG27&lt;TIME(12,0,0),AE27,IF(AG27&lt;TIME(12,45,0),AF27+TIME(12,45,0),IF(AG27&lt;TIME(15,0,0),AE27,IF(AG27&lt;TIME(15,15,0),AF27+TIME(15,15,0),IF(AG27&lt;TIME(18,0,0),AE27,WORKDAY.INTL(AF27,1,V27,'Resmi Tatiller'!$A$2:$A$17)+TIME(8,0,0)))))))))</f>
        <v/>
      </c>
      <c r="AK27" s="18" t="str">
        <f>IF(AE27="","",IF(AH27&lt;&gt;AF27,AH27+TIME(8,0,0),IF(AG27&lt;TIME(8,0,0),AF27+TIME(8,0,0),IF(AG27&lt;TIME(12,0,0),AE27,IF(AG27&lt;TIME(12,45,0),AF27+TIME(12,45,0),IF(AG27&lt;TIME(15,0,0),AE27,IF(AG27&lt;TIME(15,15,0),AF27+TIME(15,15,0),IF(AG27&lt;TIME(20,0,0),AE27,WORKDAY.INTL(AF27,1,V27,'Resmi Tatiller'!$A$2:$A$17)+TIME(8,0,0)))))))))</f>
        <v/>
      </c>
      <c r="AL27" s="18" t="str">
        <f t="shared" si="23"/>
        <v/>
      </c>
    </row>
    <row r="28" spans="1:38" x14ac:dyDescent="0.25">
      <c r="A28" s="6" t="str">
        <f t="shared" si="0"/>
        <v/>
      </c>
      <c r="B28" s="6"/>
      <c r="C28" s="7" t="str">
        <f>IFERROR(VLOOKUP(B28,'Ürün Veri'!$A:$E,2,FALSE),"")</f>
        <v/>
      </c>
      <c r="D28" s="7" t="str">
        <f>IFERROR(VLOOKUP(B28,'Ürün Veri'!$A:$E,3,FALSE),"")</f>
        <v/>
      </c>
      <c r="E28" s="7" t="str">
        <f>IFERROR(VLOOKUP(B28,'Ürün Veri'!$A:$E,4,FALSE),"")</f>
        <v/>
      </c>
      <c r="F28" s="7" t="str">
        <f>IFERROR(VLOOKUP(B28,'Ürün Veri'!$A:$E,5,FALSE),"")</f>
        <v/>
      </c>
      <c r="G28" s="6"/>
      <c r="H28" s="6"/>
      <c r="I28" s="14">
        <v>10</v>
      </c>
      <c r="J28" s="15">
        <f t="shared" si="1"/>
        <v>45</v>
      </c>
      <c r="K28" s="15">
        <f t="shared" si="2"/>
        <v>15</v>
      </c>
      <c r="L28" s="8">
        <f t="shared" si="3"/>
        <v>9</v>
      </c>
      <c r="M28" s="6" t="s">
        <v>763</v>
      </c>
      <c r="N28" s="9" t="str">
        <f t="shared" si="17"/>
        <v/>
      </c>
      <c r="O28" s="10" t="str">
        <f t="shared" si="18"/>
        <v/>
      </c>
      <c r="P28" s="8" t="str">
        <f t="shared" si="4"/>
        <v/>
      </c>
      <c r="Q28" s="8" t="str">
        <f t="shared" si="5"/>
        <v/>
      </c>
      <c r="R28" s="9" t="str">
        <f>IF(AB28="","",WORKDAY.INTL(W28,AA28,V28,'Resmi Tatiller'!$A$2:$A$17))</f>
        <v/>
      </c>
      <c r="S28" s="10" t="str">
        <f t="shared" si="6"/>
        <v/>
      </c>
      <c r="T28" s="8" t="str">
        <f t="shared" si="7"/>
        <v>Boş</v>
      </c>
      <c r="U28" s="8">
        <f t="shared" si="8"/>
        <v>540</v>
      </c>
      <c r="V28" s="11" t="str">
        <f t="shared" si="9"/>
        <v>0000011</v>
      </c>
      <c r="W28" s="9" t="str">
        <f>IF(OR(N28="",O28=""),"",IF($AD28="24 Saat",N28,IF($AD28="12 Saat",IF(O28&gt;=TIME(20,0,0),WORKDAY.INTL(N28,1,V28,'Resmi Tatiller'!$A$2:$A$17),WORKDAY.INTL(N28-1,1,V28,'Resmi Tatiller'!$A$2:$A$17)),IF($AD28="2 Vardiya",IF(O28&lt;TIME(6,0,0),N28-1,IF(O28&lt;TIME(8,0,0),WORKDAY.INTL(N28-1,1,V28,'Resmi Tatiller'!$A$2:$A$17),N28)),IF(O28&gt;=TIME(18,0,0),WORKDAY.INTL(N28,1,V28,'Resmi Tatiller'!$A$2:$A$17),WORKDAY.INTL(N28-1,1,V28,'Resmi Tatiller'!$A$2:$A$17))))))</f>
        <v/>
      </c>
      <c r="X28" s="8" t="str">
        <f t="shared" si="10"/>
        <v/>
      </c>
      <c r="Y28" s="11" t="str">
        <f t="shared" si="11"/>
        <v/>
      </c>
      <c r="Z28" s="11" t="str">
        <f t="shared" si="12"/>
        <v/>
      </c>
      <c r="AA28" s="11" t="str">
        <f t="shared" si="13"/>
        <v/>
      </c>
      <c r="AB28" s="11" t="str">
        <f t="shared" si="14"/>
        <v/>
      </c>
      <c r="AC28" s="12" t="str">
        <f t="shared" si="15"/>
        <v/>
      </c>
      <c r="AD28" s="6" t="str">
        <f t="shared" si="16"/>
        <v>Gündüz</v>
      </c>
      <c r="AE28" s="18" t="str">
        <f t="shared" si="19"/>
        <v/>
      </c>
      <c r="AF28" s="18" t="str">
        <f t="shared" si="20"/>
        <v/>
      </c>
      <c r="AG28" s="19" t="str">
        <f t="shared" si="21"/>
        <v/>
      </c>
      <c r="AH28" s="18" t="str">
        <f>IF(AF28="","",WORKDAY.INTL(AF28-1,1,V28,'Resmi Tatiller'!$A$2:$A$17))</f>
        <v/>
      </c>
      <c r="AI28" s="18" t="str">
        <f t="shared" si="22"/>
        <v/>
      </c>
      <c r="AJ28" s="18" t="str">
        <f>IF(AE28="","",IF(AH28&lt;&gt;AF28,AH28+TIME(8,0,0),IF(AG28&lt;TIME(8,0,0),AF28+TIME(8,0,0),IF(AG28&lt;TIME(12,0,0),AE28,IF(AG28&lt;TIME(12,45,0),AF28+TIME(12,45,0),IF(AG28&lt;TIME(15,0,0),AE28,IF(AG28&lt;TIME(15,15,0),AF28+TIME(15,15,0),IF(AG28&lt;TIME(18,0,0),AE28,WORKDAY.INTL(AF28,1,V28,'Resmi Tatiller'!$A$2:$A$17)+TIME(8,0,0)))))))))</f>
        <v/>
      </c>
      <c r="AK28" s="18" t="str">
        <f>IF(AE28="","",IF(AH28&lt;&gt;AF28,AH28+TIME(8,0,0),IF(AG28&lt;TIME(8,0,0),AF28+TIME(8,0,0),IF(AG28&lt;TIME(12,0,0),AE28,IF(AG28&lt;TIME(12,45,0),AF28+TIME(12,45,0),IF(AG28&lt;TIME(15,0,0),AE28,IF(AG28&lt;TIME(15,15,0),AF28+TIME(15,15,0),IF(AG28&lt;TIME(20,0,0),AE28,WORKDAY.INTL(AF28,1,V28,'Resmi Tatiller'!$A$2:$A$17)+TIME(8,0,0)))))))))</f>
        <v/>
      </c>
      <c r="AL28" s="18" t="str">
        <f t="shared" si="23"/>
        <v/>
      </c>
    </row>
    <row r="29" spans="1:38" x14ac:dyDescent="0.25">
      <c r="A29" s="6" t="str">
        <f t="shared" si="0"/>
        <v/>
      </c>
      <c r="B29" s="6"/>
      <c r="C29" s="7" t="str">
        <f>IFERROR(VLOOKUP(B29,'Ürün Veri'!$A:$E,2,FALSE),"")</f>
        <v/>
      </c>
      <c r="D29" s="7" t="str">
        <f>IFERROR(VLOOKUP(B29,'Ürün Veri'!$A:$E,3,FALSE),"")</f>
        <v/>
      </c>
      <c r="E29" s="7" t="str">
        <f>IFERROR(VLOOKUP(B29,'Ürün Veri'!$A:$E,4,FALSE),"")</f>
        <v/>
      </c>
      <c r="F29" s="7" t="str">
        <f>IFERROR(VLOOKUP(B29,'Ürün Veri'!$A:$E,5,FALSE),"")</f>
        <v/>
      </c>
      <c r="G29" s="6"/>
      <c r="H29" s="6"/>
      <c r="I29" s="14">
        <v>10</v>
      </c>
      <c r="J29" s="15">
        <f t="shared" si="1"/>
        <v>45</v>
      </c>
      <c r="K29" s="15">
        <f t="shared" si="2"/>
        <v>15</v>
      </c>
      <c r="L29" s="8">
        <f t="shared" si="3"/>
        <v>9</v>
      </c>
      <c r="M29" s="6" t="s">
        <v>763</v>
      </c>
      <c r="N29" s="9" t="str">
        <f t="shared" si="17"/>
        <v/>
      </c>
      <c r="O29" s="10" t="str">
        <f t="shared" si="18"/>
        <v/>
      </c>
      <c r="P29" s="8" t="str">
        <f t="shared" si="4"/>
        <v/>
      </c>
      <c r="Q29" s="8" t="str">
        <f t="shared" si="5"/>
        <v/>
      </c>
      <c r="R29" s="9" t="str">
        <f>IF(AB29="","",WORKDAY.INTL(W29,AA29,V29,'Resmi Tatiller'!$A$2:$A$17))</f>
        <v/>
      </c>
      <c r="S29" s="10" t="str">
        <f t="shared" si="6"/>
        <v/>
      </c>
      <c r="T29" s="8" t="str">
        <f t="shared" si="7"/>
        <v>Boş</v>
      </c>
      <c r="U29" s="8">
        <f t="shared" si="8"/>
        <v>540</v>
      </c>
      <c r="V29" s="11" t="str">
        <f t="shared" si="9"/>
        <v>0000011</v>
      </c>
      <c r="W29" s="9" t="str">
        <f>IF(OR(N29="",O29=""),"",IF($AD29="24 Saat",N29,IF($AD29="12 Saat",IF(O29&gt;=TIME(20,0,0),WORKDAY.INTL(N29,1,V29,'Resmi Tatiller'!$A$2:$A$17),WORKDAY.INTL(N29-1,1,V29,'Resmi Tatiller'!$A$2:$A$17)),IF($AD29="2 Vardiya",IF(O29&lt;TIME(6,0,0),N29-1,IF(O29&lt;TIME(8,0,0),WORKDAY.INTL(N29-1,1,V29,'Resmi Tatiller'!$A$2:$A$17),N29)),IF(O29&gt;=TIME(18,0,0),WORKDAY.INTL(N29,1,V29,'Resmi Tatiller'!$A$2:$A$17),WORKDAY.INTL(N29-1,1,V29,'Resmi Tatiller'!$A$2:$A$17))))))</f>
        <v/>
      </c>
      <c r="X29" s="8" t="str">
        <f t="shared" si="10"/>
        <v/>
      </c>
      <c r="Y29" s="11" t="str">
        <f t="shared" si="11"/>
        <v/>
      </c>
      <c r="Z29" s="11" t="str">
        <f t="shared" si="12"/>
        <v/>
      </c>
      <c r="AA29" s="11" t="str">
        <f t="shared" si="13"/>
        <v/>
      </c>
      <c r="AB29" s="11" t="str">
        <f t="shared" si="14"/>
        <v/>
      </c>
      <c r="AC29" s="12" t="str">
        <f t="shared" si="15"/>
        <v/>
      </c>
      <c r="AD29" s="6" t="str">
        <f t="shared" si="16"/>
        <v>Gündüz</v>
      </c>
      <c r="AE29" s="18" t="str">
        <f t="shared" si="19"/>
        <v/>
      </c>
      <c r="AF29" s="18" t="str">
        <f t="shared" si="20"/>
        <v/>
      </c>
      <c r="AG29" s="19" t="str">
        <f t="shared" si="21"/>
        <v/>
      </c>
      <c r="AH29" s="18" t="str">
        <f>IF(AF29="","",WORKDAY.INTL(AF29-1,1,V29,'Resmi Tatiller'!$A$2:$A$17))</f>
        <v/>
      </c>
      <c r="AI29" s="18" t="str">
        <f t="shared" si="22"/>
        <v/>
      </c>
      <c r="AJ29" s="18" t="str">
        <f>IF(AE29="","",IF(AH29&lt;&gt;AF29,AH29+TIME(8,0,0),IF(AG29&lt;TIME(8,0,0),AF29+TIME(8,0,0),IF(AG29&lt;TIME(12,0,0),AE29,IF(AG29&lt;TIME(12,45,0),AF29+TIME(12,45,0),IF(AG29&lt;TIME(15,0,0),AE29,IF(AG29&lt;TIME(15,15,0),AF29+TIME(15,15,0),IF(AG29&lt;TIME(18,0,0),AE29,WORKDAY.INTL(AF29,1,V29,'Resmi Tatiller'!$A$2:$A$17)+TIME(8,0,0)))))))))</f>
        <v/>
      </c>
      <c r="AK29" s="18" t="str">
        <f>IF(AE29="","",IF(AH29&lt;&gt;AF29,AH29+TIME(8,0,0),IF(AG29&lt;TIME(8,0,0),AF29+TIME(8,0,0),IF(AG29&lt;TIME(12,0,0),AE29,IF(AG29&lt;TIME(12,45,0),AF29+TIME(12,45,0),IF(AG29&lt;TIME(15,0,0),AE29,IF(AG29&lt;TIME(15,15,0),AF29+TIME(15,15,0),IF(AG29&lt;TIME(20,0,0),AE29,WORKDAY.INTL(AF29,1,V29,'Resmi Tatiller'!$A$2:$A$17)+TIME(8,0,0)))))))))</f>
        <v/>
      </c>
      <c r="AL29" s="18" t="str">
        <f t="shared" si="23"/>
        <v/>
      </c>
    </row>
    <row r="30" spans="1:38" x14ac:dyDescent="0.25">
      <c r="A30" s="6" t="str">
        <f t="shared" si="0"/>
        <v/>
      </c>
      <c r="B30" s="6"/>
      <c r="C30" s="7" t="str">
        <f>IFERROR(VLOOKUP(B30,'Ürün Veri'!$A:$E,2,FALSE),"")</f>
        <v/>
      </c>
      <c r="D30" s="7" t="str">
        <f>IFERROR(VLOOKUP(B30,'Ürün Veri'!$A:$E,3,FALSE),"")</f>
        <v/>
      </c>
      <c r="E30" s="7" t="str">
        <f>IFERROR(VLOOKUP(B30,'Ürün Veri'!$A:$E,4,FALSE),"")</f>
        <v/>
      </c>
      <c r="F30" s="7" t="str">
        <f>IFERROR(VLOOKUP(B30,'Ürün Veri'!$A:$E,5,FALSE),"")</f>
        <v/>
      </c>
      <c r="G30" s="6"/>
      <c r="H30" s="6"/>
      <c r="I30" s="14">
        <v>10</v>
      </c>
      <c r="J30" s="15">
        <f t="shared" si="1"/>
        <v>45</v>
      </c>
      <c r="K30" s="15">
        <f t="shared" si="2"/>
        <v>15</v>
      </c>
      <c r="L30" s="8">
        <f t="shared" si="3"/>
        <v>9</v>
      </c>
      <c r="M30" s="6" t="s">
        <v>763</v>
      </c>
      <c r="N30" s="9" t="str">
        <f t="shared" si="17"/>
        <v/>
      </c>
      <c r="O30" s="10" t="str">
        <f t="shared" si="18"/>
        <v/>
      </c>
      <c r="P30" s="8" t="str">
        <f t="shared" si="4"/>
        <v/>
      </c>
      <c r="Q30" s="8" t="str">
        <f t="shared" si="5"/>
        <v/>
      </c>
      <c r="R30" s="9" t="str">
        <f>IF(AB30="","",WORKDAY.INTL(W30,AA30,V30,'Resmi Tatiller'!$A$2:$A$17))</f>
        <v/>
      </c>
      <c r="S30" s="10" t="str">
        <f t="shared" si="6"/>
        <v/>
      </c>
      <c r="T30" s="8" t="str">
        <f t="shared" si="7"/>
        <v>Boş</v>
      </c>
      <c r="U30" s="8">
        <f t="shared" si="8"/>
        <v>540</v>
      </c>
      <c r="V30" s="11" t="str">
        <f t="shared" si="9"/>
        <v>0000011</v>
      </c>
      <c r="W30" s="9" t="str">
        <f>IF(OR(N30="",O30=""),"",IF($AD30="24 Saat",N30,IF($AD30="12 Saat",IF(O30&gt;=TIME(20,0,0),WORKDAY.INTL(N30,1,V30,'Resmi Tatiller'!$A$2:$A$17),WORKDAY.INTL(N30-1,1,V30,'Resmi Tatiller'!$A$2:$A$17)),IF($AD30="2 Vardiya",IF(O30&lt;TIME(6,0,0),N30-1,IF(O30&lt;TIME(8,0,0),WORKDAY.INTL(N30-1,1,V30,'Resmi Tatiller'!$A$2:$A$17),N30)),IF(O30&gt;=TIME(18,0,0),WORKDAY.INTL(N30,1,V30,'Resmi Tatiller'!$A$2:$A$17),WORKDAY.INTL(N30-1,1,V30,'Resmi Tatiller'!$A$2:$A$17))))))</f>
        <v/>
      </c>
      <c r="X30" s="8" t="str">
        <f t="shared" si="10"/>
        <v/>
      </c>
      <c r="Y30" s="11" t="str">
        <f t="shared" si="11"/>
        <v/>
      </c>
      <c r="Z30" s="11" t="str">
        <f t="shared" si="12"/>
        <v/>
      </c>
      <c r="AA30" s="11" t="str">
        <f t="shared" si="13"/>
        <v/>
      </c>
      <c r="AB30" s="11" t="str">
        <f t="shared" si="14"/>
        <v/>
      </c>
      <c r="AC30" s="12" t="str">
        <f t="shared" si="15"/>
        <v/>
      </c>
      <c r="AD30" s="6" t="str">
        <f t="shared" si="16"/>
        <v>Gündüz</v>
      </c>
      <c r="AE30" s="18" t="str">
        <f t="shared" si="19"/>
        <v/>
      </c>
      <c r="AF30" s="18" t="str">
        <f t="shared" si="20"/>
        <v/>
      </c>
      <c r="AG30" s="19" t="str">
        <f t="shared" si="21"/>
        <v/>
      </c>
      <c r="AH30" s="18" t="str">
        <f>IF(AF30="","",WORKDAY.INTL(AF30-1,1,V30,'Resmi Tatiller'!$A$2:$A$17))</f>
        <v/>
      </c>
      <c r="AI30" s="18" t="str">
        <f t="shared" si="22"/>
        <v/>
      </c>
      <c r="AJ30" s="18" t="str">
        <f>IF(AE30="","",IF(AH30&lt;&gt;AF30,AH30+TIME(8,0,0),IF(AG30&lt;TIME(8,0,0),AF30+TIME(8,0,0),IF(AG30&lt;TIME(12,0,0),AE30,IF(AG30&lt;TIME(12,45,0),AF30+TIME(12,45,0),IF(AG30&lt;TIME(15,0,0),AE30,IF(AG30&lt;TIME(15,15,0),AF30+TIME(15,15,0),IF(AG30&lt;TIME(18,0,0),AE30,WORKDAY.INTL(AF30,1,V30,'Resmi Tatiller'!$A$2:$A$17)+TIME(8,0,0)))))))))</f>
        <v/>
      </c>
      <c r="AK30" s="18" t="str">
        <f>IF(AE30="","",IF(AH30&lt;&gt;AF30,AH30+TIME(8,0,0),IF(AG30&lt;TIME(8,0,0),AF30+TIME(8,0,0),IF(AG30&lt;TIME(12,0,0),AE30,IF(AG30&lt;TIME(12,45,0),AF30+TIME(12,45,0),IF(AG30&lt;TIME(15,0,0),AE30,IF(AG30&lt;TIME(15,15,0),AF30+TIME(15,15,0),IF(AG30&lt;TIME(20,0,0),AE30,WORKDAY.INTL(AF30,1,V30,'Resmi Tatiller'!$A$2:$A$17)+TIME(8,0,0)))))))))</f>
        <v/>
      </c>
      <c r="AL30" s="18" t="str">
        <f t="shared" si="23"/>
        <v/>
      </c>
    </row>
    <row r="31" spans="1:38" x14ac:dyDescent="0.25">
      <c r="A31" s="6" t="str">
        <f t="shared" si="0"/>
        <v/>
      </c>
      <c r="B31" s="6"/>
      <c r="C31" s="7" t="str">
        <f>IFERROR(VLOOKUP(B31,'Ürün Veri'!$A:$E,2,FALSE),"")</f>
        <v/>
      </c>
      <c r="D31" s="7" t="str">
        <f>IFERROR(VLOOKUP(B31,'Ürün Veri'!$A:$E,3,FALSE),"")</f>
        <v/>
      </c>
      <c r="E31" s="7" t="str">
        <f>IFERROR(VLOOKUP(B31,'Ürün Veri'!$A:$E,4,FALSE),"")</f>
        <v/>
      </c>
      <c r="F31" s="7" t="str">
        <f>IFERROR(VLOOKUP(B31,'Ürün Veri'!$A:$E,5,FALSE),"")</f>
        <v/>
      </c>
      <c r="G31" s="6"/>
      <c r="H31" s="6"/>
      <c r="I31" s="14">
        <v>10</v>
      </c>
      <c r="J31" s="15">
        <f t="shared" si="1"/>
        <v>45</v>
      </c>
      <c r="K31" s="15">
        <f t="shared" si="2"/>
        <v>15</v>
      </c>
      <c r="L31" s="8">
        <f t="shared" si="3"/>
        <v>9</v>
      </c>
      <c r="M31" s="6" t="s">
        <v>763</v>
      </c>
      <c r="N31" s="9" t="str">
        <f t="shared" si="17"/>
        <v/>
      </c>
      <c r="O31" s="10" t="str">
        <f t="shared" si="18"/>
        <v/>
      </c>
      <c r="P31" s="8" t="str">
        <f t="shared" si="4"/>
        <v/>
      </c>
      <c r="Q31" s="8" t="str">
        <f t="shared" si="5"/>
        <v/>
      </c>
      <c r="R31" s="9" t="str">
        <f>IF(AB31="","",WORKDAY.INTL(W31,AA31,V31,'Resmi Tatiller'!$A$2:$A$17))</f>
        <v/>
      </c>
      <c r="S31" s="10" t="str">
        <f t="shared" si="6"/>
        <v/>
      </c>
      <c r="T31" s="8" t="str">
        <f t="shared" si="7"/>
        <v>Boş</v>
      </c>
      <c r="U31" s="8">
        <f t="shared" si="8"/>
        <v>540</v>
      </c>
      <c r="V31" s="11" t="str">
        <f t="shared" si="9"/>
        <v>0000011</v>
      </c>
      <c r="W31" s="9" t="str">
        <f>IF(OR(N31="",O31=""),"",IF($AD31="24 Saat",N31,IF($AD31="12 Saat",IF(O31&gt;=TIME(20,0,0),WORKDAY.INTL(N31,1,V31,'Resmi Tatiller'!$A$2:$A$17),WORKDAY.INTL(N31-1,1,V31,'Resmi Tatiller'!$A$2:$A$17)),IF($AD31="2 Vardiya",IF(O31&lt;TIME(6,0,0),N31-1,IF(O31&lt;TIME(8,0,0),WORKDAY.INTL(N31-1,1,V31,'Resmi Tatiller'!$A$2:$A$17),N31)),IF(O31&gt;=TIME(18,0,0),WORKDAY.INTL(N31,1,V31,'Resmi Tatiller'!$A$2:$A$17),WORKDAY.INTL(N31-1,1,V31,'Resmi Tatiller'!$A$2:$A$17))))))</f>
        <v/>
      </c>
      <c r="X31" s="8" t="str">
        <f t="shared" si="10"/>
        <v/>
      </c>
      <c r="Y31" s="11" t="str">
        <f t="shared" si="11"/>
        <v/>
      </c>
      <c r="Z31" s="11" t="str">
        <f t="shared" si="12"/>
        <v/>
      </c>
      <c r="AA31" s="11" t="str">
        <f t="shared" si="13"/>
        <v/>
      </c>
      <c r="AB31" s="11" t="str">
        <f t="shared" si="14"/>
        <v/>
      </c>
      <c r="AC31" s="12" t="str">
        <f t="shared" si="15"/>
        <v/>
      </c>
      <c r="AD31" s="6" t="str">
        <f t="shared" si="16"/>
        <v>Gündüz</v>
      </c>
      <c r="AE31" s="18" t="str">
        <f t="shared" si="19"/>
        <v/>
      </c>
      <c r="AF31" s="18" t="str">
        <f t="shared" si="20"/>
        <v/>
      </c>
      <c r="AG31" s="19" t="str">
        <f t="shared" si="21"/>
        <v/>
      </c>
      <c r="AH31" s="18" t="str">
        <f>IF(AF31="","",WORKDAY.INTL(AF31-1,1,V31,'Resmi Tatiller'!$A$2:$A$17))</f>
        <v/>
      </c>
      <c r="AI31" s="18" t="str">
        <f t="shared" si="22"/>
        <v/>
      </c>
      <c r="AJ31" s="18" t="str">
        <f>IF(AE31="","",IF(AH31&lt;&gt;AF31,AH31+TIME(8,0,0),IF(AG31&lt;TIME(8,0,0),AF31+TIME(8,0,0),IF(AG31&lt;TIME(12,0,0),AE31,IF(AG31&lt;TIME(12,45,0),AF31+TIME(12,45,0),IF(AG31&lt;TIME(15,0,0),AE31,IF(AG31&lt;TIME(15,15,0),AF31+TIME(15,15,0),IF(AG31&lt;TIME(18,0,0),AE31,WORKDAY.INTL(AF31,1,V31,'Resmi Tatiller'!$A$2:$A$17)+TIME(8,0,0)))))))))</f>
        <v/>
      </c>
      <c r="AK31" s="18" t="str">
        <f>IF(AE31="","",IF(AH31&lt;&gt;AF31,AH31+TIME(8,0,0),IF(AG31&lt;TIME(8,0,0),AF31+TIME(8,0,0),IF(AG31&lt;TIME(12,0,0),AE31,IF(AG31&lt;TIME(12,45,0),AF31+TIME(12,45,0),IF(AG31&lt;TIME(15,0,0),AE31,IF(AG31&lt;TIME(15,15,0),AF31+TIME(15,15,0),IF(AG31&lt;TIME(20,0,0),AE31,WORKDAY.INTL(AF31,1,V31,'Resmi Tatiller'!$A$2:$A$17)+TIME(8,0,0)))))))))</f>
        <v/>
      </c>
      <c r="AL31" s="18" t="str">
        <f t="shared" si="23"/>
        <v/>
      </c>
    </row>
    <row r="32" spans="1:38" x14ac:dyDescent="0.25">
      <c r="A32" s="6" t="str">
        <f t="shared" si="0"/>
        <v/>
      </c>
      <c r="B32" s="6"/>
      <c r="C32" s="7" t="str">
        <f>IFERROR(VLOOKUP(B32,'Ürün Veri'!$A:$E,2,FALSE),"")</f>
        <v/>
      </c>
      <c r="D32" s="7" t="str">
        <f>IFERROR(VLOOKUP(B32,'Ürün Veri'!$A:$E,3,FALSE),"")</f>
        <v/>
      </c>
      <c r="E32" s="7" t="str">
        <f>IFERROR(VLOOKUP(B32,'Ürün Veri'!$A:$E,4,FALSE),"")</f>
        <v/>
      </c>
      <c r="F32" s="7" t="str">
        <f>IFERROR(VLOOKUP(B32,'Ürün Veri'!$A:$E,5,FALSE),"")</f>
        <v/>
      </c>
      <c r="G32" s="6"/>
      <c r="H32" s="6"/>
      <c r="I32" s="14">
        <v>10</v>
      </c>
      <c r="J32" s="15">
        <f t="shared" si="1"/>
        <v>45</v>
      </c>
      <c r="K32" s="15">
        <f t="shared" si="2"/>
        <v>15</v>
      </c>
      <c r="L32" s="8">
        <f t="shared" si="3"/>
        <v>9</v>
      </c>
      <c r="M32" s="6" t="s">
        <v>763</v>
      </c>
      <c r="N32" s="9" t="str">
        <f t="shared" si="17"/>
        <v/>
      </c>
      <c r="O32" s="10" t="str">
        <f t="shared" si="18"/>
        <v/>
      </c>
      <c r="P32" s="8" t="str">
        <f t="shared" si="4"/>
        <v/>
      </c>
      <c r="Q32" s="8" t="str">
        <f t="shared" si="5"/>
        <v/>
      </c>
      <c r="R32" s="9" t="str">
        <f>IF(AB32="","",WORKDAY.INTL(W32,AA32,V32,'Resmi Tatiller'!$A$2:$A$17))</f>
        <v/>
      </c>
      <c r="S32" s="10" t="str">
        <f t="shared" si="6"/>
        <v/>
      </c>
      <c r="T32" s="8" t="str">
        <f t="shared" si="7"/>
        <v>Boş</v>
      </c>
      <c r="U32" s="8">
        <f t="shared" si="8"/>
        <v>540</v>
      </c>
      <c r="V32" s="11" t="str">
        <f t="shared" si="9"/>
        <v>0000011</v>
      </c>
      <c r="W32" s="9" t="str">
        <f>IF(OR(N32="",O32=""),"",IF($AD32="24 Saat",N32,IF($AD32="12 Saat",IF(O32&gt;=TIME(20,0,0),WORKDAY.INTL(N32,1,V32,'Resmi Tatiller'!$A$2:$A$17),WORKDAY.INTL(N32-1,1,V32,'Resmi Tatiller'!$A$2:$A$17)),IF($AD32="2 Vardiya",IF(O32&lt;TIME(6,0,0),N32-1,IF(O32&lt;TIME(8,0,0),WORKDAY.INTL(N32-1,1,V32,'Resmi Tatiller'!$A$2:$A$17),N32)),IF(O32&gt;=TIME(18,0,0),WORKDAY.INTL(N32,1,V32,'Resmi Tatiller'!$A$2:$A$17),WORKDAY.INTL(N32-1,1,V32,'Resmi Tatiller'!$A$2:$A$17))))))</f>
        <v/>
      </c>
      <c r="X32" s="8" t="str">
        <f t="shared" si="10"/>
        <v/>
      </c>
      <c r="Y32" s="11" t="str">
        <f t="shared" si="11"/>
        <v/>
      </c>
      <c r="Z32" s="11" t="str">
        <f t="shared" si="12"/>
        <v/>
      </c>
      <c r="AA32" s="11" t="str">
        <f t="shared" si="13"/>
        <v/>
      </c>
      <c r="AB32" s="11" t="str">
        <f t="shared" si="14"/>
        <v/>
      </c>
      <c r="AC32" s="12" t="str">
        <f t="shared" si="15"/>
        <v/>
      </c>
      <c r="AD32" s="6" t="str">
        <f t="shared" si="16"/>
        <v>Gündüz</v>
      </c>
      <c r="AE32" s="18" t="str">
        <f t="shared" si="19"/>
        <v/>
      </c>
      <c r="AF32" s="18" t="str">
        <f t="shared" si="20"/>
        <v/>
      </c>
      <c r="AG32" s="19" t="str">
        <f t="shared" si="21"/>
        <v/>
      </c>
      <c r="AH32" s="18" t="str">
        <f>IF(AF32="","",WORKDAY.INTL(AF32-1,1,V32,'Resmi Tatiller'!$A$2:$A$17))</f>
        <v/>
      </c>
      <c r="AI32" s="18" t="str">
        <f t="shared" si="22"/>
        <v/>
      </c>
      <c r="AJ32" s="18" t="str">
        <f>IF(AE32="","",IF(AH32&lt;&gt;AF32,AH32+TIME(8,0,0),IF(AG32&lt;TIME(8,0,0),AF32+TIME(8,0,0),IF(AG32&lt;TIME(12,0,0),AE32,IF(AG32&lt;TIME(12,45,0),AF32+TIME(12,45,0),IF(AG32&lt;TIME(15,0,0),AE32,IF(AG32&lt;TIME(15,15,0),AF32+TIME(15,15,0),IF(AG32&lt;TIME(18,0,0),AE32,WORKDAY.INTL(AF32,1,V32,'Resmi Tatiller'!$A$2:$A$17)+TIME(8,0,0)))))))))</f>
        <v/>
      </c>
      <c r="AK32" s="18" t="str">
        <f>IF(AE32="","",IF(AH32&lt;&gt;AF32,AH32+TIME(8,0,0),IF(AG32&lt;TIME(8,0,0),AF32+TIME(8,0,0),IF(AG32&lt;TIME(12,0,0),AE32,IF(AG32&lt;TIME(12,45,0),AF32+TIME(12,45,0),IF(AG32&lt;TIME(15,0,0),AE32,IF(AG32&lt;TIME(15,15,0),AF32+TIME(15,15,0),IF(AG32&lt;TIME(20,0,0),AE32,WORKDAY.INTL(AF32,1,V32,'Resmi Tatiller'!$A$2:$A$17)+TIME(8,0,0)))))))))</f>
        <v/>
      </c>
      <c r="AL32" s="18" t="str">
        <f t="shared" si="23"/>
        <v/>
      </c>
    </row>
    <row r="33" spans="1:38" x14ac:dyDescent="0.25">
      <c r="A33" s="6" t="str">
        <f t="shared" si="0"/>
        <v/>
      </c>
      <c r="B33" s="6"/>
      <c r="C33" s="7" t="str">
        <f>IFERROR(VLOOKUP(B33,'Ürün Veri'!$A:$E,2,FALSE),"")</f>
        <v/>
      </c>
      <c r="D33" s="7" t="str">
        <f>IFERROR(VLOOKUP(B33,'Ürün Veri'!$A:$E,3,FALSE),"")</f>
        <v/>
      </c>
      <c r="E33" s="7" t="str">
        <f>IFERROR(VLOOKUP(B33,'Ürün Veri'!$A:$E,4,FALSE),"")</f>
        <v/>
      </c>
      <c r="F33" s="7" t="str">
        <f>IFERROR(VLOOKUP(B33,'Ürün Veri'!$A:$E,5,FALSE),"")</f>
        <v/>
      </c>
      <c r="G33" s="6"/>
      <c r="H33" s="6"/>
      <c r="I33" s="14">
        <v>10</v>
      </c>
      <c r="J33" s="15">
        <f t="shared" si="1"/>
        <v>45</v>
      </c>
      <c r="K33" s="15">
        <f t="shared" si="2"/>
        <v>15</v>
      </c>
      <c r="L33" s="8">
        <f t="shared" si="3"/>
        <v>9</v>
      </c>
      <c r="M33" s="6" t="s">
        <v>763</v>
      </c>
      <c r="N33" s="9" t="str">
        <f t="shared" si="17"/>
        <v/>
      </c>
      <c r="O33" s="10" t="str">
        <f t="shared" si="18"/>
        <v/>
      </c>
      <c r="P33" s="8" t="str">
        <f t="shared" si="4"/>
        <v/>
      </c>
      <c r="Q33" s="8" t="str">
        <f t="shared" si="5"/>
        <v/>
      </c>
      <c r="R33" s="9" t="str">
        <f>IF(AB33="","",WORKDAY.INTL(W33,AA33,V33,'Resmi Tatiller'!$A$2:$A$17))</f>
        <v/>
      </c>
      <c r="S33" s="10" t="str">
        <f t="shared" si="6"/>
        <v/>
      </c>
      <c r="T33" s="8" t="str">
        <f t="shared" si="7"/>
        <v>Boş</v>
      </c>
      <c r="U33" s="8">
        <f t="shared" si="8"/>
        <v>540</v>
      </c>
      <c r="V33" s="11" t="str">
        <f t="shared" si="9"/>
        <v>0000011</v>
      </c>
      <c r="W33" s="9" t="str">
        <f>IF(OR(N33="",O33=""),"",IF($AD33="24 Saat",N33,IF($AD33="12 Saat",IF(O33&gt;=TIME(20,0,0),WORKDAY.INTL(N33,1,V33,'Resmi Tatiller'!$A$2:$A$17),WORKDAY.INTL(N33-1,1,V33,'Resmi Tatiller'!$A$2:$A$17)),IF($AD33="2 Vardiya",IF(O33&lt;TIME(6,0,0),N33-1,IF(O33&lt;TIME(8,0,0),WORKDAY.INTL(N33-1,1,V33,'Resmi Tatiller'!$A$2:$A$17),N33)),IF(O33&gt;=TIME(18,0,0),WORKDAY.INTL(N33,1,V33,'Resmi Tatiller'!$A$2:$A$17),WORKDAY.INTL(N33-1,1,V33,'Resmi Tatiller'!$A$2:$A$17))))))</f>
        <v/>
      </c>
      <c r="X33" s="8" t="str">
        <f t="shared" si="10"/>
        <v/>
      </c>
      <c r="Y33" s="11" t="str">
        <f t="shared" si="11"/>
        <v/>
      </c>
      <c r="Z33" s="11" t="str">
        <f t="shared" si="12"/>
        <v/>
      </c>
      <c r="AA33" s="11" t="str">
        <f t="shared" si="13"/>
        <v/>
      </c>
      <c r="AB33" s="11" t="str">
        <f t="shared" si="14"/>
        <v/>
      </c>
      <c r="AC33" s="12" t="str">
        <f t="shared" si="15"/>
        <v/>
      </c>
      <c r="AD33" s="6" t="str">
        <f t="shared" si="16"/>
        <v>Gündüz</v>
      </c>
      <c r="AE33" s="18" t="str">
        <f t="shared" si="19"/>
        <v/>
      </c>
      <c r="AF33" s="18" t="str">
        <f t="shared" si="20"/>
        <v/>
      </c>
      <c r="AG33" s="19" t="str">
        <f t="shared" si="21"/>
        <v/>
      </c>
      <c r="AH33" s="18" t="str">
        <f>IF(AF33="","",WORKDAY.INTL(AF33-1,1,V33,'Resmi Tatiller'!$A$2:$A$17))</f>
        <v/>
      </c>
      <c r="AI33" s="18" t="str">
        <f t="shared" si="22"/>
        <v/>
      </c>
      <c r="AJ33" s="18" t="str">
        <f>IF(AE33="","",IF(AH33&lt;&gt;AF33,AH33+TIME(8,0,0),IF(AG33&lt;TIME(8,0,0),AF33+TIME(8,0,0),IF(AG33&lt;TIME(12,0,0),AE33,IF(AG33&lt;TIME(12,45,0),AF33+TIME(12,45,0),IF(AG33&lt;TIME(15,0,0),AE33,IF(AG33&lt;TIME(15,15,0),AF33+TIME(15,15,0),IF(AG33&lt;TIME(18,0,0),AE33,WORKDAY.INTL(AF33,1,V33,'Resmi Tatiller'!$A$2:$A$17)+TIME(8,0,0)))))))))</f>
        <v/>
      </c>
      <c r="AK33" s="18" t="str">
        <f>IF(AE33="","",IF(AH33&lt;&gt;AF33,AH33+TIME(8,0,0),IF(AG33&lt;TIME(8,0,0),AF33+TIME(8,0,0),IF(AG33&lt;TIME(12,0,0),AE33,IF(AG33&lt;TIME(12,45,0),AF33+TIME(12,45,0),IF(AG33&lt;TIME(15,0,0),AE33,IF(AG33&lt;TIME(15,15,0),AF33+TIME(15,15,0),IF(AG33&lt;TIME(20,0,0),AE33,WORKDAY.INTL(AF33,1,V33,'Resmi Tatiller'!$A$2:$A$17)+TIME(8,0,0)))))))))</f>
        <v/>
      </c>
      <c r="AL33" s="18" t="str">
        <f t="shared" si="23"/>
        <v/>
      </c>
    </row>
    <row r="34" spans="1:38" x14ac:dyDescent="0.25">
      <c r="A34" s="6" t="str">
        <f t="shared" si="0"/>
        <v/>
      </c>
      <c r="B34" s="6"/>
      <c r="C34" s="7" t="str">
        <f>IFERROR(VLOOKUP(B34,'Ürün Veri'!$A:$E,2,FALSE),"")</f>
        <v/>
      </c>
      <c r="D34" s="7" t="str">
        <f>IFERROR(VLOOKUP(B34,'Ürün Veri'!$A:$E,3,FALSE),"")</f>
        <v/>
      </c>
      <c r="E34" s="7" t="str">
        <f>IFERROR(VLOOKUP(B34,'Ürün Veri'!$A:$E,4,FALSE),"")</f>
        <v/>
      </c>
      <c r="F34" s="7" t="str">
        <f>IFERROR(VLOOKUP(B34,'Ürün Veri'!$A:$E,5,FALSE),"")</f>
        <v/>
      </c>
      <c r="G34" s="6"/>
      <c r="H34" s="6"/>
      <c r="I34" s="14">
        <v>10</v>
      </c>
      <c r="J34" s="15">
        <f t="shared" si="1"/>
        <v>45</v>
      </c>
      <c r="K34" s="15">
        <f t="shared" si="2"/>
        <v>15</v>
      </c>
      <c r="L34" s="8">
        <f t="shared" si="3"/>
        <v>9</v>
      </c>
      <c r="M34" s="6" t="s">
        <v>763</v>
      </c>
      <c r="N34" s="9" t="str">
        <f t="shared" si="17"/>
        <v/>
      </c>
      <c r="O34" s="10" t="str">
        <f t="shared" si="18"/>
        <v/>
      </c>
      <c r="P34" s="8" t="str">
        <f t="shared" si="4"/>
        <v/>
      </c>
      <c r="Q34" s="8" t="str">
        <f t="shared" si="5"/>
        <v/>
      </c>
      <c r="R34" s="9" t="str">
        <f>IF(AB34="","",WORKDAY.INTL(W34,AA34,V34,'Resmi Tatiller'!$A$2:$A$17))</f>
        <v/>
      </c>
      <c r="S34" s="10" t="str">
        <f t="shared" si="6"/>
        <v/>
      </c>
      <c r="T34" s="8" t="str">
        <f t="shared" si="7"/>
        <v>Boş</v>
      </c>
      <c r="U34" s="8">
        <f t="shared" si="8"/>
        <v>540</v>
      </c>
      <c r="V34" s="11" t="str">
        <f t="shared" si="9"/>
        <v>0000011</v>
      </c>
      <c r="W34" s="9" t="str">
        <f>IF(OR(N34="",O34=""),"",IF($AD34="24 Saat",N34,IF($AD34="12 Saat",IF(O34&gt;=TIME(20,0,0),WORKDAY.INTL(N34,1,V34,'Resmi Tatiller'!$A$2:$A$17),WORKDAY.INTL(N34-1,1,V34,'Resmi Tatiller'!$A$2:$A$17)),IF($AD34="2 Vardiya",IF(O34&lt;TIME(6,0,0),N34-1,IF(O34&lt;TIME(8,0,0),WORKDAY.INTL(N34-1,1,V34,'Resmi Tatiller'!$A$2:$A$17),N34)),IF(O34&gt;=TIME(18,0,0),WORKDAY.INTL(N34,1,V34,'Resmi Tatiller'!$A$2:$A$17),WORKDAY.INTL(N34-1,1,V34,'Resmi Tatiller'!$A$2:$A$17))))))</f>
        <v/>
      </c>
      <c r="X34" s="8" t="str">
        <f t="shared" si="10"/>
        <v/>
      </c>
      <c r="Y34" s="11" t="str">
        <f t="shared" si="11"/>
        <v/>
      </c>
      <c r="Z34" s="11" t="str">
        <f t="shared" si="12"/>
        <v/>
      </c>
      <c r="AA34" s="11" t="str">
        <f t="shared" si="13"/>
        <v/>
      </c>
      <c r="AB34" s="11" t="str">
        <f t="shared" si="14"/>
        <v/>
      </c>
      <c r="AC34" s="12" t="str">
        <f t="shared" si="15"/>
        <v/>
      </c>
      <c r="AD34" s="6" t="str">
        <f t="shared" si="16"/>
        <v>Gündüz</v>
      </c>
      <c r="AE34" s="18" t="str">
        <f t="shared" si="19"/>
        <v/>
      </c>
      <c r="AF34" s="18" t="str">
        <f t="shared" si="20"/>
        <v/>
      </c>
      <c r="AG34" s="19" t="str">
        <f t="shared" si="21"/>
        <v/>
      </c>
      <c r="AH34" s="18" t="str">
        <f>IF(AF34="","",WORKDAY.INTL(AF34-1,1,V34,'Resmi Tatiller'!$A$2:$A$17))</f>
        <v/>
      </c>
      <c r="AI34" s="18" t="str">
        <f t="shared" si="22"/>
        <v/>
      </c>
      <c r="AJ34" s="18" t="str">
        <f>IF(AE34="","",IF(AH34&lt;&gt;AF34,AH34+TIME(8,0,0),IF(AG34&lt;TIME(8,0,0),AF34+TIME(8,0,0),IF(AG34&lt;TIME(12,0,0),AE34,IF(AG34&lt;TIME(12,45,0),AF34+TIME(12,45,0),IF(AG34&lt;TIME(15,0,0),AE34,IF(AG34&lt;TIME(15,15,0),AF34+TIME(15,15,0),IF(AG34&lt;TIME(18,0,0),AE34,WORKDAY.INTL(AF34,1,V34,'Resmi Tatiller'!$A$2:$A$17)+TIME(8,0,0)))))))))</f>
        <v/>
      </c>
      <c r="AK34" s="18" t="str">
        <f>IF(AE34="","",IF(AH34&lt;&gt;AF34,AH34+TIME(8,0,0),IF(AG34&lt;TIME(8,0,0),AF34+TIME(8,0,0),IF(AG34&lt;TIME(12,0,0),AE34,IF(AG34&lt;TIME(12,45,0),AF34+TIME(12,45,0),IF(AG34&lt;TIME(15,0,0),AE34,IF(AG34&lt;TIME(15,15,0),AF34+TIME(15,15,0),IF(AG34&lt;TIME(20,0,0),AE34,WORKDAY.INTL(AF34,1,V34,'Resmi Tatiller'!$A$2:$A$17)+TIME(8,0,0)))))))))</f>
        <v/>
      </c>
      <c r="AL34" s="18" t="str">
        <f t="shared" si="23"/>
        <v/>
      </c>
    </row>
    <row r="35" spans="1:38" x14ac:dyDescent="0.25">
      <c r="A35" s="6" t="str">
        <f t="shared" ref="A35:A66" si="24">IF($B35="","",ROW()-2)</f>
        <v/>
      </c>
      <c r="B35" s="6"/>
      <c r="C35" s="7" t="str">
        <f>IFERROR(VLOOKUP(B35,'Ürün Veri'!$A:$E,2,FALSE),"")</f>
        <v/>
      </c>
      <c r="D35" s="7" t="str">
        <f>IFERROR(VLOOKUP(B35,'Ürün Veri'!$A:$E,3,FALSE),"")</f>
        <v/>
      </c>
      <c r="E35" s="7" t="str">
        <f>IFERROR(VLOOKUP(B35,'Ürün Veri'!$A:$E,4,FALSE),"")</f>
        <v/>
      </c>
      <c r="F35" s="7" t="str">
        <f>IFERROR(VLOOKUP(B35,'Ürün Veri'!$A:$E,5,FALSE),"")</f>
        <v/>
      </c>
      <c r="G35" s="6"/>
      <c r="H35" s="6"/>
      <c r="I35" s="14">
        <v>10</v>
      </c>
      <c r="J35" s="15">
        <f t="shared" ref="J35:J66" si="25">IF($I35="","",IF(VALUE($I35)=24,90,45))</f>
        <v>45</v>
      </c>
      <c r="K35" s="15">
        <f t="shared" ref="K35:K66" si="26">IF($I35="","",IF(VALUE($I35)=24,30,15))</f>
        <v>15</v>
      </c>
      <c r="L35" s="8">
        <f t="shared" ref="L35:L66" si="27">IF($I35="","",VALUE($I35)-($J35+$K35)/60)</f>
        <v>9</v>
      </c>
      <c r="M35" s="6" t="s">
        <v>763</v>
      </c>
      <c r="N35" s="9" t="str">
        <f t="shared" si="17"/>
        <v/>
      </c>
      <c r="O35" s="10" t="str">
        <f t="shared" si="18"/>
        <v/>
      </c>
      <c r="P35" s="8" t="str">
        <f t="shared" ref="P35:P66" si="28">IF(OR(E35="",F35="",G35="",E35=0),"",G35/E35*F35/3600)</f>
        <v/>
      </c>
      <c r="Q35" s="8" t="str">
        <f t="shared" ref="Q35:Q66" si="29">IF(OR(P35="",L35="",L35=0),"",P35/L35)</f>
        <v/>
      </c>
      <c r="R35" s="9" t="str">
        <f>IF(AB35="","",WORKDAY.INTL(W35,AA35,V35,'Resmi Tatiller'!$A$2:$A$17))</f>
        <v/>
      </c>
      <c r="S35" s="10" t="str">
        <f t="shared" ref="S35:S66" si="30">IF(AB35="","",IF($AD35="24 Saat",AB35/1440,IF($AD35="12 Saat",IF(AB35&lt;=240,TIME(8,0,0)+AB35/1440,IF(AB35&lt;=375,TIME(12,45,0)+(AB35-240)/1440,TIME(15,15,0)+(AB35-375)/1440)),IF($AD35="2 Vardiya",IF(AB35&lt;=240,TIME(8,0,0)+AB35/1440,IF(AB35&lt;=375,TIME(12,45,0)+(AB35-240)/1440,IF(AB35&lt;=540,TIME(15,15,0)+(AB35-375)/1440,IF(AB35&lt;=780,TIME(20,0,0)+(AB35-540)/1440,IF(AB35&lt;=915,1+TIME(0,45,0)+(AB35-780)/1440,1+TIME(3,15,0)+(AB35-915)/1440))))),IF(AB35&lt;=240,TIME(8,0,0)+AB35/1440,IF(AB35&lt;=375,TIME(12,45,0)+(AB35-240)/1440,TIME(15,15,0)+(AB35-375)/1440))))))</f>
        <v/>
      </c>
      <c r="T35" s="8" t="str">
        <f t="shared" ref="T35:T66" si="31">IF(B35="","Boş",IF(OR(G35="",N35="",O35=""),"Eksik",IF(OR(R35="",S35=""),"Kontrol","Planlandı")))</f>
        <v>Boş</v>
      </c>
      <c r="U35" s="8">
        <f t="shared" ref="U35:U66" si="32">IF($AD35="24 Saat",1440,IF($AD35="2 Vardiya",1080,IF($AD35="12 Saat",660,IF($AD35="Gündüz",540,IF(L35="","",L35*60)))))</f>
        <v>540</v>
      </c>
      <c r="V35" s="11" t="str">
        <f t="shared" ref="V35:V66" si="33">IF(M35="Çalışmaz","0000011","0000000")</f>
        <v>0000011</v>
      </c>
      <c r="W35" s="9" t="str">
        <f>IF(OR(N35="",O35=""),"",IF($AD35="24 Saat",N35,IF($AD35="12 Saat",IF(O35&gt;=TIME(20,0,0),WORKDAY.INTL(N35,1,V35,'Resmi Tatiller'!$A$2:$A$17),WORKDAY.INTL(N35-1,1,V35,'Resmi Tatiller'!$A$2:$A$17)),IF($AD35="2 Vardiya",IF(O35&lt;TIME(6,0,0),N35-1,IF(O35&lt;TIME(8,0,0),WORKDAY.INTL(N35-1,1,V35,'Resmi Tatiller'!$A$2:$A$17),N35)),IF(O35&gt;=TIME(18,0,0),WORKDAY.INTL(N35,1,V35,'Resmi Tatiller'!$A$2:$A$17),WORKDAY.INTL(N35-1,1,V35,'Resmi Tatiller'!$A$2:$A$17))))))</f>
        <v/>
      </c>
      <c r="X35" s="8" t="str">
        <f t="shared" ref="X35:X66" si="34">IF(W35="","",IF($AD35="24 Saat",MOD(O35,1)*1440,IF($AD35="12 Saat",IF(W35&lt;&gt;N35,0,IF(O35&lt;TIME(8,0,0),0,IF(O35&lt;TIME(12,0,0),(O35-TIME(8,0,0))*1440,IF(O35&lt;TIME(12,45,0),240,IF(O35&lt;TIME(15,0,0),240+(O35-TIME(12,45,0))*1440,IF(O35&lt;TIME(15,15,0),375,IF(O35&lt;TIME(20,0,0),375+(O35-TIME(15,15,0))*1440,0))))))),IF($AD35="2 Vardiya",IF(O35&lt;TIME(6,0,0),IF(O35&lt;TIME(0,45,0),780,IF(O35&lt;TIME(3,0,0),780+(O35-TIME(0,45,0))*1440,IF(O35&lt;TIME(3,15,0),915,915+(O35-TIME(3,15,0))*1440))),IF(O35&lt;TIME(8,0,0),0,IF(O35&lt;TIME(12,0,0),(O35-TIME(8,0,0))*1440,IF(O35&lt;TIME(12,45,0),240,IF(O35&lt;TIME(15,0,0),240+(O35-TIME(12,45,0))*1440,IF(O35&lt;TIME(15,15,0),375,IF(O35&lt;TIME(18,0,0),375+(O35-TIME(15,15,0))*1440,IF(O35&lt;TIME(20,0,0),540,540+(O35-TIME(20,0,0))*1440)))))))),IF(W35&lt;&gt;N35,0,IF(O35&lt;TIME(8,0,0),0,IF(O35&lt;TIME(12,0,0),(O35-TIME(8,0,0))*1440,IF(O35&lt;TIME(12,45,0),240,IF(O35&lt;TIME(15,0,0),240+(O35-TIME(12,45,0))*1440,IF(O35&lt;TIME(15,15,0),375,IF(O35&lt;TIME(18,0,0),375+(O35-TIME(15,15,0))*1440,0)))))))))))</f>
        <v/>
      </c>
      <c r="Y35" s="11" t="str">
        <f t="shared" ref="Y35:Y66" si="35">IF(P35="","",ROUNDUP(P35*60,0))</f>
        <v/>
      </c>
      <c r="Z35" s="11" t="str">
        <f t="shared" ref="Z35:Z66" si="36">IF(Y35="","",N(X35)+Y35)</f>
        <v/>
      </c>
      <c r="AA35" s="11" t="str">
        <f t="shared" ref="AA35:AA66" si="37">IF(OR(Z35="",U35="",U35=0),"",INT((Z35-1)/U35))</f>
        <v/>
      </c>
      <c r="AB35" s="11" t="str">
        <f t="shared" ref="AB35:AB66" si="38">IF(OR(Z35="",U35="",U35=0),"",MOD(Z35-1,U35)+1)</f>
        <v/>
      </c>
      <c r="AC35" s="12" t="str">
        <f t="shared" ref="AC35:AC66" si="39">IF(AB35="","",R35+S35)</f>
        <v/>
      </c>
      <c r="AD35" s="6" t="str">
        <f t="shared" ref="AD35:AD66" si="40">IF($I35="","",IF(VALUE($I35)=10,"Gündüz",IF(VALUE($I35)=12,"12 Saat",IF(VALUE($I35)=24,"2 Vardiya",""))))</f>
        <v>Gündüz</v>
      </c>
      <c r="AE35" s="18" t="str">
        <f t="shared" si="19"/>
        <v/>
      </c>
      <c r="AF35" s="18" t="str">
        <f t="shared" si="20"/>
        <v/>
      </c>
      <c r="AG35" s="19" t="str">
        <f t="shared" si="21"/>
        <v/>
      </c>
      <c r="AH35" s="18" t="str">
        <f>IF(AF35="","",WORKDAY.INTL(AF35-1,1,V35,'Resmi Tatiller'!$A$2:$A$17))</f>
        <v/>
      </c>
      <c r="AI35" s="18" t="str">
        <f t="shared" si="22"/>
        <v/>
      </c>
      <c r="AJ35" s="18" t="str">
        <f>IF(AE35="","",IF(AH35&lt;&gt;AF35,AH35+TIME(8,0,0),IF(AG35&lt;TIME(8,0,0),AF35+TIME(8,0,0),IF(AG35&lt;TIME(12,0,0),AE35,IF(AG35&lt;TIME(12,45,0),AF35+TIME(12,45,0),IF(AG35&lt;TIME(15,0,0),AE35,IF(AG35&lt;TIME(15,15,0),AF35+TIME(15,15,0),IF(AG35&lt;TIME(18,0,0),AE35,WORKDAY.INTL(AF35,1,V35,'Resmi Tatiller'!$A$2:$A$17)+TIME(8,0,0)))))))))</f>
        <v/>
      </c>
      <c r="AK35" s="18" t="str">
        <f>IF(AE35="","",IF(AH35&lt;&gt;AF35,AH35+TIME(8,0,0),IF(AG35&lt;TIME(8,0,0),AF35+TIME(8,0,0),IF(AG35&lt;TIME(12,0,0),AE35,IF(AG35&lt;TIME(12,45,0),AF35+TIME(12,45,0),IF(AG35&lt;TIME(15,0,0),AE35,IF(AG35&lt;TIME(15,15,0),AF35+TIME(15,15,0),IF(AG35&lt;TIME(20,0,0),AE35,WORKDAY.INTL(AF35,1,V35,'Resmi Tatiller'!$A$2:$A$17)+TIME(8,0,0)))))))))</f>
        <v/>
      </c>
      <c r="AL35" s="18" t="str">
        <f t="shared" si="23"/>
        <v/>
      </c>
    </row>
    <row r="36" spans="1:38" x14ac:dyDescent="0.25">
      <c r="A36" s="6" t="str">
        <f t="shared" si="24"/>
        <v/>
      </c>
      <c r="B36" s="6"/>
      <c r="C36" s="7" t="str">
        <f>IFERROR(VLOOKUP(B36,'Ürün Veri'!$A:$E,2,FALSE),"")</f>
        <v/>
      </c>
      <c r="D36" s="7" t="str">
        <f>IFERROR(VLOOKUP(B36,'Ürün Veri'!$A:$E,3,FALSE),"")</f>
        <v/>
      </c>
      <c r="E36" s="7" t="str">
        <f>IFERROR(VLOOKUP(B36,'Ürün Veri'!$A:$E,4,FALSE),"")</f>
        <v/>
      </c>
      <c r="F36" s="7" t="str">
        <f>IFERROR(VLOOKUP(B36,'Ürün Veri'!$A:$E,5,FALSE),"")</f>
        <v/>
      </c>
      <c r="G36" s="6"/>
      <c r="H36" s="6"/>
      <c r="I36" s="14">
        <v>10</v>
      </c>
      <c r="J36" s="15">
        <f t="shared" si="25"/>
        <v>45</v>
      </c>
      <c r="K36" s="15">
        <f t="shared" si="26"/>
        <v>15</v>
      </c>
      <c r="L36" s="8">
        <f t="shared" si="27"/>
        <v>9</v>
      </c>
      <c r="M36" s="6" t="s">
        <v>763</v>
      </c>
      <c r="N36" s="9" t="str">
        <f t="shared" ref="N36:N67" si="41">IF(AI36="","",INT(AI36))</f>
        <v/>
      </c>
      <c r="O36" s="10" t="str">
        <f t="shared" ref="O36:O67" si="42">IF(AI36="","",MOD(AI36,1))</f>
        <v/>
      </c>
      <c r="P36" s="8" t="str">
        <f t="shared" si="28"/>
        <v/>
      </c>
      <c r="Q36" s="8" t="str">
        <f t="shared" si="29"/>
        <v/>
      </c>
      <c r="R36" s="9" t="str">
        <f>IF(AB36="","",WORKDAY.INTL(W36,AA36,V36,'Resmi Tatiller'!$A$2:$A$17))</f>
        <v/>
      </c>
      <c r="S36" s="10" t="str">
        <f t="shared" si="30"/>
        <v/>
      </c>
      <c r="T36" s="8" t="str">
        <f t="shared" si="31"/>
        <v>Boş</v>
      </c>
      <c r="U36" s="8">
        <f t="shared" si="32"/>
        <v>540</v>
      </c>
      <c r="V36" s="11" t="str">
        <f t="shared" si="33"/>
        <v>0000011</v>
      </c>
      <c r="W36" s="9" t="str">
        <f>IF(OR(N36="",O36=""),"",IF($AD36="24 Saat",N36,IF($AD36="12 Saat",IF(O36&gt;=TIME(20,0,0),WORKDAY.INTL(N36,1,V36,'Resmi Tatiller'!$A$2:$A$17),WORKDAY.INTL(N36-1,1,V36,'Resmi Tatiller'!$A$2:$A$17)),IF($AD36="2 Vardiya",IF(O36&lt;TIME(6,0,0),N36-1,IF(O36&lt;TIME(8,0,0),WORKDAY.INTL(N36-1,1,V36,'Resmi Tatiller'!$A$2:$A$17),N36)),IF(O36&gt;=TIME(18,0,0),WORKDAY.INTL(N36,1,V36,'Resmi Tatiller'!$A$2:$A$17),WORKDAY.INTL(N36-1,1,V36,'Resmi Tatiller'!$A$2:$A$17))))))</f>
        <v/>
      </c>
      <c r="X36" s="8" t="str">
        <f t="shared" si="34"/>
        <v/>
      </c>
      <c r="Y36" s="11" t="str">
        <f t="shared" si="35"/>
        <v/>
      </c>
      <c r="Z36" s="11" t="str">
        <f t="shared" si="36"/>
        <v/>
      </c>
      <c r="AA36" s="11" t="str">
        <f t="shared" si="37"/>
        <v/>
      </c>
      <c r="AB36" s="11" t="str">
        <f t="shared" si="38"/>
        <v/>
      </c>
      <c r="AC36" s="12" t="str">
        <f t="shared" si="39"/>
        <v/>
      </c>
      <c r="AD36" s="6" t="str">
        <f t="shared" si="40"/>
        <v>Gündüz</v>
      </c>
      <c r="AE36" s="18" t="str">
        <f t="shared" ref="AE36:AE67" si="43">IF(B36="","",IF(AC35="","",AC35+1/24))</f>
        <v/>
      </c>
      <c r="AF36" s="18" t="str">
        <f t="shared" ref="AF36:AF67" si="44">IF(AE36="","",INT(AE36))</f>
        <v/>
      </c>
      <c r="AG36" s="19" t="str">
        <f t="shared" ref="AG36:AG67" si="45">IF(AE36="","",MOD(AE36,1))</f>
        <v/>
      </c>
      <c r="AH36" s="18" t="str">
        <f>IF(AF36="","",WORKDAY.INTL(AF36-1,1,V36,'Resmi Tatiller'!$A$2:$A$17))</f>
        <v/>
      </c>
      <c r="AI36" s="18" t="str">
        <f t="shared" ref="AI36:AI67" si="46">IF(AE36="","",IF($AD36="24 Saat",AE36,IF($AD36="Gündüz",AJ36,IF($AD36="12 Saat",AK36,IF($AD36="2 Vardiya",AL36,AE36)))))</f>
        <v/>
      </c>
      <c r="AJ36" s="18" t="str">
        <f>IF(AE36="","",IF(AH36&lt;&gt;AF36,AH36+TIME(8,0,0),IF(AG36&lt;TIME(8,0,0),AF36+TIME(8,0,0),IF(AG36&lt;TIME(12,0,0),AE36,IF(AG36&lt;TIME(12,45,0),AF36+TIME(12,45,0),IF(AG36&lt;TIME(15,0,0),AE36,IF(AG36&lt;TIME(15,15,0),AF36+TIME(15,15,0),IF(AG36&lt;TIME(18,0,0),AE36,WORKDAY.INTL(AF36,1,V36,'Resmi Tatiller'!$A$2:$A$17)+TIME(8,0,0)))))))))</f>
        <v/>
      </c>
      <c r="AK36" s="18" t="str">
        <f>IF(AE36="","",IF(AH36&lt;&gt;AF36,AH36+TIME(8,0,0),IF(AG36&lt;TIME(8,0,0),AF36+TIME(8,0,0),IF(AG36&lt;TIME(12,0,0),AE36,IF(AG36&lt;TIME(12,45,0),AF36+TIME(12,45,0),IF(AG36&lt;TIME(15,0,0),AE36,IF(AG36&lt;TIME(15,15,0),AF36+TIME(15,15,0),IF(AG36&lt;TIME(20,0,0),AE36,WORKDAY.INTL(AF36,1,V36,'Resmi Tatiller'!$A$2:$A$17)+TIME(8,0,0)))))))))</f>
        <v/>
      </c>
      <c r="AL36" s="18" t="str">
        <f t="shared" ref="AL36:AL67" si="47">IF(AE36="","",IF(AG36&lt;TIME(6,0,0),IF(AG36&lt;TIME(0,45,0),AF36+TIME(0,45,0),IF(AG36&lt;TIME(3,0,0),AE36,IF(AG36&lt;TIME(3,15,0),AF36+TIME(3,15,0),AE36))),IF(AG36&lt;TIME(8,0,0),AF36+TIME(8,0,0),IF(AG36&lt;TIME(12,0,0),AE36,IF(AG36&lt;TIME(12,45,0),AF36+TIME(12,45,0),IF(AG36&lt;TIME(15,0,0),AE36,IF(AG36&lt;TIME(15,15,0),AF36+TIME(15,15,0),IF(AG36&lt;TIME(18,0,0),AE36,IF(AG36&lt;TIME(20,0,0),AF36+TIME(20,0,0),IF(AH36&lt;&gt;AF36,AH36+TIME(8,0,0),AE36))))))))))</f>
        <v/>
      </c>
    </row>
    <row r="37" spans="1:38" x14ac:dyDescent="0.25">
      <c r="A37" s="6" t="str">
        <f t="shared" si="24"/>
        <v/>
      </c>
      <c r="B37" s="6"/>
      <c r="C37" s="7" t="str">
        <f>IFERROR(VLOOKUP(B37,'Ürün Veri'!$A:$E,2,FALSE),"")</f>
        <v/>
      </c>
      <c r="D37" s="7" t="str">
        <f>IFERROR(VLOOKUP(B37,'Ürün Veri'!$A:$E,3,FALSE),"")</f>
        <v/>
      </c>
      <c r="E37" s="7" t="str">
        <f>IFERROR(VLOOKUP(B37,'Ürün Veri'!$A:$E,4,FALSE),"")</f>
        <v/>
      </c>
      <c r="F37" s="7" t="str">
        <f>IFERROR(VLOOKUP(B37,'Ürün Veri'!$A:$E,5,FALSE),"")</f>
        <v/>
      </c>
      <c r="G37" s="6"/>
      <c r="H37" s="6"/>
      <c r="I37" s="14">
        <v>10</v>
      </c>
      <c r="J37" s="15">
        <f t="shared" si="25"/>
        <v>45</v>
      </c>
      <c r="K37" s="15">
        <f t="shared" si="26"/>
        <v>15</v>
      </c>
      <c r="L37" s="8">
        <f t="shared" si="27"/>
        <v>9</v>
      </c>
      <c r="M37" s="6" t="s">
        <v>763</v>
      </c>
      <c r="N37" s="9" t="str">
        <f t="shared" si="41"/>
        <v/>
      </c>
      <c r="O37" s="10" t="str">
        <f t="shared" si="42"/>
        <v/>
      </c>
      <c r="P37" s="8" t="str">
        <f t="shared" si="28"/>
        <v/>
      </c>
      <c r="Q37" s="8" t="str">
        <f t="shared" si="29"/>
        <v/>
      </c>
      <c r="R37" s="9" t="str">
        <f>IF(AB37="","",WORKDAY.INTL(W37,AA37,V37,'Resmi Tatiller'!$A$2:$A$17))</f>
        <v/>
      </c>
      <c r="S37" s="10" t="str">
        <f t="shared" si="30"/>
        <v/>
      </c>
      <c r="T37" s="8" t="str">
        <f t="shared" si="31"/>
        <v>Boş</v>
      </c>
      <c r="U37" s="8">
        <f t="shared" si="32"/>
        <v>540</v>
      </c>
      <c r="V37" s="11" t="str">
        <f t="shared" si="33"/>
        <v>0000011</v>
      </c>
      <c r="W37" s="9" t="str">
        <f>IF(OR(N37="",O37=""),"",IF($AD37="24 Saat",N37,IF($AD37="12 Saat",IF(O37&gt;=TIME(20,0,0),WORKDAY.INTL(N37,1,V37,'Resmi Tatiller'!$A$2:$A$17),WORKDAY.INTL(N37-1,1,V37,'Resmi Tatiller'!$A$2:$A$17)),IF($AD37="2 Vardiya",IF(O37&lt;TIME(6,0,0),N37-1,IF(O37&lt;TIME(8,0,0),WORKDAY.INTL(N37-1,1,V37,'Resmi Tatiller'!$A$2:$A$17),N37)),IF(O37&gt;=TIME(18,0,0),WORKDAY.INTL(N37,1,V37,'Resmi Tatiller'!$A$2:$A$17),WORKDAY.INTL(N37-1,1,V37,'Resmi Tatiller'!$A$2:$A$17))))))</f>
        <v/>
      </c>
      <c r="X37" s="8" t="str">
        <f t="shared" si="34"/>
        <v/>
      </c>
      <c r="Y37" s="11" t="str">
        <f t="shared" si="35"/>
        <v/>
      </c>
      <c r="Z37" s="11" t="str">
        <f t="shared" si="36"/>
        <v/>
      </c>
      <c r="AA37" s="11" t="str">
        <f t="shared" si="37"/>
        <v/>
      </c>
      <c r="AB37" s="11" t="str">
        <f t="shared" si="38"/>
        <v/>
      </c>
      <c r="AC37" s="12" t="str">
        <f t="shared" si="39"/>
        <v/>
      </c>
      <c r="AD37" s="6" t="str">
        <f t="shared" si="40"/>
        <v>Gündüz</v>
      </c>
      <c r="AE37" s="18" t="str">
        <f t="shared" si="43"/>
        <v/>
      </c>
      <c r="AF37" s="18" t="str">
        <f t="shared" si="44"/>
        <v/>
      </c>
      <c r="AG37" s="19" t="str">
        <f t="shared" si="45"/>
        <v/>
      </c>
      <c r="AH37" s="18" t="str">
        <f>IF(AF37="","",WORKDAY.INTL(AF37-1,1,V37,'Resmi Tatiller'!$A$2:$A$17))</f>
        <v/>
      </c>
      <c r="AI37" s="18" t="str">
        <f t="shared" si="46"/>
        <v/>
      </c>
      <c r="AJ37" s="18" t="str">
        <f>IF(AE37="","",IF(AH37&lt;&gt;AF37,AH37+TIME(8,0,0),IF(AG37&lt;TIME(8,0,0),AF37+TIME(8,0,0),IF(AG37&lt;TIME(12,0,0),AE37,IF(AG37&lt;TIME(12,45,0),AF37+TIME(12,45,0),IF(AG37&lt;TIME(15,0,0),AE37,IF(AG37&lt;TIME(15,15,0),AF37+TIME(15,15,0),IF(AG37&lt;TIME(18,0,0),AE37,WORKDAY.INTL(AF37,1,V37,'Resmi Tatiller'!$A$2:$A$17)+TIME(8,0,0)))))))))</f>
        <v/>
      </c>
      <c r="AK37" s="18" t="str">
        <f>IF(AE37="","",IF(AH37&lt;&gt;AF37,AH37+TIME(8,0,0),IF(AG37&lt;TIME(8,0,0),AF37+TIME(8,0,0),IF(AG37&lt;TIME(12,0,0),AE37,IF(AG37&lt;TIME(12,45,0),AF37+TIME(12,45,0),IF(AG37&lt;TIME(15,0,0),AE37,IF(AG37&lt;TIME(15,15,0),AF37+TIME(15,15,0),IF(AG37&lt;TIME(20,0,0),AE37,WORKDAY.INTL(AF37,1,V37,'Resmi Tatiller'!$A$2:$A$17)+TIME(8,0,0)))))))))</f>
        <v/>
      </c>
      <c r="AL37" s="18" t="str">
        <f t="shared" si="47"/>
        <v/>
      </c>
    </row>
    <row r="38" spans="1:38" x14ac:dyDescent="0.25">
      <c r="A38" s="6" t="str">
        <f t="shared" si="24"/>
        <v/>
      </c>
      <c r="B38" s="6"/>
      <c r="C38" s="7" t="str">
        <f>IFERROR(VLOOKUP(B38,'Ürün Veri'!$A:$E,2,FALSE),"")</f>
        <v/>
      </c>
      <c r="D38" s="7" t="str">
        <f>IFERROR(VLOOKUP(B38,'Ürün Veri'!$A:$E,3,FALSE),"")</f>
        <v/>
      </c>
      <c r="E38" s="7" t="str">
        <f>IFERROR(VLOOKUP(B38,'Ürün Veri'!$A:$E,4,FALSE),"")</f>
        <v/>
      </c>
      <c r="F38" s="7" t="str">
        <f>IFERROR(VLOOKUP(B38,'Ürün Veri'!$A:$E,5,FALSE),"")</f>
        <v/>
      </c>
      <c r="G38" s="6"/>
      <c r="H38" s="6"/>
      <c r="I38" s="14">
        <v>10</v>
      </c>
      <c r="J38" s="15">
        <f t="shared" si="25"/>
        <v>45</v>
      </c>
      <c r="K38" s="15">
        <f t="shared" si="26"/>
        <v>15</v>
      </c>
      <c r="L38" s="8">
        <f t="shared" si="27"/>
        <v>9</v>
      </c>
      <c r="M38" s="6" t="s">
        <v>763</v>
      </c>
      <c r="N38" s="9" t="str">
        <f t="shared" si="41"/>
        <v/>
      </c>
      <c r="O38" s="10" t="str">
        <f t="shared" si="42"/>
        <v/>
      </c>
      <c r="P38" s="8" t="str">
        <f t="shared" si="28"/>
        <v/>
      </c>
      <c r="Q38" s="8" t="str">
        <f t="shared" si="29"/>
        <v/>
      </c>
      <c r="R38" s="9" t="str">
        <f>IF(AB38="","",WORKDAY.INTL(W38,AA38,V38,'Resmi Tatiller'!$A$2:$A$17))</f>
        <v/>
      </c>
      <c r="S38" s="10" t="str">
        <f t="shared" si="30"/>
        <v/>
      </c>
      <c r="T38" s="8" t="str">
        <f t="shared" si="31"/>
        <v>Boş</v>
      </c>
      <c r="U38" s="8">
        <f t="shared" si="32"/>
        <v>540</v>
      </c>
      <c r="V38" s="11" t="str">
        <f t="shared" si="33"/>
        <v>0000011</v>
      </c>
      <c r="W38" s="9" t="str">
        <f>IF(OR(N38="",O38=""),"",IF($AD38="24 Saat",N38,IF($AD38="12 Saat",IF(O38&gt;=TIME(20,0,0),WORKDAY.INTL(N38,1,V38,'Resmi Tatiller'!$A$2:$A$17),WORKDAY.INTL(N38-1,1,V38,'Resmi Tatiller'!$A$2:$A$17)),IF($AD38="2 Vardiya",IF(O38&lt;TIME(6,0,0),N38-1,IF(O38&lt;TIME(8,0,0),WORKDAY.INTL(N38-1,1,V38,'Resmi Tatiller'!$A$2:$A$17),N38)),IF(O38&gt;=TIME(18,0,0),WORKDAY.INTL(N38,1,V38,'Resmi Tatiller'!$A$2:$A$17),WORKDAY.INTL(N38-1,1,V38,'Resmi Tatiller'!$A$2:$A$17))))))</f>
        <v/>
      </c>
      <c r="X38" s="8" t="str">
        <f t="shared" si="34"/>
        <v/>
      </c>
      <c r="Y38" s="11" t="str">
        <f t="shared" si="35"/>
        <v/>
      </c>
      <c r="Z38" s="11" t="str">
        <f t="shared" si="36"/>
        <v/>
      </c>
      <c r="AA38" s="11" t="str">
        <f t="shared" si="37"/>
        <v/>
      </c>
      <c r="AB38" s="11" t="str">
        <f t="shared" si="38"/>
        <v/>
      </c>
      <c r="AC38" s="12" t="str">
        <f t="shared" si="39"/>
        <v/>
      </c>
      <c r="AD38" s="6" t="str">
        <f t="shared" si="40"/>
        <v>Gündüz</v>
      </c>
      <c r="AE38" s="18" t="str">
        <f t="shared" si="43"/>
        <v/>
      </c>
      <c r="AF38" s="18" t="str">
        <f t="shared" si="44"/>
        <v/>
      </c>
      <c r="AG38" s="19" t="str">
        <f t="shared" si="45"/>
        <v/>
      </c>
      <c r="AH38" s="18" t="str">
        <f>IF(AF38="","",WORKDAY.INTL(AF38-1,1,V38,'Resmi Tatiller'!$A$2:$A$17))</f>
        <v/>
      </c>
      <c r="AI38" s="18" t="str">
        <f t="shared" si="46"/>
        <v/>
      </c>
      <c r="AJ38" s="18" t="str">
        <f>IF(AE38="","",IF(AH38&lt;&gt;AF38,AH38+TIME(8,0,0),IF(AG38&lt;TIME(8,0,0),AF38+TIME(8,0,0),IF(AG38&lt;TIME(12,0,0),AE38,IF(AG38&lt;TIME(12,45,0),AF38+TIME(12,45,0),IF(AG38&lt;TIME(15,0,0),AE38,IF(AG38&lt;TIME(15,15,0),AF38+TIME(15,15,0),IF(AG38&lt;TIME(18,0,0),AE38,WORKDAY.INTL(AF38,1,V38,'Resmi Tatiller'!$A$2:$A$17)+TIME(8,0,0)))))))))</f>
        <v/>
      </c>
      <c r="AK38" s="18" t="str">
        <f>IF(AE38="","",IF(AH38&lt;&gt;AF38,AH38+TIME(8,0,0),IF(AG38&lt;TIME(8,0,0),AF38+TIME(8,0,0),IF(AG38&lt;TIME(12,0,0),AE38,IF(AG38&lt;TIME(12,45,0),AF38+TIME(12,45,0),IF(AG38&lt;TIME(15,0,0),AE38,IF(AG38&lt;TIME(15,15,0),AF38+TIME(15,15,0),IF(AG38&lt;TIME(20,0,0),AE38,WORKDAY.INTL(AF38,1,V38,'Resmi Tatiller'!$A$2:$A$17)+TIME(8,0,0)))))))))</f>
        <v/>
      </c>
      <c r="AL38" s="18" t="str">
        <f t="shared" si="47"/>
        <v/>
      </c>
    </row>
    <row r="39" spans="1:38" x14ac:dyDescent="0.25">
      <c r="A39" s="6" t="str">
        <f t="shared" si="24"/>
        <v/>
      </c>
      <c r="B39" s="6"/>
      <c r="C39" s="7" t="str">
        <f>IFERROR(VLOOKUP(B39,'Ürün Veri'!$A:$E,2,FALSE),"")</f>
        <v/>
      </c>
      <c r="D39" s="7" t="str">
        <f>IFERROR(VLOOKUP(B39,'Ürün Veri'!$A:$E,3,FALSE),"")</f>
        <v/>
      </c>
      <c r="E39" s="7" t="str">
        <f>IFERROR(VLOOKUP(B39,'Ürün Veri'!$A:$E,4,FALSE),"")</f>
        <v/>
      </c>
      <c r="F39" s="7" t="str">
        <f>IFERROR(VLOOKUP(B39,'Ürün Veri'!$A:$E,5,FALSE),"")</f>
        <v/>
      </c>
      <c r="G39" s="6"/>
      <c r="H39" s="6"/>
      <c r="I39" s="14">
        <v>10</v>
      </c>
      <c r="J39" s="15">
        <f t="shared" si="25"/>
        <v>45</v>
      </c>
      <c r="K39" s="15">
        <f t="shared" si="26"/>
        <v>15</v>
      </c>
      <c r="L39" s="8">
        <f t="shared" si="27"/>
        <v>9</v>
      </c>
      <c r="M39" s="6" t="s">
        <v>763</v>
      </c>
      <c r="N39" s="9" t="str">
        <f t="shared" si="41"/>
        <v/>
      </c>
      <c r="O39" s="10" t="str">
        <f t="shared" si="42"/>
        <v/>
      </c>
      <c r="P39" s="8" t="str">
        <f t="shared" si="28"/>
        <v/>
      </c>
      <c r="Q39" s="8" t="str">
        <f t="shared" si="29"/>
        <v/>
      </c>
      <c r="R39" s="9" t="str">
        <f>IF(AB39="","",WORKDAY.INTL(W39,AA39,V39,'Resmi Tatiller'!$A$2:$A$17))</f>
        <v/>
      </c>
      <c r="S39" s="10" t="str">
        <f t="shared" si="30"/>
        <v/>
      </c>
      <c r="T39" s="8" t="str">
        <f t="shared" si="31"/>
        <v>Boş</v>
      </c>
      <c r="U39" s="8">
        <f t="shared" si="32"/>
        <v>540</v>
      </c>
      <c r="V39" s="11" t="str">
        <f t="shared" si="33"/>
        <v>0000011</v>
      </c>
      <c r="W39" s="9" t="str">
        <f>IF(OR(N39="",O39=""),"",IF($AD39="24 Saat",N39,IF($AD39="12 Saat",IF(O39&gt;=TIME(20,0,0),WORKDAY.INTL(N39,1,V39,'Resmi Tatiller'!$A$2:$A$17),WORKDAY.INTL(N39-1,1,V39,'Resmi Tatiller'!$A$2:$A$17)),IF($AD39="2 Vardiya",IF(O39&lt;TIME(6,0,0),N39-1,IF(O39&lt;TIME(8,0,0),WORKDAY.INTL(N39-1,1,V39,'Resmi Tatiller'!$A$2:$A$17),N39)),IF(O39&gt;=TIME(18,0,0),WORKDAY.INTL(N39,1,V39,'Resmi Tatiller'!$A$2:$A$17),WORKDAY.INTL(N39-1,1,V39,'Resmi Tatiller'!$A$2:$A$17))))))</f>
        <v/>
      </c>
      <c r="X39" s="8" t="str">
        <f t="shared" si="34"/>
        <v/>
      </c>
      <c r="Y39" s="11" t="str">
        <f t="shared" si="35"/>
        <v/>
      </c>
      <c r="Z39" s="11" t="str">
        <f t="shared" si="36"/>
        <v/>
      </c>
      <c r="AA39" s="11" t="str">
        <f t="shared" si="37"/>
        <v/>
      </c>
      <c r="AB39" s="11" t="str">
        <f t="shared" si="38"/>
        <v/>
      </c>
      <c r="AC39" s="12" t="str">
        <f t="shared" si="39"/>
        <v/>
      </c>
      <c r="AD39" s="6" t="str">
        <f t="shared" si="40"/>
        <v>Gündüz</v>
      </c>
      <c r="AE39" s="18" t="str">
        <f t="shared" si="43"/>
        <v/>
      </c>
      <c r="AF39" s="18" t="str">
        <f t="shared" si="44"/>
        <v/>
      </c>
      <c r="AG39" s="19" t="str">
        <f t="shared" si="45"/>
        <v/>
      </c>
      <c r="AH39" s="18" t="str">
        <f>IF(AF39="","",WORKDAY.INTL(AF39-1,1,V39,'Resmi Tatiller'!$A$2:$A$17))</f>
        <v/>
      </c>
      <c r="AI39" s="18" t="str">
        <f t="shared" si="46"/>
        <v/>
      </c>
      <c r="AJ39" s="18" t="str">
        <f>IF(AE39="","",IF(AH39&lt;&gt;AF39,AH39+TIME(8,0,0),IF(AG39&lt;TIME(8,0,0),AF39+TIME(8,0,0),IF(AG39&lt;TIME(12,0,0),AE39,IF(AG39&lt;TIME(12,45,0),AF39+TIME(12,45,0),IF(AG39&lt;TIME(15,0,0),AE39,IF(AG39&lt;TIME(15,15,0),AF39+TIME(15,15,0),IF(AG39&lt;TIME(18,0,0),AE39,WORKDAY.INTL(AF39,1,V39,'Resmi Tatiller'!$A$2:$A$17)+TIME(8,0,0)))))))))</f>
        <v/>
      </c>
      <c r="AK39" s="18" t="str">
        <f>IF(AE39="","",IF(AH39&lt;&gt;AF39,AH39+TIME(8,0,0),IF(AG39&lt;TIME(8,0,0),AF39+TIME(8,0,0),IF(AG39&lt;TIME(12,0,0),AE39,IF(AG39&lt;TIME(12,45,0),AF39+TIME(12,45,0),IF(AG39&lt;TIME(15,0,0),AE39,IF(AG39&lt;TIME(15,15,0),AF39+TIME(15,15,0),IF(AG39&lt;TIME(20,0,0),AE39,WORKDAY.INTL(AF39,1,V39,'Resmi Tatiller'!$A$2:$A$17)+TIME(8,0,0)))))))))</f>
        <v/>
      </c>
      <c r="AL39" s="18" t="str">
        <f t="shared" si="47"/>
        <v/>
      </c>
    </row>
    <row r="40" spans="1:38" x14ac:dyDescent="0.25">
      <c r="A40" s="6" t="str">
        <f t="shared" si="24"/>
        <v/>
      </c>
      <c r="B40" s="6"/>
      <c r="C40" s="7" t="str">
        <f>IFERROR(VLOOKUP(B40,'Ürün Veri'!$A:$E,2,FALSE),"")</f>
        <v/>
      </c>
      <c r="D40" s="7" t="str">
        <f>IFERROR(VLOOKUP(B40,'Ürün Veri'!$A:$E,3,FALSE),"")</f>
        <v/>
      </c>
      <c r="E40" s="7" t="str">
        <f>IFERROR(VLOOKUP(B40,'Ürün Veri'!$A:$E,4,FALSE),"")</f>
        <v/>
      </c>
      <c r="F40" s="7" t="str">
        <f>IFERROR(VLOOKUP(B40,'Ürün Veri'!$A:$E,5,FALSE),"")</f>
        <v/>
      </c>
      <c r="G40" s="6"/>
      <c r="H40" s="6"/>
      <c r="I40" s="14">
        <v>10</v>
      </c>
      <c r="J40" s="15">
        <f t="shared" si="25"/>
        <v>45</v>
      </c>
      <c r="K40" s="15">
        <f t="shared" si="26"/>
        <v>15</v>
      </c>
      <c r="L40" s="8">
        <f t="shared" si="27"/>
        <v>9</v>
      </c>
      <c r="M40" s="6" t="s">
        <v>763</v>
      </c>
      <c r="N40" s="9" t="str">
        <f t="shared" si="41"/>
        <v/>
      </c>
      <c r="O40" s="10" t="str">
        <f t="shared" si="42"/>
        <v/>
      </c>
      <c r="P40" s="8" t="str">
        <f t="shared" si="28"/>
        <v/>
      </c>
      <c r="Q40" s="8" t="str">
        <f t="shared" si="29"/>
        <v/>
      </c>
      <c r="R40" s="9" t="str">
        <f>IF(AB40="","",WORKDAY.INTL(W40,AA40,V40,'Resmi Tatiller'!$A$2:$A$17))</f>
        <v/>
      </c>
      <c r="S40" s="10" t="str">
        <f t="shared" si="30"/>
        <v/>
      </c>
      <c r="T40" s="8" t="str">
        <f t="shared" si="31"/>
        <v>Boş</v>
      </c>
      <c r="U40" s="8">
        <f t="shared" si="32"/>
        <v>540</v>
      </c>
      <c r="V40" s="11" t="str">
        <f t="shared" si="33"/>
        <v>0000011</v>
      </c>
      <c r="W40" s="9" t="str">
        <f>IF(OR(N40="",O40=""),"",IF($AD40="24 Saat",N40,IF($AD40="12 Saat",IF(O40&gt;=TIME(20,0,0),WORKDAY.INTL(N40,1,V40,'Resmi Tatiller'!$A$2:$A$17),WORKDAY.INTL(N40-1,1,V40,'Resmi Tatiller'!$A$2:$A$17)),IF($AD40="2 Vardiya",IF(O40&lt;TIME(6,0,0),N40-1,IF(O40&lt;TIME(8,0,0),WORKDAY.INTL(N40-1,1,V40,'Resmi Tatiller'!$A$2:$A$17),N40)),IF(O40&gt;=TIME(18,0,0),WORKDAY.INTL(N40,1,V40,'Resmi Tatiller'!$A$2:$A$17),WORKDAY.INTL(N40-1,1,V40,'Resmi Tatiller'!$A$2:$A$17))))))</f>
        <v/>
      </c>
      <c r="X40" s="8" t="str">
        <f t="shared" si="34"/>
        <v/>
      </c>
      <c r="Y40" s="11" t="str">
        <f t="shared" si="35"/>
        <v/>
      </c>
      <c r="Z40" s="11" t="str">
        <f t="shared" si="36"/>
        <v/>
      </c>
      <c r="AA40" s="11" t="str">
        <f t="shared" si="37"/>
        <v/>
      </c>
      <c r="AB40" s="11" t="str">
        <f t="shared" si="38"/>
        <v/>
      </c>
      <c r="AC40" s="12" t="str">
        <f t="shared" si="39"/>
        <v/>
      </c>
      <c r="AD40" s="6" t="str">
        <f t="shared" si="40"/>
        <v>Gündüz</v>
      </c>
      <c r="AE40" s="18" t="str">
        <f t="shared" si="43"/>
        <v/>
      </c>
      <c r="AF40" s="18" t="str">
        <f t="shared" si="44"/>
        <v/>
      </c>
      <c r="AG40" s="19" t="str">
        <f t="shared" si="45"/>
        <v/>
      </c>
      <c r="AH40" s="18" t="str">
        <f>IF(AF40="","",WORKDAY.INTL(AF40-1,1,V40,'Resmi Tatiller'!$A$2:$A$17))</f>
        <v/>
      </c>
      <c r="AI40" s="18" t="str">
        <f t="shared" si="46"/>
        <v/>
      </c>
      <c r="AJ40" s="18" t="str">
        <f>IF(AE40="","",IF(AH40&lt;&gt;AF40,AH40+TIME(8,0,0),IF(AG40&lt;TIME(8,0,0),AF40+TIME(8,0,0),IF(AG40&lt;TIME(12,0,0),AE40,IF(AG40&lt;TIME(12,45,0),AF40+TIME(12,45,0),IF(AG40&lt;TIME(15,0,0),AE40,IF(AG40&lt;TIME(15,15,0),AF40+TIME(15,15,0),IF(AG40&lt;TIME(18,0,0),AE40,WORKDAY.INTL(AF40,1,V40,'Resmi Tatiller'!$A$2:$A$17)+TIME(8,0,0)))))))))</f>
        <v/>
      </c>
      <c r="AK40" s="18" t="str">
        <f>IF(AE40="","",IF(AH40&lt;&gt;AF40,AH40+TIME(8,0,0),IF(AG40&lt;TIME(8,0,0),AF40+TIME(8,0,0),IF(AG40&lt;TIME(12,0,0),AE40,IF(AG40&lt;TIME(12,45,0),AF40+TIME(12,45,0),IF(AG40&lt;TIME(15,0,0),AE40,IF(AG40&lt;TIME(15,15,0),AF40+TIME(15,15,0),IF(AG40&lt;TIME(20,0,0),AE40,WORKDAY.INTL(AF40,1,V40,'Resmi Tatiller'!$A$2:$A$17)+TIME(8,0,0)))))))))</f>
        <v/>
      </c>
      <c r="AL40" s="18" t="str">
        <f t="shared" si="47"/>
        <v/>
      </c>
    </row>
    <row r="41" spans="1:38" x14ac:dyDescent="0.25">
      <c r="A41" s="6" t="str">
        <f t="shared" si="24"/>
        <v/>
      </c>
      <c r="B41" s="6"/>
      <c r="C41" s="7" t="str">
        <f>IFERROR(VLOOKUP(B41,'Ürün Veri'!$A:$E,2,FALSE),"")</f>
        <v/>
      </c>
      <c r="D41" s="7" t="str">
        <f>IFERROR(VLOOKUP(B41,'Ürün Veri'!$A:$E,3,FALSE),"")</f>
        <v/>
      </c>
      <c r="E41" s="7" t="str">
        <f>IFERROR(VLOOKUP(B41,'Ürün Veri'!$A:$E,4,FALSE),"")</f>
        <v/>
      </c>
      <c r="F41" s="7" t="str">
        <f>IFERROR(VLOOKUP(B41,'Ürün Veri'!$A:$E,5,FALSE),"")</f>
        <v/>
      </c>
      <c r="G41" s="6"/>
      <c r="H41" s="6"/>
      <c r="I41" s="14">
        <v>10</v>
      </c>
      <c r="J41" s="15">
        <f t="shared" si="25"/>
        <v>45</v>
      </c>
      <c r="K41" s="15">
        <f t="shared" si="26"/>
        <v>15</v>
      </c>
      <c r="L41" s="8">
        <f t="shared" si="27"/>
        <v>9</v>
      </c>
      <c r="M41" s="6" t="s">
        <v>763</v>
      </c>
      <c r="N41" s="9" t="str">
        <f t="shared" si="41"/>
        <v/>
      </c>
      <c r="O41" s="10" t="str">
        <f t="shared" si="42"/>
        <v/>
      </c>
      <c r="P41" s="8" t="str">
        <f t="shared" si="28"/>
        <v/>
      </c>
      <c r="Q41" s="8" t="str">
        <f t="shared" si="29"/>
        <v/>
      </c>
      <c r="R41" s="9" t="str">
        <f>IF(AB41="","",WORKDAY.INTL(W41,AA41,V41,'Resmi Tatiller'!$A$2:$A$17))</f>
        <v/>
      </c>
      <c r="S41" s="10" t="str">
        <f t="shared" si="30"/>
        <v/>
      </c>
      <c r="T41" s="8" t="str">
        <f t="shared" si="31"/>
        <v>Boş</v>
      </c>
      <c r="U41" s="8">
        <f t="shared" si="32"/>
        <v>540</v>
      </c>
      <c r="V41" s="11" t="str">
        <f t="shared" si="33"/>
        <v>0000011</v>
      </c>
      <c r="W41" s="9" t="str">
        <f>IF(OR(N41="",O41=""),"",IF($AD41="24 Saat",N41,IF($AD41="12 Saat",IF(O41&gt;=TIME(20,0,0),WORKDAY.INTL(N41,1,V41,'Resmi Tatiller'!$A$2:$A$17),WORKDAY.INTL(N41-1,1,V41,'Resmi Tatiller'!$A$2:$A$17)),IF($AD41="2 Vardiya",IF(O41&lt;TIME(6,0,0),N41-1,IF(O41&lt;TIME(8,0,0),WORKDAY.INTL(N41-1,1,V41,'Resmi Tatiller'!$A$2:$A$17),N41)),IF(O41&gt;=TIME(18,0,0),WORKDAY.INTL(N41,1,V41,'Resmi Tatiller'!$A$2:$A$17),WORKDAY.INTL(N41-1,1,V41,'Resmi Tatiller'!$A$2:$A$17))))))</f>
        <v/>
      </c>
      <c r="X41" s="8" t="str">
        <f t="shared" si="34"/>
        <v/>
      </c>
      <c r="Y41" s="11" t="str">
        <f t="shared" si="35"/>
        <v/>
      </c>
      <c r="Z41" s="11" t="str">
        <f t="shared" si="36"/>
        <v/>
      </c>
      <c r="AA41" s="11" t="str">
        <f t="shared" si="37"/>
        <v/>
      </c>
      <c r="AB41" s="11" t="str">
        <f t="shared" si="38"/>
        <v/>
      </c>
      <c r="AC41" s="12" t="str">
        <f t="shared" si="39"/>
        <v/>
      </c>
      <c r="AD41" s="6" t="str">
        <f t="shared" si="40"/>
        <v>Gündüz</v>
      </c>
      <c r="AE41" s="18" t="str">
        <f t="shared" si="43"/>
        <v/>
      </c>
      <c r="AF41" s="18" t="str">
        <f t="shared" si="44"/>
        <v/>
      </c>
      <c r="AG41" s="19" t="str">
        <f t="shared" si="45"/>
        <v/>
      </c>
      <c r="AH41" s="18" t="str">
        <f>IF(AF41="","",WORKDAY.INTL(AF41-1,1,V41,'Resmi Tatiller'!$A$2:$A$17))</f>
        <v/>
      </c>
      <c r="AI41" s="18" t="str">
        <f t="shared" si="46"/>
        <v/>
      </c>
      <c r="AJ41" s="18" t="str">
        <f>IF(AE41="","",IF(AH41&lt;&gt;AF41,AH41+TIME(8,0,0),IF(AG41&lt;TIME(8,0,0),AF41+TIME(8,0,0),IF(AG41&lt;TIME(12,0,0),AE41,IF(AG41&lt;TIME(12,45,0),AF41+TIME(12,45,0),IF(AG41&lt;TIME(15,0,0),AE41,IF(AG41&lt;TIME(15,15,0),AF41+TIME(15,15,0),IF(AG41&lt;TIME(18,0,0),AE41,WORKDAY.INTL(AF41,1,V41,'Resmi Tatiller'!$A$2:$A$17)+TIME(8,0,0)))))))))</f>
        <v/>
      </c>
      <c r="AK41" s="18" t="str">
        <f>IF(AE41="","",IF(AH41&lt;&gt;AF41,AH41+TIME(8,0,0),IF(AG41&lt;TIME(8,0,0),AF41+TIME(8,0,0),IF(AG41&lt;TIME(12,0,0),AE41,IF(AG41&lt;TIME(12,45,0),AF41+TIME(12,45,0),IF(AG41&lt;TIME(15,0,0),AE41,IF(AG41&lt;TIME(15,15,0),AF41+TIME(15,15,0),IF(AG41&lt;TIME(20,0,0),AE41,WORKDAY.INTL(AF41,1,V41,'Resmi Tatiller'!$A$2:$A$17)+TIME(8,0,0)))))))))</f>
        <v/>
      </c>
      <c r="AL41" s="18" t="str">
        <f t="shared" si="47"/>
        <v/>
      </c>
    </row>
    <row r="42" spans="1:38" x14ac:dyDescent="0.25">
      <c r="A42" s="6" t="str">
        <f t="shared" si="24"/>
        <v/>
      </c>
      <c r="B42" s="6"/>
      <c r="C42" s="7" t="str">
        <f>IFERROR(VLOOKUP(B42,'Ürün Veri'!$A:$E,2,FALSE),"")</f>
        <v/>
      </c>
      <c r="D42" s="7" t="str">
        <f>IFERROR(VLOOKUP(B42,'Ürün Veri'!$A:$E,3,FALSE),"")</f>
        <v/>
      </c>
      <c r="E42" s="7" t="str">
        <f>IFERROR(VLOOKUP(B42,'Ürün Veri'!$A:$E,4,FALSE),"")</f>
        <v/>
      </c>
      <c r="F42" s="7" t="str">
        <f>IFERROR(VLOOKUP(B42,'Ürün Veri'!$A:$E,5,FALSE),"")</f>
        <v/>
      </c>
      <c r="G42" s="6"/>
      <c r="H42" s="6"/>
      <c r="I42" s="14">
        <v>10</v>
      </c>
      <c r="J42" s="15">
        <f t="shared" si="25"/>
        <v>45</v>
      </c>
      <c r="K42" s="15">
        <f t="shared" si="26"/>
        <v>15</v>
      </c>
      <c r="L42" s="8">
        <f t="shared" si="27"/>
        <v>9</v>
      </c>
      <c r="M42" s="6" t="s">
        <v>763</v>
      </c>
      <c r="N42" s="9" t="str">
        <f t="shared" si="41"/>
        <v/>
      </c>
      <c r="O42" s="10" t="str">
        <f t="shared" si="42"/>
        <v/>
      </c>
      <c r="P42" s="8" t="str">
        <f t="shared" si="28"/>
        <v/>
      </c>
      <c r="Q42" s="8" t="str">
        <f t="shared" si="29"/>
        <v/>
      </c>
      <c r="R42" s="9" t="str">
        <f>IF(AB42="","",WORKDAY.INTL(W42,AA42,V42,'Resmi Tatiller'!$A$2:$A$17))</f>
        <v/>
      </c>
      <c r="S42" s="10" t="str">
        <f t="shared" si="30"/>
        <v/>
      </c>
      <c r="T42" s="8" t="str">
        <f t="shared" si="31"/>
        <v>Boş</v>
      </c>
      <c r="U42" s="8">
        <f t="shared" si="32"/>
        <v>540</v>
      </c>
      <c r="V42" s="11" t="str">
        <f t="shared" si="33"/>
        <v>0000011</v>
      </c>
      <c r="W42" s="9" t="str">
        <f>IF(OR(N42="",O42=""),"",IF($AD42="24 Saat",N42,IF($AD42="12 Saat",IF(O42&gt;=TIME(20,0,0),WORKDAY.INTL(N42,1,V42,'Resmi Tatiller'!$A$2:$A$17),WORKDAY.INTL(N42-1,1,V42,'Resmi Tatiller'!$A$2:$A$17)),IF($AD42="2 Vardiya",IF(O42&lt;TIME(6,0,0),N42-1,IF(O42&lt;TIME(8,0,0),WORKDAY.INTL(N42-1,1,V42,'Resmi Tatiller'!$A$2:$A$17),N42)),IF(O42&gt;=TIME(18,0,0),WORKDAY.INTL(N42,1,V42,'Resmi Tatiller'!$A$2:$A$17),WORKDAY.INTL(N42-1,1,V42,'Resmi Tatiller'!$A$2:$A$17))))))</f>
        <v/>
      </c>
      <c r="X42" s="8" t="str">
        <f t="shared" si="34"/>
        <v/>
      </c>
      <c r="Y42" s="11" t="str">
        <f t="shared" si="35"/>
        <v/>
      </c>
      <c r="Z42" s="11" t="str">
        <f t="shared" si="36"/>
        <v/>
      </c>
      <c r="AA42" s="11" t="str">
        <f t="shared" si="37"/>
        <v/>
      </c>
      <c r="AB42" s="11" t="str">
        <f t="shared" si="38"/>
        <v/>
      </c>
      <c r="AC42" s="12" t="str">
        <f t="shared" si="39"/>
        <v/>
      </c>
      <c r="AD42" s="6" t="str">
        <f t="shared" si="40"/>
        <v>Gündüz</v>
      </c>
      <c r="AE42" s="18" t="str">
        <f t="shared" si="43"/>
        <v/>
      </c>
      <c r="AF42" s="18" t="str">
        <f t="shared" si="44"/>
        <v/>
      </c>
      <c r="AG42" s="19" t="str">
        <f t="shared" si="45"/>
        <v/>
      </c>
      <c r="AH42" s="18" t="str">
        <f>IF(AF42="","",WORKDAY.INTL(AF42-1,1,V42,'Resmi Tatiller'!$A$2:$A$17))</f>
        <v/>
      </c>
      <c r="AI42" s="18" t="str">
        <f t="shared" si="46"/>
        <v/>
      </c>
      <c r="AJ42" s="18" t="str">
        <f>IF(AE42="","",IF(AH42&lt;&gt;AF42,AH42+TIME(8,0,0),IF(AG42&lt;TIME(8,0,0),AF42+TIME(8,0,0),IF(AG42&lt;TIME(12,0,0),AE42,IF(AG42&lt;TIME(12,45,0),AF42+TIME(12,45,0),IF(AG42&lt;TIME(15,0,0),AE42,IF(AG42&lt;TIME(15,15,0),AF42+TIME(15,15,0),IF(AG42&lt;TIME(18,0,0),AE42,WORKDAY.INTL(AF42,1,V42,'Resmi Tatiller'!$A$2:$A$17)+TIME(8,0,0)))))))))</f>
        <v/>
      </c>
      <c r="AK42" s="18" t="str">
        <f>IF(AE42="","",IF(AH42&lt;&gt;AF42,AH42+TIME(8,0,0),IF(AG42&lt;TIME(8,0,0),AF42+TIME(8,0,0),IF(AG42&lt;TIME(12,0,0),AE42,IF(AG42&lt;TIME(12,45,0),AF42+TIME(12,45,0),IF(AG42&lt;TIME(15,0,0),AE42,IF(AG42&lt;TIME(15,15,0),AF42+TIME(15,15,0),IF(AG42&lt;TIME(20,0,0),AE42,WORKDAY.INTL(AF42,1,V42,'Resmi Tatiller'!$A$2:$A$17)+TIME(8,0,0)))))))))</f>
        <v/>
      </c>
      <c r="AL42" s="18" t="str">
        <f t="shared" si="47"/>
        <v/>
      </c>
    </row>
    <row r="43" spans="1:38" x14ac:dyDescent="0.25">
      <c r="A43" s="6" t="str">
        <f t="shared" si="24"/>
        <v/>
      </c>
      <c r="B43" s="6"/>
      <c r="C43" s="7" t="str">
        <f>IFERROR(VLOOKUP(B43,'Ürün Veri'!$A:$E,2,FALSE),"")</f>
        <v/>
      </c>
      <c r="D43" s="7" t="str">
        <f>IFERROR(VLOOKUP(B43,'Ürün Veri'!$A:$E,3,FALSE),"")</f>
        <v/>
      </c>
      <c r="E43" s="7" t="str">
        <f>IFERROR(VLOOKUP(B43,'Ürün Veri'!$A:$E,4,FALSE),"")</f>
        <v/>
      </c>
      <c r="F43" s="7" t="str">
        <f>IFERROR(VLOOKUP(B43,'Ürün Veri'!$A:$E,5,FALSE),"")</f>
        <v/>
      </c>
      <c r="G43" s="6"/>
      <c r="H43" s="6"/>
      <c r="I43" s="14">
        <v>10</v>
      </c>
      <c r="J43" s="15">
        <f t="shared" si="25"/>
        <v>45</v>
      </c>
      <c r="K43" s="15">
        <f t="shared" si="26"/>
        <v>15</v>
      </c>
      <c r="L43" s="8">
        <f t="shared" si="27"/>
        <v>9</v>
      </c>
      <c r="M43" s="6" t="s">
        <v>763</v>
      </c>
      <c r="N43" s="9" t="str">
        <f t="shared" si="41"/>
        <v/>
      </c>
      <c r="O43" s="10" t="str">
        <f t="shared" si="42"/>
        <v/>
      </c>
      <c r="P43" s="8" t="str">
        <f t="shared" si="28"/>
        <v/>
      </c>
      <c r="Q43" s="8" t="str">
        <f t="shared" si="29"/>
        <v/>
      </c>
      <c r="R43" s="9" t="str">
        <f>IF(AB43="","",WORKDAY.INTL(W43,AA43,V43,'Resmi Tatiller'!$A$2:$A$17))</f>
        <v/>
      </c>
      <c r="S43" s="10" t="str">
        <f t="shared" si="30"/>
        <v/>
      </c>
      <c r="T43" s="8" t="str">
        <f t="shared" si="31"/>
        <v>Boş</v>
      </c>
      <c r="U43" s="8">
        <f t="shared" si="32"/>
        <v>540</v>
      </c>
      <c r="V43" s="11" t="str">
        <f t="shared" si="33"/>
        <v>0000011</v>
      </c>
      <c r="W43" s="9" t="str">
        <f>IF(OR(N43="",O43=""),"",IF($AD43="24 Saat",N43,IF($AD43="12 Saat",IF(O43&gt;=TIME(20,0,0),WORKDAY.INTL(N43,1,V43,'Resmi Tatiller'!$A$2:$A$17),WORKDAY.INTL(N43-1,1,V43,'Resmi Tatiller'!$A$2:$A$17)),IF($AD43="2 Vardiya",IF(O43&lt;TIME(6,0,0),N43-1,IF(O43&lt;TIME(8,0,0),WORKDAY.INTL(N43-1,1,V43,'Resmi Tatiller'!$A$2:$A$17),N43)),IF(O43&gt;=TIME(18,0,0),WORKDAY.INTL(N43,1,V43,'Resmi Tatiller'!$A$2:$A$17),WORKDAY.INTL(N43-1,1,V43,'Resmi Tatiller'!$A$2:$A$17))))))</f>
        <v/>
      </c>
      <c r="X43" s="8" t="str">
        <f t="shared" si="34"/>
        <v/>
      </c>
      <c r="Y43" s="11" t="str">
        <f t="shared" si="35"/>
        <v/>
      </c>
      <c r="Z43" s="11" t="str">
        <f t="shared" si="36"/>
        <v/>
      </c>
      <c r="AA43" s="11" t="str">
        <f t="shared" si="37"/>
        <v/>
      </c>
      <c r="AB43" s="11" t="str">
        <f t="shared" si="38"/>
        <v/>
      </c>
      <c r="AC43" s="12" t="str">
        <f t="shared" si="39"/>
        <v/>
      </c>
      <c r="AD43" s="6" t="str">
        <f t="shared" si="40"/>
        <v>Gündüz</v>
      </c>
      <c r="AE43" s="18" t="str">
        <f t="shared" si="43"/>
        <v/>
      </c>
      <c r="AF43" s="18" t="str">
        <f t="shared" si="44"/>
        <v/>
      </c>
      <c r="AG43" s="19" t="str">
        <f t="shared" si="45"/>
        <v/>
      </c>
      <c r="AH43" s="18" t="str">
        <f>IF(AF43="","",WORKDAY.INTL(AF43-1,1,V43,'Resmi Tatiller'!$A$2:$A$17))</f>
        <v/>
      </c>
      <c r="AI43" s="18" t="str">
        <f t="shared" si="46"/>
        <v/>
      </c>
      <c r="AJ43" s="18" t="str">
        <f>IF(AE43="","",IF(AH43&lt;&gt;AF43,AH43+TIME(8,0,0),IF(AG43&lt;TIME(8,0,0),AF43+TIME(8,0,0),IF(AG43&lt;TIME(12,0,0),AE43,IF(AG43&lt;TIME(12,45,0),AF43+TIME(12,45,0),IF(AG43&lt;TIME(15,0,0),AE43,IF(AG43&lt;TIME(15,15,0),AF43+TIME(15,15,0),IF(AG43&lt;TIME(18,0,0),AE43,WORKDAY.INTL(AF43,1,V43,'Resmi Tatiller'!$A$2:$A$17)+TIME(8,0,0)))))))))</f>
        <v/>
      </c>
      <c r="AK43" s="18" t="str">
        <f>IF(AE43="","",IF(AH43&lt;&gt;AF43,AH43+TIME(8,0,0),IF(AG43&lt;TIME(8,0,0),AF43+TIME(8,0,0),IF(AG43&lt;TIME(12,0,0),AE43,IF(AG43&lt;TIME(12,45,0),AF43+TIME(12,45,0),IF(AG43&lt;TIME(15,0,0),AE43,IF(AG43&lt;TIME(15,15,0),AF43+TIME(15,15,0),IF(AG43&lt;TIME(20,0,0),AE43,WORKDAY.INTL(AF43,1,V43,'Resmi Tatiller'!$A$2:$A$17)+TIME(8,0,0)))))))))</f>
        <v/>
      </c>
      <c r="AL43" s="18" t="str">
        <f t="shared" si="47"/>
        <v/>
      </c>
    </row>
    <row r="44" spans="1:38" x14ac:dyDescent="0.25">
      <c r="A44" s="6" t="str">
        <f t="shared" si="24"/>
        <v/>
      </c>
      <c r="B44" s="6"/>
      <c r="C44" s="7" t="str">
        <f>IFERROR(VLOOKUP(B44,'Ürün Veri'!$A:$E,2,FALSE),"")</f>
        <v/>
      </c>
      <c r="D44" s="7" t="str">
        <f>IFERROR(VLOOKUP(B44,'Ürün Veri'!$A:$E,3,FALSE),"")</f>
        <v/>
      </c>
      <c r="E44" s="7" t="str">
        <f>IFERROR(VLOOKUP(B44,'Ürün Veri'!$A:$E,4,FALSE),"")</f>
        <v/>
      </c>
      <c r="F44" s="7" t="str">
        <f>IFERROR(VLOOKUP(B44,'Ürün Veri'!$A:$E,5,FALSE),"")</f>
        <v/>
      </c>
      <c r="G44" s="6"/>
      <c r="H44" s="6"/>
      <c r="I44" s="14">
        <v>10</v>
      </c>
      <c r="J44" s="15">
        <f t="shared" si="25"/>
        <v>45</v>
      </c>
      <c r="K44" s="15">
        <f t="shared" si="26"/>
        <v>15</v>
      </c>
      <c r="L44" s="8">
        <f t="shared" si="27"/>
        <v>9</v>
      </c>
      <c r="M44" s="6" t="s">
        <v>763</v>
      </c>
      <c r="N44" s="9" t="str">
        <f t="shared" si="41"/>
        <v/>
      </c>
      <c r="O44" s="10" t="str">
        <f t="shared" si="42"/>
        <v/>
      </c>
      <c r="P44" s="8" t="str">
        <f t="shared" si="28"/>
        <v/>
      </c>
      <c r="Q44" s="8" t="str">
        <f t="shared" si="29"/>
        <v/>
      </c>
      <c r="R44" s="9" t="str">
        <f>IF(AB44="","",WORKDAY.INTL(W44,AA44,V44,'Resmi Tatiller'!$A$2:$A$17))</f>
        <v/>
      </c>
      <c r="S44" s="10" t="str">
        <f t="shared" si="30"/>
        <v/>
      </c>
      <c r="T44" s="8" t="str">
        <f t="shared" si="31"/>
        <v>Boş</v>
      </c>
      <c r="U44" s="8">
        <f t="shared" si="32"/>
        <v>540</v>
      </c>
      <c r="V44" s="11" t="str">
        <f t="shared" si="33"/>
        <v>0000011</v>
      </c>
      <c r="W44" s="9" t="str">
        <f>IF(OR(N44="",O44=""),"",IF($AD44="24 Saat",N44,IF($AD44="12 Saat",IF(O44&gt;=TIME(20,0,0),WORKDAY.INTL(N44,1,V44,'Resmi Tatiller'!$A$2:$A$17),WORKDAY.INTL(N44-1,1,V44,'Resmi Tatiller'!$A$2:$A$17)),IF($AD44="2 Vardiya",IF(O44&lt;TIME(6,0,0),N44-1,IF(O44&lt;TIME(8,0,0),WORKDAY.INTL(N44-1,1,V44,'Resmi Tatiller'!$A$2:$A$17),N44)),IF(O44&gt;=TIME(18,0,0),WORKDAY.INTL(N44,1,V44,'Resmi Tatiller'!$A$2:$A$17),WORKDAY.INTL(N44-1,1,V44,'Resmi Tatiller'!$A$2:$A$17))))))</f>
        <v/>
      </c>
      <c r="X44" s="8" t="str">
        <f t="shared" si="34"/>
        <v/>
      </c>
      <c r="Y44" s="11" t="str">
        <f t="shared" si="35"/>
        <v/>
      </c>
      <c r="Z44" s="11" t="str">
        <f t="shared" si="36"/>
        <v/>
      </c>
      <c r="AA44" s="11" t="str">
        <f t="shared" si="37"/>
        <v/>
      </c>
      <c r="AB44" s="11" t="str">
        <f t="shared" si="38"/>
        <v/>
      </c>
      <c r="AC44" s="12" t="str">
        <f t="shared" si="39"/>
        <v/>
      </c>
      <c r="AD44" s="6" t="str">
        <f t="shared" si="40"/>
        <v>Gündüz</v>
      </c>
      <c r="AE44" s="18" t="str">
        <f t="shared" si="43"/>
        <v/>
      </c>
      <c r="AF44" s="18" t="str">
        <f t="shared" si="44"/>
        <v/>
      </c>
      <c r="AG44" s="19" t="str">
        <f t="shared" si="45"/>
        <v/>
      </c>
      <c r="AH44" s="18" t="str">
        <f>IF(AF44="","",WORKDAY.INTL(AF44-1,1,V44,'Resmi Tatiller'!$A$2:$A$17))</f>
        <v/>
      </c>
      <c r="AI44" s="18" t="str">
        <f t="shared" si="46"/>
        <v/>
      </c>
      <c r="AJ44" s="18" t="str">
        <f>IF(AE44="","",IF(AH44&lt;&gt;AF44,AH44+TIME(8,0,0),IF(AG44&lt;TIME(8,0,0),AF44+TIME(8,0,0),IF(AG44&lt;TIME(12,0,0),AE44,IF(AG44&lt;TIME(12,45,0),AF44+TIME(12,45,0),IF(AG44&lt;TIME(15,0,0),AE44,IF(AG44&lt;TIME(15,15,0),AF44+TIME(15,15,0),IF(AG44&lt;TIME(18,0,0),AE44,WORKDAY.INTL(AF44,1,V44,'Resmi Tatiller'!$A$2:$A$17)+TIME(8,0,0)))))))))</f>
        <v/>
      </c>
      <c r="AK44" s="18" t="str">
        <f>IF(AE44="","",IF(AH44&lt;&gt;AF44,AH44+TIME(8,0,0),IF(AG44&lt;TIME(8,0,0),AF44+TIME(8,0,0),IF(AG44&lt;TIME(12,0,0),AE44,IF(AG44&lt;TIME(12,45,0),AF44+TIME(12,45,0),IF(AG44&lt;TIME(15,0,0),AE44,IF(AG44&lt;TIME(15,15,0),AF44+TIME(15,15,0),IF(AG44&lt;TIME(20,0,0),AE44,WORKDAY.INTL(AF44,1,V44,'Resmi Tatiller'!$A$2:$A$17)+TIME(8,0,0)))))))))</f>
        <v/>
      </c>
      <c r="AL44" s="18" t="str">
        <f t="shared" si="47"/>
        <v/>
      </c>
    </row>
    <row r="45" spans="1:38" x14ac:dyDescent="0.25">
      <c r="A45" s="6" t="str">
        <f t="shared" si="24"/>
        <v/>
      </c>
      <c r="B45" s="6"/>
      <c r="C45" s="7" t="str">
        <f>IFERROR(VLOOKUP(B45,'Ürün Veri'!$A:$E,2,FALSE),"")</f>
        <v/>
      </c>
      <c r="D45" s="7" t="str">
        <f>IFERROR(VLOOKUP(B45,'Ürün Veri'!$A:$E,3,FALSE),"")</f>
        <v/>
      </c>
      <c r="E45" s="7" t="str">
        <f>IFERROR(VLOOKUP(B45,'Ürün Veri'!$A:$E,4,FALSE),"")</f>
        <v/>
      </c>
      <c r="F45" s="7" t="str">
        <f>IFERROR(VLOOKUP(B45,'Ürün Veri'!$A:$E,5,FALSE),"")</f>
        <v/>
      </c>
      <c r="G45" s="6"/>
      <c r="H45" s="6"/>
      <c r="I45" s="14">
        <v>10</v>
      </c>
      <c r="J45" s="15">
        <f t="shared" si="25"/>
        <v>45</v>
      </c>
      <c r="K45" s="15">
        <f t="shared" si="26"/>
        <v>15</v>
      </c>
      <c r="L45" s="8">
        <f t="shared" si="27"/>
        <v>9</v>
      </c>
      <c r="M45" s="6" t="s">
        <v>763</v>
      </c>
      <c r="N45" s="9" t="str">
        <f t="shared" si="41"/>
        <v/>
      </c>
      <c r="O45" s="10" t="str">
        <f t="shared" si="42"/>
        <v/>
      </c>
      <c r="P45" s="8" t="str">
        <f t="shared" si="28"/>
        <v/>
      </c>
      <c r="Q45" s="8" t="str">
        <f t="shared" si="29"/>
        <v/>
      </c>
      <c r="R45" s="9" t="str">
        <f>IF(AB45="","",WORKDAY.INTL(W45,AA45,V45,'Resmi Tatiller'!$A$2:$A$17))</f>
        <v/>
      </c>
      <c r="S45" s="10" t="str">
        <f t="shared" si="30"/>
        <v/>
      </c>
      <c r="T45" s="8" t="str">
        <f t="shared" si="31"/>
        <v>Boş</v>
      </c>
      <c r="U45" s="8">
        <f t="shared" si="32"/>
        <v>540</v>
      </c>
      <c r="V45" s="11" t="str">
        <f t="shared" si="33"/>
        <v>0000011</v>
      </c>
      <c r="W45" s="9" t="str">
        <f>IF(OR(N45="",O45=""),"",IF($AD45="24 Saat",N45,IF($AD45="12 Saat",IF(O45&gt;=TIME(20,0,0),WORKDAY.INTL(N45,1,V45,'Resmi Tatiller'!$A$2:$A$17),WORKDAY.INTL(N45-1,1,V45,'Resmi Tatiller'!$A$2:$A$17)),IF($AD45="2 Vardiya",IF(O45&lt;TIME(6,0,0),N45-1,IF(O45&lt;TIME(8,0,0),WORKDAY.INTL(N45-1,1,V45,'Resmi Tatiller'!$A$2:$A$17),N45)),IF(O45&gt;=TIME(18,0,0),WORKDAY.INTL(N45,1,V45,'Resmi Tatiller'!$A$2:$A$17),WORKDAY.INTL(N45-1,1,V45,'Resmi Tatiller'!$A$2:$A$17))))))</f>
        <v/>
      </c>
      <c r="X45" s="8" t="str">
        <f t="shared" si="34"/>
        <v/>
      </c>
      <c r="Y45" s="11" t="str">
        <f t="shared" si="35"/>
        <v/>
      </c>
      <c r="Z45" s="11" t="str">
        <f t="shared" si="36"/>
        <v/>
      </c>
      <c r="AA45" s="11" t="str">
        <f t="shared" si="37"/>
        <v/>
      </c>
      <c r="AB45" s="11" t="str">
        <f t="shared" si="38"/>
        <v/>
      </c>
      <c r="AC45" s="12" t="str">
        <f t="shared" si="39"/>
        <v/>
      </c>
      <c r="AD45" s="6" t="str">
        <f t="shared" si="40"/>
        <v>Gündüz</v>
      </c>
      <c r="AE45" s="18" t="str">
        <f t="shared" si="43"/>
        <v/>
      </c>
      <c r="AF45" s="18" t="str">
        <f t="shared" si="44"/>
        <v/>
      </c>
      <c r="AG45" s="19" t="str">
        <f t="shared" si="45"/>
        <v/>
      </c>
      <c r="AH45" s="18" t="str">
        <f>IF(AF45="","",WORKDAY.INTL(AF45-1,1,V45,'Resmi Tatiller'!$A$2:$A$17))</f>
        <v/>
      </c>
      <c r="AI45" s="18" t="str">
        <f t="shared" si="46"/>
        <v/>
      </c>
      <c r="AJ45" s="18" t="str">
        <f>IF(AE45="","",IF(AH45&lt;&gt;AF45,AH45+TIME(8,0,0),IF(AG45&lt;TIME(8,0,0),AF45+TIME(8,0,0),IF(AG45&lt;TIME(12,0,0),AE45,IF(AG45&lt;TIME(12,45,0),AF45+TIME(12,45,0),IF(AG45&lt;TIME(15,0,0),AE45,IF(AG45&lt;TIME(15,15,0),AF45+TIME(15,15,0),IF(AG45&lt;TIME(18,0,0),AE45,WORKDAY.INTL(AF45,1,V45,'Resmi Tatiller'!$A$2:$A$17)+TIME(8,0,0)))))))))</f>
        <v/>
      </c>
      <c r="AK45" s="18" t="str">
        <f>IF(AE45="","",IF(AH45&lt;&gt;AF45,AH45+TIME(8,0,0),IF(AG45&lt;TIME(8,0,0),AF45+TIME(8,0,0),IF(AG45&lt;TIME(12,0,0),AE45,IF(AG45&lt;TIME(12,45,0),AF45+TIME(12,45,0),IF(AG45&lt;TIME(15,0,0),AE45,IF(AG45&lt;TIME(15,15,0),AF45+TIME(15,15,0),IF(AG45&lt;TIME(20,0,0),AE45,WORKDAY.INTL(AF45,1,V45,'Resmi Tatiller'!$A$2:$A$17)+TIME(8,0,0)))))))))</f>
        <v/>
      </c>
      <c r="AL45" s="18" t="str">
        <f t="shared" si="47"/>
        <v/>
      </c>
    </row>
    <row r="46" spans="1:38" x14ac:dyDescent="0.25">
      <c r="A46" s="6" t="str">
        <f t="shared" si="24"/>
        <v/>
      </c>
      <c r="B46" s="6"/>
      <c r="C46" s="7" t="str">
        <f>IFERROR(VLOOKUP(B46,'Ürün Veri'!$A:$E,2,FALSE),"")</f>
        <v/>
      </c>
      <c r="D46" s="7" t="str">
        <f>IFERROR(VLOOKUP(B46,'Ürün Veri'!$A:$E,3,FALSE),"")</f>
        <v/>
      </c>
      <c r="E46" s="7" t="str">
        <f>IFERROR(VLOOKUP(B46,'Ürün Veri'!$A:$E,4,FALSE),"")</f>
        <v/>
      </c>
      <c r="F46" s="7" t="str">
        <f>IFERROR(VLOOKUP(B46,'Ürün Veri'!$A:$E,5,FALSE),"")</f>
        <v/>
      </c>
      <c r="G46" s="6"/>
      <c r="H46" s="6"/>
      <c r="I46" s="14">
        <v>10</v>
      </c>
      <c r="J46" s="15">
        <f t="shared" si="25"/>
        <v>45</v>
      </c>
      <c r="K46" s="15">
        <f t="shared" si="26"/>
        <v>15</v>
      </c>
      <c r="L46" s="8">
        <f t="shared" si="27"/>
        <v>9</v>
      </c>
      <c r="M46" s="6" t="s">
        <v>763</v>
      </c>
      <c r="N46" s="9" t="str">
        <f t="shared" si="41"/>
        <v/>
      </c>
      <c r="O46" s="10" t="str">
        <f t="shared" si="42"/>
        <v/>
      </c>
      <c r="P46" s="8" t="str">
        <f t="shared" si="28"/>
        <v/>
      </c>
      <c r="Q46" s="8" t="str">
        <f t="shared" si="29"/>
        <v/>
      </c>
      <c r="R46" s="9" t="str">
        <f>IF(AB46="","",WORKDAY.INTL(W46,AA46,V46,'Resmi Tatiller'!$A$2:$A$17))</f>
        <v/>
      </c>
      <c r="S46" s="10" t="str">
        <f t="shared" si="30"/>
        <v/>
      </c>
      <c r="T46" s="8" t="str">
        <f t="shared" si="31"/>
        <v>Boş</v>
      </c>
      <c r="U46" s="8">
        <f t="shared" si="32"/>
        <v>540</v>
      </c>
      <c r="V46" s="11" t="str">
        <f t="shared" si="33"/>
        <v>0000011</v>
      </c>
      <c r="W46" s="9" t="str">
        <f>IF(OR(N46="",O46=""),"",IF($AD46="24 Saat",N46,IF($AD46="12 Saat",IF(O46&gt;=TIME(20,0,0),WORKDAY.INTL(N46,1,V46,'Resmi Tatiller'!$A$2:$A$17),WORKDAY.INTL(N46-1,1,V46,'Resmi Tatiller'!$A$2:$A$17)),IF($AD46="2 Vardiya",IF(O46&lt;TIME(6,0,0),N46-1,IF(O46&lt;TIME(8,0,0),WORKDAY.INTL(N46-1,1,V46,'Resmi Tatiller'!$A$2:$A$17),N46)),IF(O46&gt;=TIME(18,0,0),WORKDAY.INTL(N46,1,V46,'Resmi Tatiller'!$A$2:$A$17),WORKDAY.INTL(N46-1,1,V46,'Resmi Tatiller'!$A$2:$A$17))))))</f>
        <v/>
      </c>
      <c r="X46" s="8" t="str">
        <f t="shared" si="34"/>
        <v/>
      </c>
      <c r="Y46" s="11" t="str">
        <f t="shared" si="35"/>
        <v/>
      </c>
      <c r="Z46" s="11" t="str">
        <f t="shared" si="36"/>
        <v/>
      </c>
      <c r="AA46" s="11" t="str">
        <f t="shared" si="37"/>
        <v/>
      </c>
      <c r="AB46" s="11" t="str">
        <f t="shared" si="38"/>
        <v/>
      </c>
      <c r="AC46" s="12" t="str">
        <f t="shared" si="39"/>
        <v/>
      </c>
      <c r="AD46" s="6" t="str">
        <f t="shared" si="40"/>
        <v>Gündüz</v>
      </c>
      <c r="AE46" s="18" t="str">
        <f t="shared" si="43"/>
        <v/>
      </c>
      <c r="AF46" s="18" t="str">
        <f t="shared" si="44"/>
        <v/>
      </c>
      <c r="AG46" s="19" t="str">
        <f t="shared" si="45"/>
        <v/>
      </c>
      <c r="AH46" s="18" t="str">
        <f>IF(AF46="","",WORKDAY.INTL(AF46-1,1,V46,'Resmi Tatiller'!$A$2:$A$17))</f>
        <v/>
      </c>
      <c r="AI46" s="18" t="str">
        <f t="shared" si="46"/>
        <v/>
      </c>
      <c r="AJ46" s="18" t="str">
        <f>IF(AE46="","",IF(AH46&lt;&gt;AF46,AH46+TIME(8,0,0),IF(AG46&lt;TIME(8,0,0),AF46+TIME(8,0,0),IF(AG46&lt;TIME(12,0,0),AE46,IF(AG46&lt;TIME(12,45,0),AF46+TIME(12,45,0),IF(AG46&lt;TIME(15,0,0),AE46,IF(AG46&lt;TIME(15,15,0),AF46+TIME(15,15,0),IF(AG46&lt;TIME(18,0,0),AE46,WORKDAY.INTL(AF46,1,V46,'Resmi Tatiller'!$A$2:$A$17)+TIME(8,0,0)))))))))</f>
        <v/>
      </c>
      <c r="AK46" s="18" t="str">
        <f>IF(AE46="","",IF(AH46&lt;&gt;AF46,AH46+TIME(8,0,0),IF(AG46&lt;TIME(8,0,0),AF46+TIME(8,0,0),IF(AG46&lt;TIME(12,0,0),AE46,IF(AG46&lt;TIME(12,45,0),AF46+TIME(12,45,0),IF(AG46&lt;TIME(15,0,0),AE46,IF(AG46&lt;TIME(15,15,0),AF46+TIME(15,15,0),IF(AG46&lt;TIME(20,0,0),AE46,WORKDAY.INTL(AF46,1,V46,'Resmi Tatiller'!$A$2:$A$17)+TIME(8,0,0)))))))))</f>
        <v/>
      </c>
      <c r="AL46" s="18" t="str">
        <f t="shared" si="47"/>
        <v/>
      </c>
    </row>
    <row r="47" spans="1:38" x14ac:dyDescent="0.25">
      <c r="A47" s="6" t="str">
        <f t="shared" si="24"/>
        <v/>
      </c>
      <c r="B47" s="6"/>
      <c r="C47" s="7" t="str">
        <f>IFERROR(VLOOKUP(B47,'Ürün Veri'!$A:$E,2,FALSE),"")</f>
        <v/>
      </c>
      <c r="D47" s="7" t="str">
        <f>IFERROR(VLOOKUP(B47,'Ürün Veri'!$A:$E,3,FALSE),"")</f>
        <v/>
      </c>
      <c r="E47" s="7" t="str">
        <f>IFERROR(VLOOKUP(B47,'Ürün Veri'!$A:$E,4,FALSE),"")</f>
        <v/>
      </c>
      <c r="F47" s="7" t="str">
        <f>IFERROR(VLOOKUP(B47,'Ürün Veri'!$A:$E,5,FALSE),"")</f>
        <v/>
      </c>
      <c r="G47" s="6"/>
      <c r="H47" s="6"/>
      <c r="I47" s="14">
        <v>10</v>
      </c>
      <c r="J47" s="15">
        <f t="shared" si="25"/>
        <v>45</v>
      </c>
      <c r="K47" s="15">
        <f t="shared" si="26"/>
        <v>15</v>
      </c>
      <c r="L47" s="8">
        <f t="shared" si="27"/>
        <v>9</v>
      </c>
      <c r="M47" s="6" t="s">
        <v>763</v>
      </c>
      <c r="N47" s="9" t="str">
        <f t="shared" si="41"/>
        <v/>
      </c>
      <c r="O47" s="10" t="str">
        <f t="shared" si="42"/>
        <v/>
      </c>
      <c r="P47" s="8" t="str">
        <f t="shared" si="28"/>
        <v/>
      </c>
      <c r="Q47" s="8" t="str">
        <f t="shared" si="29"/>
        <v/>
      </c>
      <c r="R47" s="9" t="str">
        <f>IF(AB47="","",WORKDAY.INTL(W47,AA47,V47,'Resmi Tatiller'!$A$2:$A$17))</f>
        <v/>
      </c>
      <c r="S47" s="10" t="str">
        <f t="shared" si="30"/>
        <v/>
      </c>
      <c r="T47" s="8" t="str">
        <f t="shared" si="31"/>
        <v>Boş</v>
      </c>
      <c r="U47" s="8">
        <f t="shared" si="32"/>
        <v>540</v>
      </c>
      <c r="V47" s="11" t="str">
        <f t="shared" si="33"/>
        <v>0000011</v>
      </c>
      <c r="W47" s="9" t="str">
        <f>IF(OR(N47="",O47=""),"",IF($AD47="24 Saat",N47,IF($AD47="12 Saat",IF(O47&gt;=TIME(20,0,0),WORKDAY.INTL(N47,1,V47,'Resmi Tatiller'!$A$2:$A$17),WORKDAY.INTL(N47-1,1,V47,'Resmi Tatiller'!$A$2:$A$17)),IF($AD47="2 Vardiya",IF(O47&lt;TIME(6,0,0),N47-1,IF(O47&lt;TIME(8,0,0),WORKDAY.INTL(N47-1,1,V47,'Resmi Tatiller'!$A$2:$A$17),N47)),IF(O47&gt;=TIME(18,0,0),WORKDAY.INTL(N47,1,V47,'Resmi Tatiller'!$A$2:$A$17),WORKDAY.INTL(N47-1,1,V47,'Resmi Tatiller'!$A$2:$A$17))))))</f>
        <v/>
      </c>
      <c r="X47" s="8" t="str">
        <f t="shared" si="34"/>
        <v/>
      </c>
      <c r="Y47" s="11" t="str">
        <f t="shared" si="35"/>
        <v/>
      </c>
      <c r="Z47" s="11" t="str">
        <f t="shared" si="36"/>
        <v/>
      </c>
      <c r="AA47" s="11" t="str">
        <f t="shared" si="37"/>
        <v/>
      </c>
      <c r="AB47" s="11" t="str">
        <f t="shared" si="38"/>
        <v/>
      </c>
      <c r="AC47" s="12" t="str">
        <f t="shared" si="39"/>
        <v/>
      </c>
      <c r="AD47" s="6" t="str">
        <f t="shared" si="40"/>
        <v>Gündüz</v>
      </c>
      <c r="AE47" s="18" t="str">
        <f t="shared" si="43"/>
        <v/>
      </c>
      <c r="AF47" s="18" t="str">
        <f t="shared" si="44"/>
        <v/>
      </c>
      <c r="AG47" s="19" t="str">
        <f t="shared" si="45"/>
        <v/>
      </c>
      <c r="AH47" s="18" t="str">
        <f>IF(AF47="","",WORKDAY.INTL(AF47-1,1,V47,'Resmi Tatiller'!$A$2:$A$17))</f>
        <v/>
      </c>
      <c r="AI47" s="18" t="str">
        <f t="shared" si="46"/>
        <v/>
      </c>
      <c r="AJ47" s="18" t="str">
        <f>IF(AE47="","",IF(AH47&lt;&gt;AF47,AH47+TIME(8,0,0),IF(AG47&lt;TIME(8,0,0),AF47+TIME(8,0,0),IF(AG47&lt;TIME(12,0,0),AE47,IF(AG47&lt;TIME(12,45,0),AF47+TIME(12,45,0),IF(AG47&lt;TIME(15,0,0),AE47,IF(AG47&lt;TIME(15,15,0),AF47+TIME(15,15,0),IF(AG47&lt;TIME(18,0,0),AE47,WORKDAY.INTL(AF47,1,V47,'Resmi Tatiller'!$A$2:$A$17)+TIME(8,0,0)))))))))</f>
        <v/>
      </c>
      <c r="AK47" s="18" t="str">
        <f>IF(AE47="","",IF(AH47&lt;&gt;AF47,AH47+TIME(8,0,0),IF(AG47&lt;TIME(8,0,0),AF47+TIME(8,0,0),IF(AG47&lt;TIME(12,0,0),AE47,IF(AG47&lt;TIME(12,45,0),AF47+TIME(12,45,0),IF(AG47&lt;TIME(15,0,0),AE47,IF(AG47&lt;TIME(15,15,0),AF47+TIME(15,15,0),IF(AG47&lt;TIME(20,0,0),AE47,WORKDAY.INTL(AF47,1,V47,'Resmi Tatiller'!$A$2:$A$17)+TIME(8,0,0)))))))))</f>
        <v/>
      </c>
      <c r="AL47" s="18" t="str">
        <f t="shared" si="47"/>
        <v/>
      </c>
    </row>
    <row r="48" spans="1:38" x14ac:dyDescent="0.25">
      <c r="A48" s="6" t="str">
        <f t="shared" si="24"/>
        <v/>
      </c>
      <c r="B48" s="6"/>
      <c r="C48" s="7" t="str">
        <f>IFERROR(VLOOKUP(B48,'Ürün Veri'!$A:$E,2,FALSE),"")</f>
        <v/>
      </c>
      <c r="D48" s="7" t="str">
        <f>IFERROR(VLOOKUP(B48,'Ürün Veri'!$A:$E,3,FALSE),"")</f>
        <v/>
      </c>
      <c r="E48" s="7" t="str">
        <f>IFERROR(VLOOKUP(B48,'Ürün Veri'!$A:$E,4,FALSE),"")</f>
        <v/>
      </c>
      <c r="F48" s="7" t="str">
        <f>IFERROR(VLOOKUP(B48,'Ürün Veri'!$A:$E,5,FALSE),"")</f>
        <v/>
      </c>
      <c r="G48" s="6"/>
      <c r="H48" s="6"/>
      <c r="I48" s="14">
        <v>10</v>
      </c>
      <c r="J48" s="15">
        <f t="shared" si="25"/>
        <v>45</v>
      </c>
      <c r="K48" s="15">
        <f t="shared" si="26"/>
        <v>15</v>
      </c>
      <c r="L48" s="8">
        <f t="shared" si="27"/>
        <v>9</v>
      </c>
      <c r="M48" s="6" t="s">
        <v>763</v>
      </c>
      <c r="N48" s="9" t="str">
        <f t="shared" si="41"/>
        <v/>
      </c>
      <c r="O48" s="10" t="str">
        <f t="shared" si="42"/>
        <v/>
      </c>
      <c r="P48" s="8" t="str">
        <f t="shared" si="28"/>
        <v/>
      </c>
      <c r="Q48" s="8" t="str">
        <f t="shared" si="29"/>
        <v/>
      </c>
      <c r="R48" s="9" t="str">
        <f>IF(AB48="","",WORKDAY.INTL(W48,AA48,V48,'Resmi Tatiller'!$A$2:$A$17))</f>
        <v/>
      </c>
      <c r="S48" s="10" t="str">
        <f t="shared" si="30"/>
        <v/>
      </c>
      <c r="T48" s="8" t="str">
        <f t="shared" si="31"/>
        <v>Boş</v>
      </c>
      <c r="U48" s="8">
        <f t="shared" si="32"/>
        <v>540</v>
      </c>
      <c r="V48" s="11" t="str">
        <f t="shared" si="33"/>
        <v>0000011</v>
      </c>
      <c r="W48" s="9" t="str">
        <f>IF(OR(N48="",O48=""),"",IF($AD48="24 Saat",N48,IF($AD48="12 Saat",IF(O48&gt;=TIME(20,0,0),WORKDAY.INTL(N48,1,V48,'Resmi Tatiller'!$A$2:$A$17),WORKDAY.INTL(N48-1,1,V48,'Resmi Tatiller'!$A$2:$A$17)),IF($AD48="2 Vardiya",IF(O48&lt;TIME(6,0,0),N48-1,IF(O48&lt;TIME(8,0,0),WORKDAY.INTL(N48-1,1,V48,'Resmi Tatiller'!$A$2:$A$17),N48)),IF(O48&gt;=TIME(18,0,0),WORKDAY.INTL(N48,1,V48,'Resmi Tatiller'!$A$2:$A$17),WORKDAY.INTL(N48-1,1,V48,'Resmi Tatiller'!$A$2:$A$17))))))</f>
        <v/>
      </c>
      <c r="X48" s="8" t="str">
        <f t="shared" si="34"/>
        <v/>
      </c>
      <c r="Y48" s="11" t="str">
        <f t="shared" si="35"/>
        <v/>
      </c>
      <c r="Z48" s="11" t="str">
        <f t="shared" si="36"/>
        <v/>
      </c>
      <c r="AA48" s="11" t="str">
        <f t="shared" si="37"/>
        <v/>
      </c>
      <c r="AB48" s="11" t="str">
        <f t="shared" si="38"/>
        <v/>
      </c>
      <c r="AC48" s="12" t="str">
        <f t="shared" si="39"/>
        <v/>
      </c>
      <c r="AD48" s="6" t="str">
        <f t="shared" si="40"/>
        <v>Gündüz</v>
      </c>
      <c r="AE48" s="18" t="str">
        <f t="shared" si="43"/>
        <v/>
      </c>
      <c r="AF48" s="18" t="str">
        <f t="shared" si="44"/>
        <v/>
      </c>
      <c r="AG48" s="19" t="str">
        <f t="shared" si="45"/>
        <v/>
      </c>
      <c r="AH48" s="18" t="str">
        <f>IF(AF48="","",WORKDAY.INTL(AF48-1,1,V48,'Resmi Tatiller'!$A$2:$A$17))</f>
        <v/>
      </c>
      <c r="AI48" s="18" t="str">
        <f t="shared" si="46"/>
        <v/>
      </c>
      <c r="AJ48" s="18" t="str">
        <f>IF(AE48="","",IF(AH48&lt;&gt;AF48,AH48+TIME(8,0,0),IF(AG48&lt;TIME(8,0,0),AF48+TIME(8,0,0),IF(AG48&lt;TIME(12,0,0),AE48,IF(AG48&lt;TIME(12,45,0),AF48+TIME(12,45,0),IF(AG48&lt;TIME(15,0,0),AE48,IF(AG48&lt;TIME(15,15,0),AF48+TIME(15,15,0),IF(AG48&lt;TIME(18,0,0),AE48,WORKDAY.INTL(AF48,1,V48,'Resmi Tatiller'!$A$2:$A$17)+TIME(8,0,0)))))))))</f>
        <v/>
      </c>
      <c r="AK48" s="18" t="str">
        <f>IF(AE48="","",IF(AH48&lt;&gt;AF48,AH48+TIME(8,0,0),IF(AG48&lt;TIME(8,0,0),AF48+TIME(8,0,0),IF(AG48&lt;TIME(12,0,0),AE48,IF(AG48&lt;TIME(12,45,0),AF48+TIME(12,45,0),IF(AG48&lt;TIME(15,0,0),AE48,IF(AG48&lt;TIME(15,15,0),AF48+TIME(15,15,0),IF(AG48&lt;TIME(20,0,0),AE48,WORKDAY.INTL(AF48,1,V48,'Resmi Tatiller'!$A$2:$A$17)+TIME(8,0,0)))))))))</f>
        <v/>
      </c>
      <c r="AL48" s="18" t="str">
        <f t="shared" si="47"/>
        <v/>
      </c>
    </row>
    <row r="49" spans="1:38" x14ac:dyDescent="0.25">
      <c r="A49" s="6" t="str">
        <f t="shared" si="24"/>
        <v/>
      </c>
      <c r="B49" s="6"/>
      <c r="C49" s="7" t="str">
        <f>IFERROR(VLOOKUP(B49,'Ürün Veri'!$A:$E,2,FALSE),"")</f>
        <v/>
      </c>
      <c r="D49" s="7" t="str">
        <f>IFERROR(VLOOKUP(B49,'Ürün Veri'!$A:$E,3,FALSE),"")</f>
        <v/>
      </c>
      <c r="E49" s="7" t="str">
        <f>IFERROR(VLOOKUP(B49,'Ürün Veri'!$A:$E,4,FALSE),"")</f>
        <v/>
      </c>
      <c r="F49" s="7" t="str">
        <f>IFERROR(VLOOKUP(B49,'Ürün Veri'!$A:$E,5,FALSE),"")</f>
        <v/>
      </c>
      <c r="G49" s="6"/>
      <c r="H49" s="6"/>
      <c r="I49" s="14">
        <v>10</v>
      </c>
      <c r="J49" s="15">
        <f t="shared" si="25"/>
        <v>45</v>
      </c>
      <c r="K49" s="15">
        <f t="shared" si="26"/>
        <v>15</v>
      </c>
      <c r="L49" s="8">
        <f t="shared" si="27"/>
        <v>9</v>
      </c>
      <c r="M49" s="6" t="s">
        <v>763</v>
      </c>
      <c r="N49" s="9" t="str">
        <f t="shared" si="41"/>
        <v/>
      </c>
      <c r="O49" s="10" t="str">
        <f t="shared" si="42"/>
        <v/>
      </c>
      <c r="P49" s="8" t="str">
        <f t="shared" si="28"/>
        <v/>
      </c>
      <c r="Q49" s="8" t="str">
        <f t="shared" si="29"/>
        <v/>
      </c>
      <c r="R49" s="9" t="str">
        <f>IF(AB49="","",WORKDAY.INTL(W49,AA49,V49,'Resmi Tatiller'!$A$2:$A$17))</f>
        <v/>
      </c>
      <c r="S49" s="10" t="str">
        <f t="shared" si="30"/>
        <v/>
      </c>
      <c r="T49" s="8" t="str">
        <f t="shared" si="31"/>
        <v>Boş</v>
      </c>
      <c r="U49" s="8">
        <f t="shared" si="32"/>
        <v>540</v>
      </c>
      <c r="V49" s="11" t="str">
        <f t="shared" si="33"/>
        <v>0000011</v>
      </c>
      <c r="W49" s="9" t="str">
        <f>IF(OR(N49="",O49=""),"",IF($AD49="24 Saat",N49,IF($AD49="12 Saat",IF(O49&gt;=TIME(20,0,0),WORKDAY.INTL(N49,1,V49,'Resmi Tatiller'!$A$2:$A$17),WORKDAY.INTL(N49-1,1,V49,'Resmi Tatiller'!$A$2:$A$17)),IF($AD49="2 Vardiya",IF(O49&lt;TIME(6,0,0),N49-1,IF(O49&lt;TIME(8,0,0),WORKDAY.INTL(N49-1,1,V49,'Resmi Tatiller'!$A$2:$A$17),N49)),IF(O49&gt;=TIME(18,0,0),WORKDAY.INTL(N49,1,V49,'Resmi Tatiller'!$A$2:$A$17),WORKDAY.INTL(N49-1,1,V49,'Resmi Tatiller'!$A$2:$A$17))))))</f>
        <v/>
      </c>
      <c r="X49" s="8" t="str">
        <f t="shared" si="34"/>
        <v/>
      </c>
      <c r="Y49" s="11" t="str">
        <f t="shared" si="35"/>
        <v/>
      </c>
      <c r="Z49" s="11" t="str">
        <f t="shared" si="36"/>
        <v/>
      </c>
      <c r="AA49" s="11" t="str">
        <f t="shared" si="37"/>
        <v/>
      </c>
      <c r="AB49" s="11" t="str">
        <f t="shared" si="38"/>
        <v/>
      </c>
      <c r="AC49" s="12" t="str">
        <f t="shared" si="39"/>
        <v/>
      </c>
      <c r="AD49" s="6" t="str">
        <f t="shared" si="40"/>
        <v>Gündüz</v>
      </c>
      <c r="AE49" s="18" t="str">
        <f t="shared" si="43"/>
        <v/>
      </c>
      <c r="AF49" s="18" t="str">
        <f t="shared" si="44"/>
        <v/>
      </c>
      <c r="AG49" s="19" t="str">
        <f t="shared" si="45"/>
        <v/>
      </c>
      <c r="AH49" s="18" t="str">
        <f>IF(AF49="","",WORKDAY.INTL(AF49-1,1,V49,'Resmi Tatiller'!$A$2:$A$17))</f>
        <v/>
      </c>
      <c r="AI49" s="18" t="str">
        <f t="shared" si="46"/>
        <v/>
      </c>
      <c r="AJ49" s="18" t="str">
        <f>IF(AE49="","",IF(AH49&lt;&gt;AF49,AH49+TIME(8,0,0),IF(AG49&lt;TIME(8,0,0),AF49+TIME(8,0,0),IF(AG49&lt;TIME(12,0,0),AE49,IF(AG49&lt;TIME(12,45,0),AF49+TIME(12,45,0),IF(AG49&lt;TIME(15,0,0),AE49,IF(AG49&lt;TIME(15,15,0),AF49+TIME(15,15,0),IF(AG49&lt;TIME(18,0,0),AE49,WORKDAY.INTL(AF49,1,V49,'Resmi Tatiller'!$A$2:$A$17)+TIME(8,0,0)))))))))</f>
        <v/>
      </c>
      <c r="AK49" s="18" t="str">
        <f>IF(AE49="","",IF(AH49&lt;&gt;AF49,AH49+TIME(8,0,0),IF(AG49&lt;TIME(8,0,0),AF49+TIME(8,0,0),IF(AG49&lt;TIME(12,0,0),AE49,IF(AG49&lt;TIME(12,45,0),AF49+TIME(12,45,0),IF(AG49&lt;TIME(15,0,0),AE49,IF(AG49&lt;TIME(15,15,0),AF49+TIME(15,15,0),IF(AG49&lt;TIME(20,0,0),AE49,WORKDAY.INTL(AF49,1,V49,'Resmi Tatiller'!$A$2:$A$17)+TIME(8,0,0)))))))))</f>
        <v/>
      </c>
      <c r="AL49" s="18" t="str">
        <f t="shared" si="47"/>
        <v/>
      </c>
    </row>
    <row r="50" spans="1:38" x14ac:dyDescent="0.25">
      <c r="A50" s="6" t="str">
        <f t="shared" si="24"/>
        <v/>
      </c>
      <c r="B50" s="6"/>
      <c r="C50" s="7" t="str">
        <f>IFERROR(VLOOKUP(B50,'Ürün Veri'!$A:$E,2,FALSE),"")</f>
        <v/>
      </c>
      <c r="D50" s="7" t="str">
        <f>IFERROR(VLOOKUP(B50,'Ürün Veri'!$A:$E,3,FALSE),"")</f>
        <v/>
      </c>
      <c r="E50" s="7" t="str">
        <f>IFERROR(VLOOKUP(B50,'Ürün Veri'!$A:$E,4,FALSE),"")</f>
        <v/>
      </c>
      <c r="F50" s="7" t="str">
        <f>IFERROR(VLOOKUP(B50,'Ürün Veri'!$A:$E,5,FALSE),"")</f>
        <v/>
      </c>
      <c r="G50" s="6"/>
      <c r="H50" s="6"/>
      <c r="I50" s="14">
        <v>10</v>
      </c>
      <c r="J50" s="15">
        <f t="shared" si="25"/>
        <v>45</v>
      </c>
      <c r="K50" s="15">
        <f t="shared" si="26"/>
        <v>15</v>
      </c>
      <c r="L50" s="8">
        <f t="shared" si="27"/>
        <v>9</v>
      </c>
      <c r="M50" s="6" t="s">
        <v>763</v>
      </c>
      <c r="N50" s="9" t="str">
        <f t="shared" si="41"/>
        <v/>
      </c>
      <c r="O50" s="10" t="str">
        <f t="shared" si="42"/>
        <v/>
      </c>
      <c r="P50" s="8" t="str">
        <f t="shared" si="28"/>
        <v/>
      </c>
      <c r="Q50" s="8" t="str">
        <f t="shared" si="29"/>
        <v/>
      </c>
      <c r="R50" s="9" t="str">
        <f>IF(AB50="","",WORKDAY.INTL(W50,AA50,V50,'Resmi Tatiller'!$A$2:$A$17))</f>
        <v/>
      </c>
      <c r="S50" s="10" t="str">
        <f t="shared" si="30"/>
        <v/>
      </c>
      <c r="T50" s="8" t="str">
        <f t="shared" si="31"/>
        <v>Boş</v>
      </c>
      <c r="U50" s="8">
        <f t="shared" si="32"/>
        <v>540</v>
      </c>
      <c r="V50" s="11" t="str">
        <f t="shared" si="33"/>
        <v>0000011</v>
      </c>
      <c r="W50" s="9" t="str">
        <f>IF(OR(N50="",O50=""),"",IF($AD50="24 Saat",N50,IF($AD50="12 Saat",IF(O50&gt;=TIME(20,0,0),WORKDAY.INTL(N50,1,V50,'Resmi Tatiller'!$A$2:$A$17),WORKDAY.INTL(N50-1,1,V50,'Resmi Tatiller'!$A$2:$A$17)),IF($AD50="2 Vardiya",IF(O50&lt;TIME(6,0,0),N50-1,IF(O50&lt;TIME(8,0,0),WORKDAY.INTL(N50-1,1,V50,'Resmi Tatiller'!$A$2:$A$17),N50)),IF(O50&gt;=TIME(18,0,0),WORKDAY.INTL(N50,1,V50,'Resmi Tatiller'!$A$2:$A$17),WORKDAY.INTL(N50-1,1,V50,'Resmi Tatiller'!$A$2:$A$17))))))</f>
        <v/>
      </c>
      <c r="X50" s="8" t="str">
        <f t="shared" si="34"/>
        <v/>
      </c>
      <c r="Y50" s="11" t="str">
        <f t="shared" si="35"/>
        <v/>
      </c>
      <c r="Z50" s="11" t="str">
        <f t="shared" si="36"/>
        <v/>
      </c>
      <c r="AA50" s="11" t="str">
        <f t="shared" si="37"/>
        <v/>
      </c>
      <c r="AB50" s="11" t="str">
        <f t="shared" si="38"/>
        <v/>
      </c>
      <c r="AC50" s="12" t="str">
        <f t="shared" si="39"/>
        <v/>
      </c>
      <c r="AD50" s="6" t="str">
        <f t="shared" si="40"/>
        <v>Gündüz</v>
      </c>
      <c r="AE50" s="18" t="str">
        <f t="shared" si="43"/>
        <v/>
      </c>
      <c r="AF50" s="18" t="str">
        <f t="shared" si="44"/>
        <v/>
      </c>
      <c r="AG50" s="19" t="str">
        <f t="shared" si="45"/>
        <v/>
      </c>
      <c r="AH50" s="18" t="str">
        <f>IF(AF50="","",WORKDAY.INTL(AF50-1,1,V50,'Resmi Tatiller'!$A$2:$A$17))</f>
        <v/>
      </c>
      <c r="AI50" s="18" t="str">
        <f t="shared" si="46"/>
        <v/>
      </c>
      <c r="AJ50" s="18" t="str">
        <f>IF(AE50="","",IF(AH50&lt;&gt;AF50,AH50+TIME(8,0,0),IF(AG50&lt;TIME(8,0,0),AF50+TIME(8,0,0),IF(AG50&lt;TIME(12,0,0),AE50,IF(AG50&lt;TIME(12,45,0),AF50+TIME(12,45,0),IF(AG50&lt;TIME(15,0,0),AE50,IF(AG50&lt;TIME(15,15,0),AF50+TIME(15,15,0),IF(AG50&lt;TIME(18,0,0),AE50,WORKDAY.INTL(AF50,1,V50,'Resmi Tatiller'!$A$2:$A$17)+TIME(8,0,0)))))))))</f>
        <v/>
      </c>
      <c r="AK50" s="18" t="str">
        <f>IF(AE50="","",IF(AH50&lt;&gt;AF50,AH50+TIME(8,0,0),IF(AG50&lt;TIME(8,0,0),AF50+TIME(8,0,0),IF(AG50&lt;TIME(12,0,0),AE50,IF(AG50&lt;TIME(12,45,0),AF50+TIME(12,45,0),IF(AG50&lt;TIME(15,0,0),AE50,IF(AG50&lt;TIME(15,15,0),AF50+TIME(15,15,0),IF(AG50&lt;TIME(20,0,0),AE50,WORKDAY.INTL(AF50,1,V50,'Resmi Tatiller'!$A$2:$A$17)+TIME(8,0,0)))))))))</f>
        <v/>
      </c>
      <c r="AL50" s="18" t="str">
        <f t="shared" si="47"/>
        <v/>
      </c>
    </row>
    <row r="51" spans="1:38" x14ac:dyDescent="0.25">
      <c r="A51" s="6" t="str">
        <f t="shared" si="24"/>
        <v/>
      </c>
      <c r="B51" s="6"/>
      <c r="C51" s="7" t="str">
        <f>IFERROR(VLOOKUP(B51,'Ürün Veri'!$A:$E,2,FALSE),"")</f>
        <v/>
      </c>
      <c r="D51" s="7" t="str">
        <f>IFERROR(VLOOKUP(B51,'Ürün Veri'!$A:$E,3,FALSE),"")</f>
        <v/>
      </c>
      <c r="E51" s="7" t="str">
        <f>IFERROR(VLOOKUP(B51,'Ürün Veri'!$A:$E,4,FALSE),"")</f>
        <v/>
      </c>
      <c r="F51" s="7" t="str">
        <f>IFERROR(VLOOKUP(B51,'Ürün Veri'!$A:$E,5,FALSE),"")</f>
        <v/>
      </c>
      <c r="G51" s="6"/>
      <c r="H51" s="6"/>
      <c r="I51" s="14">
        <v>10</v>
      </c>
      <c r="J51" s="15">
        <f t="shared" si="25"/>
        <v>45</v>
      </c>
      <c r="K51" s="15">
        <f t="shared" si="26"/>
        <v>15</v>
      </c>
      <c r="L51" s="8">
        <f t="shared" si="27"/>
        <v>9</v>
      </c>
      <c r="M51" s="6" t="s">
        <v>763</v>
      </c>
      <c r="N51" s="9" t="str">
        <f t="shared" si="41"/>
        <v/>
      </c>
      <c r="O51" s="10" t="str">
        <f t="shared" si="42"/>
        <v/>
      </c>
      <c r="P51" s="8" t="str">
        <f t="shared" si="28"/>
        <v/>
      </c>
      <c r="Q51" s="8" t="str">
        <f t="shared" si="29"/>
        <v/>
      </c>
      <c r="R51" s="9" t="str">
        <f>IF(AB51="","",WORKDAY.INTL(W51,AA51,V51,'Resmi Tatiller'!$A$2:$A$17))</f>
        <v/>
      </c>
      <c r="S51" s="10" t="str">
        <f t="shared" si="30"/>
        <v/>
      </c>
      <c r="T51" s="8" t="str">
        <f t="shared" si="31"/>
        <v>Boş</v>
      </c>
      <c r="U51" s="8">
        <f t="shared" si="32"/>
        <v>540</v>
      </c>
      <c r="V51" s="11" t="str">
        <f t="shared" si="33"/>
        <v>0000011</v>
      </c>
      <c r="W51" s="9" t="str">
        <f>IF(OR(N51="",O51=""),"",IF($AD51="24 Saat",N51,IF($AD51="12 Saat",IF(O51&gt;=TIME(20,0,0),WORKDAY.INTL(N51,1,V51,'Resmi Tatiller'!$A$2:$A$17),WORKDAY.INTL(N51-1,1,V51,'Resmi Tatiller'!$A$2:$A$17)),IF($AD51="2 Vardiya",IF(O51&lt;TIME(6,0,0),N51-1,IF(O51&lt;TIME(8,0,0),WORKDAY.INTL(N51-1,1,V51,'Resmi Tatiller'!$A$2:$A$17),N51)),IF(O51&gt;=TIME(18,0,0),WORKDAY.INTL(N51,1,V51,'Resmi Tatiller'!$A$2:$A$17),WORKDAY.INTL(N51-1,1,V51,'Resmi Tatiller'!$A$2:$A$17))))))</f>
        <v/>
      </c>
      <c r="X51" s="8" t="str">
        <f t="shared" si="34"/>
        <v/>
      </c>
      <c r="Y51" s="11" t="str">
        <f t="shared" si="35"/>
        <v/>
      </c>
      <c r="Z51" s="11" t="str">
        <f t="shared" si="36"/>
        <v/>
      </c>
      <c r="AA51" s="11" t="str">
        <f t="shared" si="37"/>
        <v/>
      </c>
      <c r="AB51" s="11" t="str">
        <f t="shared" si="38"/>
        <v/>
      </c>
      <c r="AC51" s="12" t="str">
        <f t="shared" si="39"/>
        <v/>
      </c>
      <c r="AD51" s="6" t="str">
        <f t="shared" si="40"/>
        <v>Gündüz</v>
      </c>
      <c r="AE51" s="18" t="str">
        <f t="shared" si="43"/>
        <v/>
      </c>
      <c r="AF51" s="18" t="str">
        <f t="shared" si="44"/>
        <v/>
      </c>
      <c r="AG51" s="19" t="str">
        <f t="shared" si="45"/>
        <v/>
      </c>
      <c r="AH51" s="18" t="str">
        <f>IF(AF51="","",WORKDAY.INTL(AF51-1,1,V51,'Resmi Tatiller'!$A$2:$A$17))</f>
        <v/>
      </c>
      <c r="AI51" s="18" t="str">
        <f t="shared" si="46"/>
        <v/>
      </c>
      <c r="AJ51" s="18" t="str">
        <f>IF(AE51="","",IF(AH51&lt;&gt;AF51,AH51+TIME(8,0,0),IF(AG51&lt;TIME(8,0,0),AF51+TIME(8,0,0),IF(AG51&lt;TIME(12,0,0),AE51,IF(AG51&lt;TIME(12,45,0),AF51+TIME(12,45,0),IF(AG51&lt;TIME(15,0,0),AE51,IF(AG51&lt;TIME(15,15,0),AF51+TIME(15,15,0),IF(AG51&lt;TIME(18,0,0),AE51,WORKDAY.INTL(AF51,1,V51,'Resmi Tatiller'!$A$2:$A$17)+TIME(8,0,0)))))))))</f>
        <v/>
      </c>
      <c r="AK51" s="18" t="str">
        <f>IF(AE51="","",IF(AH51&lt;&gt;AF51,AH51+TIME(8,0,0),IF(AG51&lt;TIME(8,0,0),AF51+TIME(8,0,0),IF(AG51&lt;TIME(12,0,0),AE51,IF(AG51&lt;TIME(12,45,0),AF51+TIME(12,45,0),IF(AG51&lt;TIME(15,0,0),AE51,IF(AG51&lt;TIME(15,15,0),AF51+TIME(15,15,0),IF(AG51&lt;TIME(20,0,0),AE51,WORKDAY.INTL(AF51,1,V51,'Resmi Tatiller'!$A$2:$A$17)+TIME(8,0,0)))))))))</f>
        <v/>
      </c>
      <c r="AL51" s="18" t="str">
        <f t="shared" si="47"/>
        <v/>
      </c>
    </row>
    <row r="52" spans="1:38" x14ac:dyDescent="0.25">
      <c r="A52" s="6" t="str">
        <f t="shared" si="24"/>
        <v/>
      </c>
      <c r="B52" s="6"/>
      <c r="C52" s="7" t="str">
        <f>IFERROR(VLOOKUP(B52,'Ürün Veri'!$A:$E,2,FALSE),"")</f>
        <v/>
      </c>
      <c r="D52" s="7" t="str">
        <f>IFERROR(VLOOKUP(B52,'Ürün Veri'!$A:$E,3,FALSE),"")</f>
        <v/>
      </c>
      <c r="E52" s="7" t="str">
        <f>IFERROR(VLOOKUP(B52,'Ürün Veri'!$A:$E,4,FALSE),"")</f>
        <v/>
      </c>
      <c r="F52" s="7" t="str">
        <f>IFERROR(VLOOKUP(B52,'Ürün Veri'!$A:$E,5,FALSE),"")</f>
        <v/>
      </c>
      <c r="G52" s="6"/>
      <c r="H52" s="6"/>
      <c r="I52" s="14">
        <v>10</v>
      </c>
      <c r="J52" s="15">
        <f t="shared" si="25"/>
        <v>45</v>
      </c>
      <c r="K52" s="15">
        <f t="shared" si="26"/>
        <v>15</v>
      </c>
      <c r="L52" s="8">
        <f t="shared" si="27"/>
        <v>9</v>
      </c>
      <c r="M52" s="6" t="s">
        <v>763</v>
      </c>
      <c r="N52" s="9" t="str">
        <f t="shared" si="41"/>
        <v/>
      </c>
      <c r="O52" s="10" t="str">
        <f t="shared" si="42"/>
        <v/>
      </c>
      <c r="P52" s="8" t="str">
        <f t="shared" si="28"/>
        <v/>
      </c>
      <c r="Q52" s="8" t="str">
        <f t="shared" si="29"/>
        <v/>
      </c>
      <c r="R52" s="9" t="str">
        <f>IF(AB52="","",WORKDAY.INTL(W52,AA52,V52,'Resmi Tatiller'!$A$2:$A$17))</f>
        <v/>
      </c>
      <c r="S52" s="10" t="str">
        <f t="shared" si="30"/>
        <v/>
      </c>
      <c r="T52" s="8" t="str">
        <f t="shared" si="31"/>
        <v>Boş</v>
      </c>
      <c r="U52" s="8">
        <f t="shared" si="32"/>
        <v>540</v>
      </c>
      <c r="V52" s="11" t="str">
        <f t="shared" si="33"/>
        <v>0000011</v>
      </c>
      <c r="W52" s="9" t="str">
        <f>IF(OR(N52="",O52=""),"",IF($AD52="24 Saat",N52,IF($AD52="12 Saat",IF(O52&gt;=TIME(20,0,0),WORKDAY.INTL(N52,1,V52,'Resmi Tatiller'!$A$2:$A$17),WORKDAY.INTL(N52-1,1,V52,'Resmi Tatiller'!$A$2:$A$17)),IF($AD52="2 Vardiya",IF(O52&lt;TIME(6,0,0),N52-1,IF(O52&lt;TIME(8,0,0),WORKDAY.INTL(N52-1,1,V52,'Resmi Tatiller'!$A$2:$A$17),N52)),IF(O52&gt;=TIME(18,0,0),WORKDAY.INTL(N52,1,V52,'Resmi Tatiller'!$A$2:$A$17),WORKDAY.INTL(N52-1,1,V52,'Resmi Tatiller'!$A$2:$A$17))))))</f>
        <v/>
      </c>
      <c r="X52" s="8" t="str">
        <f t="shared" si="34"/>
        <v/>
      </c>
      <c r="Y52" s="11" t="str">
        <f t="shared" si="35"/>
        <v/>
      </c>
      <c r="Z52" s="11" t="str">
        <f t="shared" si="36"/>
        <v/>
      </c>
      <c r="AA52" s="11" t="str">
        <f t="shared" si="37"/>
        <v/>
      </c>
      <c r="AB52" s="11" t="str">
        <f t="shared" si="38"/>
        <v/>
      </c>
      <c r="AC52" s="12" t="str">
        <f t="shared" si="39"/>
        <v/>
      </c>
      <c r="AD52" s="6" t="str">
        <f t="shared" si="40"/>
        <v>Gündüz</v>
      </c>
      <c r="AE52" s="18" t="str">
        <f t="shared" si="43"/>
        <v/>
      </c>
      <c r="AF52" s="18" t="str">
        <f t="shared" si="44"/>
        <v/>
      </c>
      <c r="AG52" s="19" t="str">
        <f t="shared" si="45"/>
        <v/>
      </c>
      <c r="AH52" s="18" t="str">
        <f>IF(AF52="","",WORKDAY.INTL(AF52-1,1,V52,'Resmi Tatiller'!$A$2:$A$17))</f>
        <v/>
      </c>
      <c r="AI52" s="18" t="str">
        <f t="shared" si="46"/>
        <v/>
      </c>
      <c r="AJ52" s="18" t="str">
        <f>IF(AE52="","",IF(AH52&lt;&gt;AF52,AH52+TIME(8,0,0),IF(AG52&lt;TIME(8,0,0),AF52+TIME(8,0,0),IF(AG52&lt;TIME(12,0,0),AE52,IF(AG52&lt;TIME(12,45,0),AF52+TIME(12,45,0),IF(AG52&lt;TIME(15,0,0),AE52,IF(AG52&lt;TIME(15,15,0),AF52+TIME(15,15,0),IF(AG52&lt;TIME(18,0,0),AE52,WORKDAY.INTL(AF52,1,V52,'Resmi Tatiller'!$A$2:$A$17)+TIME(8,0,0)))))))))</f>
        <v/>
      </c>
      <c r="AK52" s="18" t="str">
        <f>IF(AE52="","",IF(AH52&lt;&gt;AF52,AH52+TIME(8,0,0),IF(AG52&lt;TIME(8,0,0),AF52+TIME(8,0,0),IF(AG52&lt;TIME(12,0,0),AE52,IF(AG52&lt;TIME(12,45,0),AF52+TIME(12,45,0),IF(AG52&lt;TIME(15,0,0),AE52,IF(AG52&lt;TIME(15,15,0),AF52+TIME(15,15,0),IF(AG52&lt;TIME(20,0,0),AE52,WORKDAY.INTL(AF52,1,V52,'Resmi Tatiller'!$A$2:$A$17)+TIME(8,0,0)))))))))</f>
        <v/>
      </c>
      <c r="AL52" s="18" t="str">
        <f t="shared" si="47"/>
        <v/>
      </c>
    </row>
    <row r="53" spans="1:38" x14ac:dyDescent="0.25">
      <c r="A53" s="6" t="str">
        <f t="shared" si="24"/>
        <v/>
      </c>
      <c r="B53" s="6"/>
      <c r="C53" s="7" t="str">
        <f>IFERROR(VLOOKUP(B53,'Ürün Veri'!$A:$E,2,FALSE),"")</f>
        <v/>
      </c>
      <c r="D53" s="7" t="str">
        <f>IFERROR(VLOOKUP(B53,'Ürün Veri'!$A:$E,3,FALSE),"")</f>
        <v/>
      </c>
      <c r="E53" s="7" t="str">
        <f>IFERROR(VLOOKUP(B53,'Ürün Veri'!$A:$E,4,FALSE),"")</f>
        <v/>
      </c>
      <c r="F53" s="7" t="str">
        <f>IFERROR(VLOOKUP(B53,'Ürün Veri'!$A:$E,5,FALSE),"")</f>
        <v/>
      </c>
      <c r="G53" s="6"/>
      <c r="H53" s="6"/>
      <c r="I53" s="14">
        <v>10</v>
      </c>
      <c r="J53" s="15">
        <f t="shared" si="25"/>
        <v>45</v>
      </c>
      <c r="K53" s="15">
        <f t="shared" si="26"/>
        <v>15</v>
      </c>
      <c r="L53" s="8">
        <f t="shared" si="27"/>
        <v>9</v>
      </c>
      <c r="M53" s="6" t="s">
        <v>763</v>
      </c>
      <c r="N53" s="9" t="str">
        <f t="shared" si="41"/>
        <v/>
      </c>
      <c r="O53" s="10" t="str">
        <f t="shared" si="42"/>
        <v/>
      </c>
      <c r="P53" s="8" t="str">
        <f t="shared" si="28"/>
        <v/>
      </c>
      <c r="Q53" s="8" t="str">
        <f t="shared" si="29"/>
        <v/>
      </c>
      <c r="R53" s="9" t="str">
        <f>IF(AB53="","",WORKDAY.INTL(W53,AA53,V53,'Resmi Tatiller'!$A$2:$A$17))</f>
        <v/>
      </c>
      <c r="S53" s="10" t="str">
        <f t="shared" si="30"/>
        <v/>
      </c>
      <c r="T53" s="8" t="str">
        <f t="shared" si="31"/>
        <v>Boş</v>
      </c>
      <c r="U53" s="8">
        <f t="shared" si="32"/>
        <v>540</v>
      </c>
      <c r="V53" s="11" t="str">
        <f t="shared" si="33"/>
        <v>0000011</v>
      </c>
      <c r="W53" s="9" t="str">
        <f>IF(OR(N53="",O53=""),"",IF($AD53="24 Saat",N53,IF($AD53="12 Saat",IF(O53&gt;=TIME(20,0,0),WORKDAY.INTL(N53,1,V53,'Resmi Tatiller'!$A$2:$A$17),WORKDAY.INTL(N53-1,1,V53,'Resmi Tatiller'!$A$2:$A$17)),IF($AD53="2 Vardiya",IF(O53&lt;TIME(6,0,0),N53-1,IF(O53&lt;TIME(8,0,0),WORKDAY.INTL(N53-1,1,V53,'Resmi Tatiller'!$A$2:$A$17),N53)),IF(O53&gt;=TIME(18,0,0),WORKDAY.INTL(N53,1,V53,'Resmi Tatiller'!$A$2:$A$17),WORKDAY.INTL(N53-1,1,V53,'Resmi Tatiller'!$A$2:$A$17))))))</f>
        <v/>
      </c>
      <c r="X53" s="8" t="str">
        <f t="shared" si="34"/>
        <v/>
      </c>
      <c r="Y53" s="11" t="str">
        <f t="shared" si="35"/>
        <v/>
      </c>
      <c r="Z53" s="11" t="str">
        <f t="shared" si="36"/>
        <v/>
      </c>
      <c r="AA53" s="11" t="str">
        <f t="shared" si="37"/>
        <v/>
      </c>
      <c r="AB53" s="11" t="str">
        <f t="shared" si="38"/>
        <v/>
      </c>
      <c r="AC53" s="12" t="str">
        <f t="shared" si="39"/>
        <v/>
      </c>
      <c r="AD53" s="6" t="str">
        <f t="shared" si="40"/>
        <v>Gündüz</v>
      </c>
      <c r="AE53" s="18" t="str">
        <f t="shared" si="43"/>
        <v/>
      </c>
      <c r="AF53" s="18" t="str">
        <f t="shared" si="44"/>
        <v/>
      </c>
      <c r="AG53" s="19" t="str">
        <f t="shared" si="45"/>
        <v/>
      </c>
      <c r="AH53" s="18" t="str">
        <f>IF(AF53="","",WORKDAY.INTL(AF53-1,1,V53,'Resmi Tatiller'!$A$2:$A$17))</f>
        <v/>
      </c>
      <c r="AI53" s="18" t="str">
        <f t="shared" si="46"/>
        <v/>
      </c>
      <c r="AJ53" s="18" t="str">
        <f>IF(AE53="","",IF(AH53&lt;&gt;AF53,AH53+TIME(8,0,0),IF(AG53&lt;TIME(8,0,0),AF53+TIME(8,0,0),IF(AG53&lt;TIME(12,0,0),AE53,IF(AG53&lt;TIME(12,45,0),AF53+TIME(12,45,0),IF(AG53&lt;TIME(15,0,0),AE53,IF(AG53&lt;TIME(15,15,0),AF53+TIME(15,15,0),IF(AG53&lt;TIME(18,0,0),AE53,WORKDAY.INTL(AF53,1,V53,'Resmi Tatiller'!$A$2:$A$17)+TIME(8,0,0)))))))))</f>
        <v/>
      </c>
      <c r="AK53" s="18" t="str">
        <f>IF(AE53="","",IF(AH53&lt;&gt;AF53,AH53+TIME(8,0,0),IF(AG53&lt;TIME(8,0,0),AF53+TIME(8,0,0),IF(AG53&lt;TIME(12,0,0),AE53,IF(AG53&lt;TIME(12,45,0),AF53+TIME(12,45,0),IF(AG53&lt;TIME(15,0,0),AE53,IF(AG53&lt;TIME(15,15,0),AF53+TIME(15,15,0),IF(AG53&lt;TIME(20,0,0),AE53,WORKDAY.INTL(AF53,1,V53,'Resmi Tatiller'!$A$2:$A$17)+TIME(8,0,0)))))))))</f>
        <v/>
      </c>
      <c r="AL53" s="18" t="str">
        <f t="shared" si="47"/>
        <v/>
      </c>
    </row>
    <row r="54" spans="1:38" x14ac:dyDescent="0.25">
      <c r="A54" s="6" t="str">
        <f t="shared" si="24"/>
        <v/>
      </c>
      <c r="B54" s="6"/>
      <c r="C54" s="7" t="str">
        <f>IFERROR(VLOOKUP(B54,'Ürün Veri'!$A:$E,2,FALSE),"")</f>
        <v/>
      </c>
      <c r="D54" s="7" t="str">
        <f>IFERROR(VLOOKUP(B54,'Ürün Veri'!$A:$E,3,FALSE),"")</f>
        <v/>
      </c>
      <c r="E54" s="7" t="str">
        <f>IFERROR(VLOOKUP(B54,'Ürün Veri'!$A:$E,4,FALSE),"")</f>
        <v/>
      </c>
      <c r="F54" s="7" t="str">
        <f>IFERROR(VLOOKUP(B54,'Ürün Veri'!$A:$E,5,FALSE),"")</f>
        <v/>
      </c>
      <c r="G54" s="6"/>
      <c r="H54" s="6"/>
      <c r="I54" s="14">
        <v>10</v>
      </c>
      <c r="J54" s="15">
        <f t="shared" si="25"/>
        <v>45</v>
      </c>
      <c r="K54" s="15">
        <f t="shared" si="26"/>
        <v>15</v>
      </c>
      <c r="L54" s="8">
        <f t="shared" si="27"/>
        <v>9</v>
      </c>
      <c r="M54" s="6" t="s">
        <v>763</v>
      </c>
      <c r="N54" s="9" t="str">
        <f t="shared" si="41"/>
        <v/>
      </c>
      <c r="O54" s="10" t="str">
        <f t="shared" si="42"/>
        <v/>
      </c>
      <c r="P54" s="8" t="str">
        <f t="shared" si="28"/>
        <v/>
      </c>
      <c r="Q54" s="8" t="str">
        <f t="shared" si="29"/>
        <v/>
      </c>
      <c r="R54" s="9" t="str">
        <f>IF(AB54="","",WORKDAY.INTL(W54,AA54,V54,'Resmi Tatiller'!$A$2:$A$17))</f>
        <v/>
      </c>
      <c r="S54" s="10" t="str">
        <f t="shared" si="30"/>
        <v/>
      </c>
      <c r="T54" s="8" t="str">
        <f t="shared" si="31"/>
        <v>Boş</v>
      </c>
      <c r="U54" s="8">
        <f t="shared" si="32"/>
        <v>540</v>
      </c>
      <c r="V54" s="11" t="str">
        <f t="shared" si="33"/>
        <v>0000011</v>
      </c>
      <c r="W54" s="9" t="str">
        <f>IF(OR(N54="",O54=""),"",IF($AD54="24 Saat",N54,IF($AD54="12 Saat",IF(O54&gt;=TIME(20,0,0),WORKDAY.INTL(N54,1,V54,'Resmi Tatiller'!$A$2:$A$17),WORKDAY.INTL(N54-1,1,V54,'Resmi Tatiller'!$A$2:$A$17)),IF($AD54="2 Vardiya",IF(O54&lt;TIME(6,0,0),N54-1,IF(O54&lt;TIME(8,0,0),WORKDAY.INTL(N54-1,1,V54,'Resmi Tatiller'!$A$2:$A$17),N54)),IF(O54&gt;=TIME(18,0,0),WORKDAY.INTL(N54,1,V54,'Resmi Tatiller'!$A$2:$A$17),WORKDAY.INTL(N54-1,1,V54,'Resmi Tatiller'!$A$2:$A$17))))))</f>
        <v/>
      </c>
      <c r="X54" s="8" t="str">
        <f t="shared" si="34"/>
        <v/>
      </c>
      <c r="Y54" s="11" t="str">
        <f t="shared" si="35"/>
        <v/>
      </c>
      <c r="Z54" s="11" t="str">
        <f t="shared" si="36"/>
        <v/>
      </c>
      <c r="AA54" s="11" t="str">
        <f t="shared" si="37"/>
        <v/>
      </c>
      <c r="AB54" s="11" t="str">
        <f t="shared" si="38"/>
        <v/>
      </c>
      <c r="AC54" s="12" t="str">
        <f t="shared" si="39"/>
        <v/>
      </c>
      <c r="AD54" s="6" t="str">
        <f t="shared" si="40"/>
        <v>Gündüz</v>
      </c>
      <c r="AE54" s="18" t="str">
        <f t="shared" si="43"/>
        <v/>
      </c>
      <c r="AF54" s="18" t="str">
        <f t="shared" si="44"/>
        <v/>
      </c>
      <c r="AG54" s="19" t="str">
        <f t="shared" si="45"/>
        <v/>
      </c>
      <c r="AH54" s="18" t="str">
        <f>IF(AF54="","",WORKDAY.INTL(AF54-1,1,V54,'Resmi Tatiller'!$A$2:$A$17))</f>
        <v/>
      </c>
      <c r="AI54" s="18" t="str">
        <f t="shared" si="46"/>
        <v/>
      </c>
      <c r="AJ54" s="18" t="str">
        <f>IF(AE54="","",IF(AH54&lt;&gt;AF54,AH54+TIME(8,0,0),IF(AG54&lt;TIME(8,0,0),AF54+TIME(8,0,0),IF(AG54&lt;TIME(12,0,0),AE54,IF(AG54&lt;TIME(12,45,0),AF54+TIME(12,45,0),IF(AG54&lt;TIME(15,0,0),AE54,IF(AG54&lt;TIME(15,15,0),AF54+TIME(15,15,0),IF(AG54&lt;TIME(18,0,0),AE54,WORKDAY.INTL(AF54,1,V54,'Resmi Tatiller'!$A$2:$A$17)+TIME(8,0,0)))))))))</f>
        <v/>
      </c>
      <c r="AK54" s="18" t="str">
        <f>IF(AE54="","",IF(AH54&lt;&gt;AF54,AH54+TIME(8,0,0),IF(AG54&lt;TIME(8,0,0),AF54+TIME(8,0,0),IF(AG54&lt;TIME(12,0,0),AE54,IF(AG54&lt;TIME(12,45,0),AF54+TIME(12,45,0),IF(AG54&lt;TIME(15,0,0),AE54,IF(AG54&lt;TIME(15,15,0),AF54+TIME(15,15,0),IF(AG54&lt;TIME(20,0,0),AE54,WORKDAY.INTL(AF54,1,V54,'Resmi Tatiller'!$A$2:$A$17)+TIME(8,0,0)))))))))</f>
        <v/>
      </c>
      <c r="AL54" s="18" t="str">
        <f t="shared" si="47"/>
        <v/>
      </c>
    </row>
    <row r="55" spans="1:38" x14ac:dyDescent="0.25">
      <c r="A55" s="6" t="str">
        <f t="shared" si="24"/>
        <v/>
      </c>
      <c r="B55" s="6"/>
      <c r="C55" s="7" t="str">
        <f>IFERROR(VLOOKUP(B55,'Ürün Veri'!$A:$E,2,FALSE),"")</f>
        <v/>
      </c>
      <c r="D55" s="7" t="str">
        <f>IFERROR(VLOOKUP(B55,'Ürün Veri'!$A:$E,3,FALSE),"")</f>
        <v/>
      </c>
      <c r="E55" s="7" t="str">
        <f>IFERROR(VLOOKUP(B55,'Ürün Veri'!$A:$E,4,FALSE),"")</f>
        <v/>
      </c>
      <c r="F55" s="7" t="str">
        <f>IFERROR(VLOOKUP(B55,'Ürün Veri'!$A:$E,5,FALSE),"")</f>
        <v/>
      </c>
      <c r="G55" s="6"/>
      <c r="H55" s="6"/>
      <c r="I55" s="14">
        <v>10</v>
      </c>
      <c r="J55" s="15">
        <f t="shared" si="25"/>
        <v>45</v>
      </c>
      <c r="K55" s="15">
        <f t="shared" si="26"/>
        <v>15</v>
      </c>
      <c r="L55" s="8">
        <f t="shared" si="27"/>
        <v>9</v>
      </c>
      <c r="M55" s="6" t="s">
        <v>763</v>
      </c>
      <c r="N55" s="9" t="str">
        <f t="shared" si="41"/>
        <v/>
      </c>
      <c r="O55" s="10" t="str">
        <f t="shared" si="42"/>
        <v/>
      </c>
      <c r="P55" s="8" t="str">
        <f t="shared" si="28"/>
        <v/>
      </c>
      <c r="Q55" s="8" t="str">
        <f t="shared" si="29"/>
        <v/>
      </c>
      <c r="R55" s="9" t="str">
        <f>IF(AB55="","",WORKDAY.INTL(W55,AA55,V55,'Resmi Tatiller'!$A$2:$A$17))</f>
        <v/>
      </c>
      <c r="S55" s="10" t="str">
        <f t="shared" si="30"/>
        <v/>
      </c>
      <c r="T55" s="8" t="str">
        <f t="shared" si="31"/>
        <v>Boş</v>
      </c>
      <c r="U55" s="8">
        <f t="shared" si="32"/>
        <v>540</v>
      </c>
      <c r="V55" s="11" t="str">
        <f t="shared" si="33"/>
        <v>0000011</v>
      </c>
      <c r="W55" s="9" t="str">
        <f>IF(OR(N55="",O55=""),"",IF($AD55="24 Saat",N55,IF($AD55="12 Saat",IF(O55&gt;=TIME(20,0,0),WORKDAY.INTL(N55,1,V55,'Resmi Tatiller'!$A$2:$A$17),WORKDAY.INTL(N55-1,1,V55,'Resmi Tatiller'!$A$2:$A$17)),IF($AD55="2 Vardiya",IF(O55&lt;TIME(6,0,0),N55-1,IF(O55&lt;TIME(8,0,0),WORKDAY.INTL(N55-1,1,V55,'Resmi Tatiller'!$A$2:$A$17),N55)),IF(O55&gt;=TIME(18,0,0),WORKDAY.INTL(N55,1,V55,'Resmi Tatiller'!$A$2:$A$17),WORKDAY.INTL(N55-1,1,V55,'Resmi Tatiller'!$A$2:$A$17))))))</f>
        <v/>
      </c>
      <c r="X55" s="8" t="str">
        <f t="shared" si="34"/>
        <v/>
      </c>
      <c r="Y55" s="11" t="str">
        <f t="shared" si="35"/>
        <v/>
      </c>
      <c r="Z55" s="11" t="str">
        <f t="shared" si="36"/>
        <v/>
      </c>
      <c r="AA55" s="11" t="str">
        <f t="shared" si="37"/>
        <v/>
      </c>
      <c r="AB55" s="11" t="str">
        <f t="shared" si="38"/>
        <v/>
      </c>
      <c r="AC55" s="12" t="str">
        <f t="shared" si="39"/>
        <v/>
      </c>
      <c r="AD55" s="6" t="str">
        <f t="shared" si="40"/>
        <v>Gündüz</v>
      </c>
      <c r="AE55" s="18" t="str">
        <f t="shared" si="43"/>
        <v/>
      </c>
      <c r="AF55" s="18" t="str">
        <f t="shared" si="44"/>
        <v/>
      </c>
      <c r="AG55" s="19" t="str">
        <f t="shared" si="45"/>
        <v/>
      </c>
      <c r="AH55" s="18" t="str">
        <f>IF(AF55="","",WORKDAY.INTL(AF55-1,1,V55,'Resmi Tatiller'!$A$2:$A$17))</f>
        <v/>
      </c>
      <c r="AI55" s="18" t="str">
        <f t="shared" si="46"/>
        <v/>
      </c>
      <c r="AJ55" s="18" t="str">
        <f>IF(AE55="","",IF(AH55&lt;&gt;AF55,AH55+TIME(8,0,0),IF(AG55&lt;TIME(8,0,0),AF55+TIME(8,0,0),IF(AG55&lt;TIME(12,0,0),AE55,IF(AG55&lt;TIME(12,45,0),AF55+TIME(12,45,0),IF(AG55&lt;TIME(15,0,0),AE55,IF(AG55&lt;TIME(15,15,0),AF55+TIME(15,15,0),IF(AG55&lt;TIME(18,0,0),AE55,WORKDAY.INTL(AF55,1,V55,'Resmi Tatiller'!$A$2:$A$17)+TIME(8,0,0)))))))))</f>
        <v/>
      </c>
      <c r="AK55" s="18" t="str">
        <f>IF(AE55="","",IF(AH55&lt;&gt;AF55,AH55+TIME(8,0,0),IF(AG55&lt;TIME(8,0,0),AF55+TIME(8,0,0),IF(AG55&lt;TIME(12,0,0),AE55,IF(AG55&lt;TIME(12,45,0),AF55+TIME(12,45,0),IF(AG55&lt;TIME(15,0,0),AE55,IF(AG55&lt;TIME(15,15,0),AF55+TIME(15,15,0),IF(AG55&lt;TIME(20,0,0),AE55,WORKDAY.INTL(AF55,1,V55,'Resmi Tatiller'!$A$2:$A$17)+TIME(8,0,0)))))))))</f>
        <v/>
      </c>
      <c r="AL55" s="18" t="str">
        <f t="shared" si="47"/>
        <v/>
      </c>
    </row>
    <row r="56" spans="1:38" x14ac:dyDescent="0.25">
      <c r="A56" s="6" t="str">
        <f t="shared" si="24"/>
        <v/>
      </c>
      <c r="B56" s="6"/>
      <c r="C56" s="7" t="str">
        <f>IFERROR(VLOOKUP(B56,'Ürün Veri'!$A:$E,2,FALSE),"")</f>
        <v/>
      </c>
      <c r="D56" s="7" t="str">
        <f>IFERROR(VLOOKUP(B56,'Ürün Veri'!$A:$E,3,FALSE),"")</f>
        <v/>
      </c>
      <c r="E56" s="7" t="str">
        <f>IFERROR(VLOOKUP(B56,'Ürün Veri'!$A:$E,4,FALSE),"")</f>
        <v/>
      </c>
      <c r="F56" s="7" t="str">
        <f>IFERROR(VLOOKUP(B56,'Ürün Veri'!$A:$E,5,FALSE),"")</f>
        <v/>
      </c>
      <c r="G56" s="6"/>
      <c r="H56" s="6"/>
      <c r="I56" s="14">
        <v>10</v>
      </c>
      <c r="J56" s="15">
        <f t="shared" si="25"/>
        <v>45</v>
      </c>
      <c r="K56" s="15">
        <f t="shared" si="26"/>
        <v>15</v>
      </c>
      <c r="L56" s="8">
        <f t="shared" si="27"/>
        <v>9</v>
      </c>
      <c r="M56" s="6" t="s">
        <v>763</v>
      </c>
      <c r="N56" s="9" t="str">
        <f t="shared" si="41"/>
        <v/>
      </c>
      <c r="O56" s="10" t="str">
        <f t="shared" si="42"/>
        <v/>
      </c>
      <c r="P56" s="8" t="str">
        <f t="shared" si="28"/>
        <v/>
      </c>
      <c r="Q56" s="8" t="str">
        <f t="shared" si="29"/>
        <v/>
      </c>
      <c r="R56" s="9" t="str">
        <f>IF(AB56="","",WORKDAY.INTL(W56,AA56,V56,'Resmi Tatiller'!$A$2:$A$17))</f>
        <v/>
      </c>
      <c r="S56" s="10" t="str">
        <f t="shared" si="30"/>
        <v/>
      </c>
      <c r="T56" s="8" t="str">
        <f t="shared" si="31"/>
        <v>Boş</v>
      </c>
      <c r="U56" s="8">
        <f t="shared" si="32"/>
        <v>540</v>
      </c>
      <c r="V56" s="11" t="str">
        <f t="shared" si="33"/>
        <v>0000011</v>
      </c>
      <c r="W56" s="9" t="str">
        <f>IF(OR(N56="",O56=""),"",IF($AD56="24 Saat",N56,IF($AD56="12 Saat",IF(O56&gt;=TIME(20,0,0),WORKDAY.INTL(N56,1,V56,'Resmi Tatiller'!$A$2:$A$17),WORKDAY.INTL(N56-1,1,V56,'Resmi Tatiller'!$A$2:$A$17)),IF($AD56="2 Vardiya",IF(O56&lt;TIME(6,0,0),N56-1,IF(O56&lt;TIME(8,0,0),WORKDAY.INTL(N56-1,1,V56,'Resmi Tatiller'!$A$2:$A$17),N56)),IF(O56&gt;=TIME(18,0,0),WORKDAY.INTL(N56,1,V56,'Resmi Tatiller'!$A$2:$A$17),WORKDAY.INTL(N56-1,1,V56,'Resmi Tatiller'!$A$2:$A$17))))))</f>
        <v/>
      </c>
      <c r="X56" s="8" t="str">
        <f t="shared" si="34"/>
        <v/>
      </c>
      <c r="Y56" s="11" t="str">
        <f t="shared" si="35"/>
        <v/>
      </c>
      <c r="Z56" s="11" t="str">
        <f t="shared" si="36"/>
        <v/>
      </c>
      <c r="AA56" s="11" t="str">
        <f t="shared" si="37"/>
        <v/>
      </c>
      <c r="AB56" s="11" t="str">
        <f t="shared" si="38"/>
        <v/>
      </c>
      <c r="AC56" s="12" t="str">
        <f t="shared" si="39"/>
        <v/>
      </c>
      <c r="AD56" s="6" t="str">
        <f t="shared" si="40"/>
        <v>Gündüz</v>
      </c>
      <c r="AE56" s="18" t="str">
        <f t="shared" si="43"/>
        <v/>
      </c>
      <c r="AF56" s="18" t="str">
        <f t="shared" si="44"/>
        <v/>
      </c>
      <c r="AG56" s="19" t="str">
        <f t="shared" si="45"/>
        <v/>
      </c>
      <c r="AH56" s="18" t="str">
        <f>IF(AF56="","",WORKDAY.INTL(AF56-1,1,V56,'Resmi Tatiller'!$A$2:$A$17))</f>
        <v/>
      </c>
      <c r="AI56" s="18" t="str">
        <f t="shared" si="46"/>
        <v/>
      </c>
      <c r="AJ56" s="18" t="str">
        <f>IF(AE56="","",IF(AH56&lt;&gt;AF56,AH56+TIME(8,0,0),IF(AG56&lt;TIME(8,0,0),AF56+TIME(8,0,0),IF(AG56&lt;TIME(12,0,0),AE56,IF(AG56&lt;TIME(12,45,0),AF56+TIME(12,45,0),IF(AG56&lt;TIME(15,0,0),AE56,IF(AG56&lt;TIME(15,15,0),AF56+TIME(15,15,0),IF(AG56&lt;TIME(18,0,0),AE56,WORKDAY.INTL(AF56,1,V56,'Resmi Tatiller'!$A$2:$A$17)+TIME(8,0,0)))))))))</f>
        <v/>
      </c>
      <c r="AK56" s="18" t="str">
        <f>IF(AE56="","",IF(AH56&lt;&gt;AF56,AH56+TIME(8,0,0),IF(AG56&lt;TIME(8,0,0),AF56+TIME(8,0,0),IF(AG56&lt;TIME(12,0,0),AE56,IF(AG56&lt;TIME(12,45,0),AF56+TIME(12,45,0),IF(AG56&lt;TIME(15,0,0),AE56,IF(AG56&lt;TIME(15,15,0),AF56+TIME(15,15,0),IF(AG56&lt;TIME(20,0,0),AE56,WORKDAY.INTL(AF56,1,V56,'Resmi Tatiller'!$A$2:$A$17)+TIME(8,0,0)))))))))</f>
        <v/>
      </c>
      <c r="AL56" s="18" t="str">
        <f t="shared" si="47"/>
        <v/>
      </c>
    </row>
    <row r="57" spans="1:38" x14ac:dyDescent="0.25">
      <c r="A57" s="6" t="str">
        <f t="shared" si="24"/>
        <v/>
      </c>
      <c r="B57" s="6"/>
      <c r="C57" s="7" t="str">
        <f>IFERROR(VLOOKUP(B57,'Ürün Veri'!$A:$E,2,FALSE),"")</f>
        <v/>
      </c>
      <c r="D57" s="7" t="str">
        <f>IFERROR(VLOOKUP(B57,'Ürün Veri'!$A:$E,3,FALSE),"")</f>
        <v/>
      </c>
      <c r="E57" s="7" t="str">
        <f>IFERROR(VLOOKUP(B57,'Ürün Veri'!$A:$E,4,FALSE),"")</f>
        <v/>
      </c>
      <c r="F57" s="7" t="str">
        <f>IFERROR(VLOOKUP(B57,'Ürün Veri'!$A:$E,5,FALSE),"")</f>
        <v/>
      </c>
      <c r="G57" s="6"/>
      <c r="H57" s="6"/>
      <c r="I57" s="14">
        <v>10</v>
      </c>
      <c r="J57" s="15">
        <f t="shared" si="25"/>
        <v>45</v>
      </c>
      <c r="K57" s="15">
        <f t="shared" si="26"/>
        <v>15</v>
      </c>
      <c r="L57" s="8">
        <f t="shared" si="27"/>
        <v>9</v>
      </c>
      <c r="M57" s="6" t="s">
        <v>763</v>
      </c>
      <c r="N57" s="9" t="str">
        <f t="shared" si="41"/>
        <v/>
      </c>
      <c r="O57" s="10" t="str">
        <f t="shared" si="42"/>
        <v/>
      </c>
      <c r="P57" s="8" t="str">
        <f t="shared" si="28"/>
        <v/>
      </c>
      <c r="Q57" s="8" t="str">
        <f t="shared" si="29"/>
        <v/>
      </c>
      <c r="R57" s="9" t="str">
        <f>IF(AB57="","",WORKDAY.INTL(W57,AA57,V57,'Resmi Tatiller'!$A$2:$A$17))</f>
        <v/>
      </c>
      <c r="S57" s="10" t="str">
        <f t="shared" si="30"/>
        <v/>
      </c>
      <c r="T57" s="8" t="str">
        <f t="shared" si="31"/>
        <v>Boş</v>
      </c>
      <c r="U57" s="8">
        <f t="shared" si="32"/>
        <v>540</v>
      </c>
      <c r="V57" s="11" t="str">
        <f t="shared" si="33"/>
        <v>0000011</v>
      </c>
      <c r="W57" s="9" t="str">
        <f>IF(OR(N57="",O57=""),"",IF($AD57="24 Saat",N57,IF($AD57="12 Saat",IF(O57&gt;=TIME(20,0,0),WORKDAY.INTL(N57,1,V57,'Resmi Tatiller'!$A$2:$A$17),WORKDAY.INTL(N57-1,1,V57,'Resmi Tatiller'!$A$2:$A$17)),IF($AD57="2 Vardiya",IF(O57&lt;TIME(6,0,0),N57-1,IF(O57&lt;TIME(8,0,0),WORKDAY.INTL(N57-1,1,V57,'Resmi Tatiller'!$A$2:$A$17),N57)),IF(O57&gt;=TIME(18,0,0),WORKDAY.INTL(N57,1,V57,'Resmi Tatiller'!$A$2:$A$17),WORKDAY.INTL(N57-1,1,V57,'Resmi Tatiller'!$A$2:$A$17))))))</f>
        <v/>
      </c>
      <c r="X57" s="8" t="str">
        <f t="shared" si="34"/>
        <v/>
      </c>
      <c r="Y57" s="11" t="str">
        <f t="shared" si="35"/>
        <v/>
      </c>
      <c r="Z57" s="11" t="str">
        <f t="shared" si="36"/>
        <v/>
      </c>
      <c r="AA57" s="11" t="str">
        <f t="shared" si="37"/>
        <v/>
      </c>
      <c r="AB57" s="11" t="str">
        <f t="shared" si="38"/>
        <v/>
      </c>
      <c r="AC57" s="12" t="str">
        <f t="shared" si="39"/>
        <v/>
      </c>
      <c r="AD57" s="6" t="str">
        <f t="shared" si="40"/>
        <v>Gündüz</v>
      </c>
      <c r="AE57" s="18" t="str">
        <f t="shared" si="43"/>
        <v/>
      </c>
      <c r="AF57" s="18" t="str">
        <f t="shared" si="44"/>
        <v/>
      </c>
      <c r="AG57" s="19" t="str">
        <f t="shared" si="45"/>
        <v/>
      </c>
      <c r="AH57" s="18" t="str">
        <f>IF(AF57="","",WORKDAY.INTL(AF57-1,1,V57,'Resmi Tatiller'!$A$2:$A$17))</f>
        <v/>
      </c>
      <c r="AI57" s="18" t="str">
        <f t="shared" si="46"/>
        <v/>
      </c>
      <c r="AJ57" s="18" t="str">
        <f>IF(AE57="","",IF(AH57&lt;&gt;AF57,AH57+TIME(8,0,0),IF(AG57&lt;TIME(8,0,0),AF57+TIME(8,0,0),IF(AG57&lt;TIME(12,0,0),AE57,IF(AG57&lt;TIME(12,45,0),AF57+TIME(12,45,0),IF(AG57&lt;TIME(15,0,0),AE57,IF(AG57&lt;TIME(15,15,0),AF57+TIME(15,15,0),IF(AG57&lt;TIME(18,0,0),AE57,WORKDAY.INTL(AF57,1,V57,'Resmi Tatiller'!$A$2:$A$17)+TIME(8,0,0)))))))))</f>
        <v/>
      </c>
      <c r="AK57" s="18" t="str">
        <f>IF(AE57="","",IF(AH57&lt;&gt;AF57,AH57+TIME(8,0,0),IF(AG57&lt;TIME(8,0,0),AF57+TIME(8,0,0),IF(AG57&lt;TIME(12,0,0),AE57,IF(AG57&lt;TIME(12,45,0),AF57+TIME(12,45,0),IF(AG57&lt;TIME(15,0,0),AE57,IF(AG57&lt;TIME(15,15,0),AF57+TIME(15,15,0),IF(AG57&lt;TIME(20,0,0),AE57,WORKDAY.INTL(AF57,1,V57,'Resmi Tatiller'!$A$2:$A$17)+TIME(8,0,0)))))))))</f>
        <v/>
      </c>
      <c r="AL57" s="18" t="str">
        <f t="shared" si="47"/>
        <v/>
      </c>
    </row>
    <row r="58" spans="1:38" x14ac:dyDescent="0.25">
      <c r="A58" s="6" t="str">
        <f t="shared" si="24"/>
        <v/>
      </c>
      <c r="B58" s="6"/>
      <c r="C58" s="7" t="str">
        <f>IFERROR(VLOOKUP(B58,'Ürün Veri'!$A:$E,2,FALSE),"")</f>
        <v/>
      </c>
      <c r="D58" s="7" t="str">
        <f>IFERROR(VLOOKUP(B58,'Ürün Veri'!$A:$E,3,FALSE),"")</f>
        <v/>
      </c>
      <c r="E58" s="7" t="str">
        <f>IFERROR(VLOOKUP(B58,'Ürün Veri'!$A:$E,4,FALSE),"")</f>
        <v/>
      </c>
      <c r="F58" s="7" t="str">
        <f>IFERROR(VLOOKUP(B58,'Ürün Veri'!$A:$E,5,FALSE),"")</f>
        <v/>
      </c>
      <c r="G58" s="6"/>
      <c r="H58" s="6"/>
      <c r="I58" s="14">
        <v>10</v>
      </c>
      <c r="J58" s="15">
        <f t="shared" si="25"/>
        <v>45</v>
      </c>
      <c r="K58" s="15">
        <f t="shared" si="26"/>
        <v>15</v>
      </c>
      <c r="L58" s="8">
        <f t="shared" si="27"/>
        <v>9</v>
      </c>
      <c r="M58" s="6" t="s">
        <v>763</v>
      </c>
      <c r="N58" s="9" t="str">
        <f t="shared" si="41"/>
        <v/>
      </c>
      <c r="O58" s="10" t="str">
        <f t="shared" si="42"/>
        <v/>
      </c>
      <c r="P58" s="8" t="str">
        <f t="shared" si="28"/>
        <v/>
      </c>
      <c r="Q58" s="8" t="str">
        <f t="shared" si="29"/>
        <v/>
      </c>
      <c r="R58" s="9" t="str">
        <f>IF(AB58="","",WORKDAY.INTL(W58,AA58,V58,'Resmi Tatiller'!$A$2:$A$17))</f>
        <v/>
      </c>
      <c r="S58" s="10" t="str">
        <f t="shared" si="30"/>
        <v/>
      </c>
      <c r="T58" s="8" t="str">
        <f t="shared" si="31"/>
        <v>Boş</v>
      </c>
      <c r="U58" s="8">
        <f t="shared" si="32"/>
        <v>540</v>
      </c>
      <c r="V58" s="11" t="str">
        <f t="shared" si="33"/>
        <v>0000011</v>
      </c>
      <c r="W58" s="9" t="str">
        <f>IF(OR(N58="",O58=""),"",IF($AD58="24 Saat",N58,IF($AD58="12 Saat",IF(O58&gt;=TIME(20,0,0),WORKDAY.INTL(N58,1,V58,'Resmi Tatiller'!$A$2:$A$17),WORKDAY.INTL(N58-1,1,V58,'Resmi Tatiller'!$A$2:$A$17)),IF($AD58="2 Vardiya",IF(O58&lt;TIME(6,0,0),N58-1,IF(O58&lt;TIME(8,0,0),WORKDAY.INTL(N58-1,1,V58,'Resmi Tatiller'!$A$2:$A$17),N58)),IF(O58&gt;=TIME(18,0,0),WORKDAY.INTL(N58,1,V58,'Resmi Tatiller'!$A$2:$A$17),WORKDAY.INTL(N58-1,1,V58,'Resmi Tatiller'!$A$2:$A$17))))))</f>
        <v/>
      </c>
      <c r="X58" s="8" t="str">
        <f t="shared" si="34"/>
        <v/>
      </c>
      <c r="Y58" s="11" t="str">
        <f t="shared" si="35"/>
        <v/>
      </c>
      <c r="Z58" s="11" t="str">
        <f t="shared" si="36"/>
        <v/>
      </c>
      <c r="AA58" s="11" t="str">
        <f t="shared" si="37"/>
        <v/>
      </c>
      <c r="AB58" s="11" t="str">
        <f t="shared" si="38"/>
        <v/>
      </c>
      <c r="AC58" s="12" t="str">
        <f t="shared" si="39"/>
        <v/>
      </c>
      <c r="AD58" s="6" t="str">
        <f t="shared" si="40"/>
        <v>Gündüz</v>
      </c>
      <c r="AE58" s="18" t="str">
        <f t="shared" si="43"/>
        <v/>
      </c>
      <c r="AF58" s="18" t="str">
        <f t="shared" si="44"/>
        <v/>
      </c>
      <c r="AG58" s="19" t="str">
        <f t="shared" si="45"/>
        <v/>
      </c>
      <c r="AH58" s="18" t="str">
        <f>IF(AF58="","",WORKDAY.INTL(AF58-1,1,V58,'Resmi Tatiller'!$A$2:$A$17))</f>
        <v/>
      </c>
      <c r="AI58" s="18" t="str">
        <f t="shared" si="46"/>
        <v/>
      </c>
      <c r="AJ58" s="18" t="str">
        <f>IF(AE58="","",IF(AH58&lt;&gt;AF58,AH58+TIME(8,0,0),IF(AG58&lt;TIME(8,0,0),AF58+TIME(8,0,0),IF(AG58&lt;TIME(12,0,0),AE58,IF(AG58&lt;TIME(12,45,0),AF58+TIME(12,45,0),IF(AG58&lt;TIME(15,0,0),AE58,IF(AG58&lt;TIME(15,15,0),AF58+TIME(15,15,0),IF(AG58&lt;TIME(18,0,0),AE58,WORKDAY.INTL(AF58,1,V58,'Resmi Tatiller'!$A$2:$A$17)+TIME(8,0,0)))))))))</f>
        <v/>
      </c>
      <c r="AK58" s="18" t="str">
        <f>IF(AE58="","",IF(AH58&lt;&gt;AF58,AH58+TIME(8,0,0),IF(AG58&lt;TIME(8,0,0),AF58+TIME(8,0,0),IF(AG58&lt;TIME(12,0,0),AE58,IF(AG58&lt;TIME(12,45,0),AF58+TIME(12,45,0),IF(AG58&lt;TIME(15,0,0),AE58,IF(AG58&lt;TIME(15,15,0),AF58+TIME(15,15,0),IF(AG58&lt;TIME(20,0,0),AE58,WORKDAY.INTL(AF58,1,V58,'Resmi Tatiller'!$A$2:$A$17)+TIME(8,0,0)))))))))</f>
        <v/>
      </c>
      <c r="AL58" s="18" t="str">
        <f t="shared" si="47"/>
        <v/>
      </c>
    </row>
    <row r="59" spans="1:38" x14ac:dyDescent="0.25">
      <c r="A59" s="6" t="str">
        <f t="shared" si="24"/>
        <v/>
      </c>
      <c r="B59" s="6"/>
      <c r="C59" s="7" t="str">
        <f>IFERROR(VLOOKUP(B59,'Ürün Veri'!$A:$E,2,FALSE),"")</f>
        <v/>
      </c>
      <c r="D59" s="7" t="str">
        <f>IFERROR(VLOOKUP(B59,'Ürün Veri'!$A:$E,3,FALSE),"")</f>
        <v/>
      </c>
      <c r="E59" s="7" t="str">
        <f>IFERROR(VLOOKUP(B59,'Ürün Veri'!$A:$E,4,FALSE),"")</f>
        <v/>
      </c>
      <c r="F59" s="7" t="str">
        <f>IFERROR(VLOOKUP(B59,'Ürün Veri'!$A:$E,5,FALSE),"")</f>
        <v/>
      </c>
      <c r="G59" s="6"/>
      <c r="H59" s="6"/>
      <c r="I59" s="14">
        <v>10</v>
      </c>
      <c r="J59" s="15">
        <f t="shared" si="25"/>
        <v>45</v>
      </c>
      <c r="K59" s="15">
        <f t="shared" si="26"/>
        <v>15</v>
      </c>
      <c r="L59" s="8">
        <f t="shared" si="27"/>
        <v>9</v>
      </c>
      <c r="M59" s="6" t="s">
        <v>763</v>
      </c>
      <c r="N59" s="9" t="str">
        <f t="shared" si="41"/>
        <v/>
      </c>
      <c r="O59" s="10" t="str">
        <f t="shared" si="42"/>
        <v/>
      </c>
      <c r="P59" s="8" t="str">
        <f t="shared" si="28"/>
        <v/>
      </c>
      <c r="Q59" s="8" t="str">
        <f t="shared" si="29"/>
        <v/>
      </c>
      <c r="R59" s="9" t="str">
        <f>IF(AB59="","",WORKDAY.INTL(W59,AA59,V59,'Resmi Tatiller'!$A$2:$A$17))</f>
        <v/>
      </c>
      <c r="S59" s="10" t="str">
        <f t="shared" si="30"/>
        <v/>
      </c>
      <c r="T59" s="8" t="str">
        <f t="shared" si="31"/>
        <v>Boş</v>
      </c>
      <c r="U59" s="8">
        <f t="shared" si="32"/>
        <v>540</v>
      </c>
      <c r="V59" s="11" t="str">
        <f t="shared" si="33"/>
        <v>0000011</v>
      </c>
      <c r="W59" s="9" t="str">
        <f>IF(OR(N59="",O59=""),"",IF($AD59="24 Saat",N59,IF($AD59="12 Saat",IF(O59&gt;=TIME(20,0,0),WORKDAY.INTL(N59,1,V59,'Resmi Tatiller'!$A$2:$A$17),WORKDAY.INTL(N59-1,1,V59,'Resmi Tatiller'!$A$2:$A$17)),IF($AD59="2 Vardiya",IF(O59&lt;TIME(6,0,0),N59-1,IF(O59&lt;TIME(8,0,0),WORKDAY.INTL(N59-1,1,V59,'Resmi Tatiller'!$A$2:$A$17),N59)),IF(O59&gt;=TIME(18,0,0),WORKDAY.INTL(N59,1,V59,'Resmi Tatiller'!$A$2:$A$17),WORKDAY.INTL(N59-1,1,V59,'Resmi Tatiller'!$A$2:$A$17))))))</f>
        <v/>
      </c>
      <c r="X59" s="8" t="str">
        <f t="shared" si="34"/>
        <v/>
      </c>
      <c r="Y59" s="11" t="str">
        <f t="shared" si="35"/>
        <v/>
      </c>
      <c r="Z59" s="11" t="str">
        <f t="shared" si="36"/>
        <v/>
      </c>
      <c r="AA59" s="11" t="str">
        <f t="shared" si="37"/>
        <v/>
      </c>
      <c r="AB59" s="11" t="str">
        <f t="shared" si="38"/>
        <v/>
      </c>
      <c r="AC59" s="12" t="str">
        <f t="shared" si="39"/>
        <v/>
      </c>
      <c r="AD59" s="6" t="str">
        <f t="shared" si="40"/>
        <v>Gündüz</v>
      </c>
      <c r="AE59" s="18" t="str">
        <f t="shared" si="43"/>
        <v/>
      </c>
      <c r="AF59" s="18" t="str">
        <f t="shared" si="44"/>
        <v/>
      </c>
      <c r="AG59" s="19" t="str">
        <f t="shared" si="45"/>
        <v/>
      </c>
      <c r="AH59" s="18" t="str">
        <f>IF(AF59="","",WORKDAY.INTL(AF59-1,1,V59,'Resmi Tatiller'!$A$2:$A$17))</f>
        <v/>
      </c>
      <c r="AI59" s="18" t="str">
        <f t="shared" si="46"/>
        <v/>
      </c>
      <c r="AJ59" s="18" t="str">
        <f>IF(AE59="","",IF(AH59&lt;&gt;AF59,AH59+TIME(8,0,0),IF(AG59&lt;TIME(8,0,0),AF59+TIME(8,0,0),IF(AG59&lt;TIME(12,0,0),AE59,IF(AG59&lt;TIME(12,45,0),AF59+TIME(12,45,0),IF(AG59&lt;TIME(15,0,0),AE59,IF(AG59&lt;TIME(15,15,0),AF59+TIME(15,15,0),IF(AG59&lt;TIME(18,0,0),AE59,WORKDAY.INTL(AF59,1,V59,'Resmi Tatiller'!$A$2:$A$17)+TIME(8,0,0)))))))))</f>
        <v/>
      </c>
      <c r="AK59" s="18" t="str">
        <f>IF(AE59="","",IF(AH59&lt;&gt;AF59,AH59+TIME(8,0,0),IF(AG59&lt;TIME(8,0,0),AF59+TIME(8,0,0),IF(AG59&lt;TIME(12,0,0),AE59,IF(AG59&lt;TIME(12,45,0),AF59+TIME(12,45,0),IF(AG59&lt;TIME(15,0,0),AE59,IF(AG59&lt;TIME(15,15,0),AF59+TIME(15,15,0),IF(AG59&lt;TIME(20,0,0),AE59,WORKDAY.INTL(AF59,1,V59,'Resmi Tatiller'!$A$2:$A$17)+TIME(8,0,0)))))))))</f>
        <v/>
      </c>
      <c r="AL59" s="18" t="str">
        <f t="shared" si="47"/>
        <v/>
      </c>
    </row>
    <row r="60" spans="1:38" x14ac:dyDescent="0.25">
      <c r="A60" s="6" t="str">
        <f t="shared" si="24"/>
        <v/>
      </c>
      <c r="B60" s="6"/>
      <c r="C60" s="7" t="str">
        <f>IFERROR(VLOOKUP(B60,'Ürün Veri'!$A:$E,2,FALSE),"")</f>
        <v/>
      </c>
      <c r="D60" s="7" t="str">
        <f>IFERROR(VLOOKUP(B60,'Ürün Veri'!$A:$E,3,FALSE),"")</f>
        <v/>
      </c>
      <c r="E60" s="7" t="str">
        <f>IFERROR(VLOOKUP(B60,'Ürün Veri'!$A:$E,4,FALSE),"")</f>
        <v/>
      </c>
      <c r="F60" s="7" t="str">
        <f>IFERROR(VLOOKUP(B60,'Ürün Veri'!$A:$E,5,FALSE),"")</f>
        <v/>
      </c>
      <c r="G60" s="6"/>
      <c r="H60" s="6"/>
      <c r="I60" s="14">
        <v>10</v>
      </c>
      <c r="J60" s="15">
        <f t="shared" si="25"/>
        <v>45</v>
      </c>
      <c r="K60" s="15">
        <f t="shared" si="26"/>
        <v>15</v>
      </c>
      <c r="L60" s="8">
        <f t="shared" si="27"/>
        <v>9</v>
      </c>
      <c r="M60" s="6" t="s">
        <v>763</v>
      </c>
      <c r="N60" s="9" t="str">
        <f t="shared" si="41"/>
        <v/>
      </c>
      <c r="O60" s="10" t="str">
        <f t="shared" si="42"/>
        <v/>
      </c>
      <c r="P60" s="8" t="str">
        <f t="shared" si="28"/>
        <v/>
      </c>
      <c r="Q60" s="8" t="str">
        <f t="shared" si="29"/>
        <v/>
      </c>
      <c r="R60" s="9" t="str">
        <f>IF(AB60="","",WORKDAY.INTL(W60,AA60,V60,'Resmi Tatiller'!$A$2:$A$17))</f>
        <v/>
      </c>
      <c r="S60" s="10" t="str">
        <f t="shared" si="30"/>
        <v/>
      </c>
      <c r="T60" s="8" t="str">
        <f t="shared" si="31"/>
        <v>Boş</v>
      </c>
      <c r="U60" s="8">
        <f t="shared" si="32"/>
        <v>540</v>
      </c>
      <c r="V60" s="11" t="str">
        <f t="shared" si="33"/>
        <v>0000011</v>
      </c>
      <c r="W60" s="9" t="str">
        <f>IF(OR(N60="",O60=""),"",IF($AD60="24 Saat",N60,IF($AD60="12 Saat",IF(O60&gt;=TIME(20,0,0),WORKDAY.INTL(N60,1,V60,'Resmi Tatiller'!$A$2:$A$17),WORKDAY.INTL(N60-1,1,V60,'Resmi Tatiller'!$A$2:$A$17)),IF($AD60="2 Vardiya",IF(O60&lt;TIME(6,0,0),N60-1,IF(O60&lt;TIME(8,0,0),WORKDAY.INTL(N60-1,1,V60,'Resmi Tatiller'!$A$2:$A$17),N60)),IF(O60&gt;=TIME(18,0,0),WORKDAY.INTL(N60,1,V60,'Resmi Tatiller'!$A$2:$A$17),WORKDAY.INTL(N60-1,1,V60,'Resmi Tatiller'!$A$2:$A$17))))))</f>
        <v/>
      </c>
      <c r="X60" s="8" t="str">
        <f t="shared" si="34"/>
        <v/>
      </c>
      <c r="Y60" s="11" t="str">
        <f t="shared" si="35"/>
        <v/>
      </c>
      <c r="Z60" s="11" t="str">
        <f t="shared" si="36"/>
        <v/>
      </c>
      <c r="AA60" s="11" t="str">
        <f t="shared" si="37"/>
        <v/>
      </c>
      <c r="AB60" s="11" t="str">
        <f t="shared" si="38"/>
        <v/>
      </c>
      <c r="AC60" s="12" t="str">
        <f t="shared" si="39"/>
        <v/>
      </c>
      <c r="AD60" s="6" t="str">
        <f t="shared" si="40"/>
        <v>Gündüz</v>
      </c>
      <c r="AE60" s="18" t="str">
        <f t="shared" si="43"/>
        <v/>
      </c>
      <c r="AF60" s="18" t="str">
        <f t="shared" si="44"/>
        <v/>
      </c>
      <c r="AG60" s="19" t="str">
        <f t="shared" si="45"/>
        <v/>
      </c>
      <c r="AH60" s="18" t="str">
        <f>IF(AF60="","",WORKDAY.INTL(AF60-1,1,V60,'Resmi Tatiller'!$A$2:$A$17))</f>
        <v/>
      </c>
      <c r="AI60" s="18" t="str">
        <f t="shared" si="46"/>
        <v/>
      </c>
      <c r="AJ60" s="18" t="str">
        <f>IF(AE60="","",IF(AH60&lt;&gt;AF60,AH60+TIME(8,0,0),IF(AG60&lt;TIME(8,0,0),AF60+TIME(8,0,0),IF(AG60&lt;TIME(12,0,0),AE60,IF(AG60&lt;TIME(12,45,0),AF60+TIME(12,45,0),IF(AG60&lt;TIME(15,0,0),AE60,IF(AG60&lt;TIME(15,15,0),AF60+TIME(15,15,0),IF(AG60&lt;TIME(18,0,0),AE60,WORKDAY.INTL(AF60,1,V60,'Resmi Tatiller'!$A$2:$A$17)+TIME(8,0,0)))))))))</f>
        <v/>
      </c>
      <c r="AK60" s="18" t="str">
        <f>IF(AE60="","",IF(AH60&lt;&gt;AF60,AH60+TIME(8,0,0),IF(AG60&lt;TIME(8,0,0),AF60+TIME(8,0,0),IF(AG60&lt;TIME(12,0,0),AE60,IF(AG60&lt;TIME(12,45,0),AF60+TIME(12,45,0),IF(AG60&lt;TIME(15,0,0),AE60,IF(AG60&lt;TIME(15,15,0),AF60+TIME(15,15,0),IF(AG60&lt;TIME(20,0,0),AE60,WORKDAY.INTL(AF60,1,V60,'Resmi Tatiller'!$A$2:$A$17)+TIME(8,0,0)))))))))</f>
        <v/>
      </c>
      <c r="AL60" s="18" t="str">
        <f t="shared" si="47"/>
        <v/>
      </c>
    </row>
    <row r="61" spans="1:38" x14ac:dyDescent="0.25">
      <c r="A61" s="6" t="str">
        <f t="shared" si="24"/>
        <v/>
      </c>
      <c r="B61" s="6"/>
      <c r="C61" s="7" t="str">
        <f>IFERROR(VLOOKUP(B61,'Ürün Veri'!$A:$E,2,FALSE),"")</f>
        <v/>
      </c>
      <c r="D61" s="7" t="str">
        <f>IFERROR(VLOOKUP(B61,'Ürün Veri'!$A:$E,3,FALSE),"")</f>
        <v/>
      </c>
      <c r="E61" s="7" t="str">
        <f>IFERROR(VLOOKUP(B61,'Ürün Veri'!$A:$E,4,FALSE),"")</f>
        <v/>
      </c>
      <c r="F61" s="7" t="str">
        <f>IFERROR(VLOOKUP(B61,'Ürün Veri'!$A:$E,5,FALSE),"")</f>
        <v/>
      </c>
      <c r="G61" s="6"/>
      <c r="H61" s="6"/>
      <c r="I61" s="14">
        <v>10</v>
      </c>
      <c r="J61" s="15">
        <f t="shared" si="25"/>
        <v>45</v>
      </c>
      <c r="K61" s="15">
        <f t="shared" si="26"/>
        <v>15</v>
      </c>
      <c r="L61" s="8">
        <f t="shared" si="27"/>
        <v>9</v>
      </c>
      <c r="M61" s="6" t="s">
        <v>763</v>
      </c>
      <c r="N61" s="9" t="str">
        <f t="shared" si="41"/>
        <v/>
      </c>
      <c r="O61" s="10" t="str">
        <f t="shared" si="42"/>
        <v/>
      </c>
      <c r="P61" s="8" t="str">
        <f t="shared" si="28"/>
        <v/>
      </c>
      <c r="Q61" s="8" t="str">
        <f t="shared" si="29"/>
        <v/>
      </c>
      <c r="R61" s="9" t="str">
        <f>IF(AB61="","",WORKDAY.INTL(W61,AA61,V61,'Resmi Tatiller'!$A$2:$A$17))</f>
        <v/>
      </c>
      <c r="S61" s="10" t="str">
        <f t="shared" si="30"/>
        <v/>
      </c>
      <c r="T61" s="8" t="str">
        <f t="shared" si="31"/>
        <v>Boş</v>
      </c>
      <c r="U61" s="8">
        <f t="shared" si="32"/>
        <v>540</v>
      </c>
      <c r="V61" s="11" t="str">
        <f t="shared" si="33"/>
        <v>0000011</v>
      </c>
      <c r="W61" s="9" t="str">
        <f>IF(OR(N61="",O61=""),"",IF($AD61="24 Saat",N61,IF($AD61="12 Saat",IF(O61&gt;=TIME(20,0,0),WORKDAY.INTL(N61,1,V61,'Resmi Tatiller'!$A$2:$A$17),WORKDAY.INTL(N61-1,1,V61,'Resmi Tatiller'!$A$2:$A$17)),IF($AD61="2 Vardiya",IF(O61&lt;TIME(6,0,0),N61-1,IF(O61&lt;TIME(8,0,0),WORKDAY.INTL(N61-1,1,V61,'Resmi Tatiller'!$A$2:$A$17),N61)),IF(O61&gt;=TIME(18,0,0),WORKDAY.INTL(N61,1,V61,'Resmi Tatiller'!$A$2:$A$17),WORKDAY.INTL(N61-1,1,V61,'Resmi Tatiller'!$A$2:$A$17))))))</f>
        <v/>
      </c>
      <c r="X61" s="8" t="str">
        <f t="shared" si="34"/>
        <v/>
      </c>
      <c r="Y61" s="11" t="str">
        <f t="shared" si="35"/>
        <v/>
      </c>
      <c r="Z61" s="11" t="str">
        <f t="shared" si="36"/>
        <v/>
      </c>
      <c r="AA61" s="11" t="str">
        <f t="shared" si="37"/>
        <v/>
      </c>
      <c r="AB61" s="11" t="str">
        <f t="shared" si="38"/>
        <v/>
      </c>
      <c r="AC61" s="12" t="str">
        <f t="shared" si="39"/>
        <v/>
      </c>
      <c r="AD61" s="6" t="str">
        <f t="shared" si="40"/>
        <v>Gündüz</v>
      </c>
      <c r="AE61" s="18" t="str">
        <f t="shared" si="43"/>
        <v/>
      </c>
      <c r="AF61" s="18" t="str">
        <f t="shared" si="44"/>
        <v/>
      </c>
      <c r="AG61" s="19" t="str">
        <f t="shared" si="45"/>
        <v/>
      </c>
      <c r="AH61" s="18" t="str">
        <f>IF(AF61="","",WORKDAY.INTL(AF61-1,1,V61,'Resmi Tatiller'!$A$2:$A$17))</f>
        <v/>
      </c>
      <c r="AI61" s="18" t="str">
        <f t="shared" si="46"/>
        <v/>
      </c>
      <c r="AJ61" s="18" t="str">
        <f>IF(AE61="","",IF(AH61&lt;&gt;AF61,AH61+TIME(8,0,0),IF(AG61&lt;TIME(8,0,0),AF61+TIME(8,0,0),IF(AG61&lt;TIME(12,0,0),AE61,IF(AG61&lt;TIME(12,45,0),AF61+TIME(12,45,0),IF(AG61&lt;TIME(15,0,0),AE61,IF(AG61&lt;TIME(15,15,0),AF61+TIME(15,15,0),IF(AG61&lt;TIME(18,0,0),AE61,WORKDAY.INTL(AF61,1,V61,'Resmi Tatiller'!$A$2:$A$17)+TIME(8,0,0)))))))))</f>
        <v/>
      </c>
      <c r="AK61" s="18" t="str">
        <f>IF(AE61="","",IF(AH61&lt;&gt;AF61,AH61+TIME(8,0,0),IF(AG61&lt;TIME(8,0,0),AF61+TIME(8,0,0),IF(AG61&lt;TIME(12,0,0),AE61,IF(AG61&lt;TIME(12,45,0),AF61+TIME(12,45,0),IF(AG61&lt;TIME(15,0,0),AE61,IF(AG61&lt;TIME(15,15,0),AF61+TIME(15,15,0),IF(AG61&lt;TIME(20,0,0),AE61,WORKDAY.INTL(AF61,1,V61,'Resmi Tatiller'!$A$2:$A$17)+TIME(8,0,0)))))))))</f>
        <v/>
      </c>
      <c r="AL61" s="18" t="str">
        <f t="shared" si="47"/>
        <v/>
      </c>
    </row>
    <row r="62" spans="1:38" x14ac:dyDescent="0.25">
      <c r="A62" s="6" t="str">
        <f t="shared" si="24"/>
        <v/>
      </c>
      <c r="B62" s="6"/>
      <c r="C62" s="7" t="str">
        <f>IFERROR(VLOOKUP(B62,'Ürün Veri'!$A:$E,2,FALSE),"")</f>
        <v/>
      </c>
      <c r="D62" s="7" t="str">
        <f>IFERROR(VLOOKUP(B62,'Ürün Veri'!$A:$E,3,FALSE),"")</f>
        <v/>
      </c>
      <c r="E62" s="7" t="str">
        <f>IFERROR(VLOOKUP(B62,'Ürün Veri'!$A:$E,4,FALSE),"")</f>
        <v/>
      </c>
      <c r="F62" s="7" t="str">
        <f>IFERROR(VLOOKUP(B62,'Ürün Veri'!$A:$E,5,FALSE),"")</f>
        <v/>
      </c>
      <c r="G62" s="6"/>
      <c r="H62" s="6"/>
      <c r="I62" s="14">
        <v>10</v>
      </c>
      <c r="J62" s="15">
        <f t="shared" si="25"/>
        <v>45</v>
      </c>
      <c r="K62" s="15">
        <f t="shared" si="26"/>
        <v>15</v>
      </c>
      <c r="L62" s="8">
        <f t="shared" si="27"/>
        <v>9</v>
      </c>
      <c r="M62" s="6" t="s">
        <v>763</v>
      </c>
      <c r="N62" s="9" t="str">
        <f t="shared" si="41"/>
        <v/>
      </c>
      <c r="O62" s="10" t="str">
        <f t="shared" si="42"/>
        <v/>
      </c>
      <c r="P62" s="8" t="str">
        <f t="shared" si="28"/>
        <v/>
      </c>
      <c r="Q62" s="8" t="str">
        <f t="shared" si="29"/>
        <v/>
      </c>
      <c r="R62" s="9" t="str">
        <f>IF(AB62="","",WORKDAY.INTL(W62,AA62,V62,'Resmi Tatiller'!$A$2:$A$17))</f>
        <v/>
      </c>
      <c r="S62" s="10" t="str">
        <f t="shared" si="30"/>
        <v/>
      </c>
      <c r="T62" s="8" t="str">
        <f t="shared" si="31"/>
        <v>Boş</v>
      </c>
      <c r="U62" s="8">
        <f t="shared" si="32"/>
        <v>540</v>
      </c>
      <c r="V62" s="11" t="str">
        <f t="shared" si="33"/>
        <v>0000011</v>
      </c>
      <c r="W62" s="9" t="str">
        <f>IF(OR(N62="",O62=""),"",IF($AD62="24 Saat",N62,IF($AD62="12 Saat",IF(O62&gt;=TIME(20,0,0),WORKDAY.INTL(N62,1,V62,'Resmi Tatiller'!$A$2:$A$17),WORKDAY.INTL(N62-1,1,V62,'Resmi Tatiller'!$A$2:$A$17)),IF($AD62="2 Vardiya",IF(O62&lt;TIME(6,0,0),N62-1,IF(O62&lt;TIME(8,0,0),WORKDAY.INTL(N62-1,1,V62,'Resmi Tatiller'!$A$2:$A$17),N62)),IF(O62&gt;=TIME(18,0,0),WORKDAY.INTL(N62,1,V62,'Resmi Tatiller'!$A$2:$A$17),WORKDAY.INTL(N62-1,1,V62,'Resmi Tatiller'!$A$2:$A$17))))))</f>
        <v/>
      </c>
      <c r="X62" s="8" t="str">
        <f t="shared" si="34"/>
        <v/>
      </c>
      <c r="Y62" s="11" t="str">
        <f t="shared" si="35"/>
        <v/>
      </c>
      <c r="Z62" s="11" t="str">
        <f t="shared" si="36"/>
        <v/>
      </c>
      <c r="AA62" s="11" t="str">
        <f t="shared" si="37"/>
        <v/>
      </c>
      <c r="AB62" s="11" t="str">
        <f t="shared" si="38"/>
        <v/>
      </c>
      <c r="AC62" s="12" t="str">
        <f t="shared" si="39"/>
        <v/>
      </c>
      <c r="AD62" s="6" t="str">
        <f t="shared" si="40"/>
        <v>Gündüz</v>
      </c>
      <c r="AE62" s="18" t="str">
        <f t="shared" si="43"/>
        <v/>
      </c>
      <c r="AF62" s="18" t="str">
        <f t="shared" si="44"/>
        <v/>
      </c>
      <c r="AG62" s="19" t="str">
        <f t="shared" si="45"/>
        <v/>
      </c>
      <c r="AH62" s="18" t="str">
        <f>IF(AF62="","",WORKDAY.INTL(AF62-1,1,V62,'Resmi Tatiller'!$A$2:$A$17))</f>
        <v/>
      </c>
      <c r="AI62" s="18" t="str">
        <f t="shared" si="46"/>
        <v/>
      </c>
      <c r="AJ62" s="18" t="str">
        <f>IF(AE62="","",IF(AH62&lt;&gt;AF62,AH62+TIME(8,0,0),IF(AG62&lt;TIME(8,0,0),AF62+TIME(8,0,0),IF(AG62&lt;TIME(12,0,0),AE62,IF(AG62&lt;TIME(12,45,0),AF62+TIME(12,45,0),IF(AG62&lt;TIME(15,0,0),AE62,IF(AG62&lt;TIME(15,15,0),AF62+TIME(15,15,0),IF(AG62&lt;TIME(18,0,0),AE62,WORKDAY.INTL(AF62,1,V62,'Resmi Tatiller'!$A$2:$A$17)+TIME(8,0,0)))))))))</f>
        <v/>
      </c>
      <c r="AK62" s="18" t="str">
        <f>IF(AE62="","",IF(AH62&lt;&gt;AF62,AH62+TIME(8,0,0),IF(AG62&lt;TIME(8,0,0),AF62+TIME(8,0,0),IF(AG62&lt;TIME(12,0,0),AE62,IF(AG62&lt;TIME(12,45,0),AF62+TIME(12,45,0),IF(AG62&lt;TIME(15,0,0),AE62,IF(AG62&lt;TIME(15,15,0),AF62+TIME(15,15,0),IF(AG62&lt;TIME(20,0,0),AE62,WORKDAY.INTL(AF62,1,V62,'Resmi Tatiller'!$A$2:$A$17)+TIME(8,0,0)))))))))</f>
        <v/>
      </c>
      <c r="AL62" s="18" t="str">
        <f t="shared" si="47"/>
        <v/>
      </c>
    </row>
    <row r="63" spans="1:38" x14ac:dyDescent="0.25">
      <c r="A63" s="6" t="str">
        <f t="shared" si="24"/>
        <v/>
      </c>
      <c r="B63" s="6"/>
      <c r="C63" s="7" t="str">
        <f>IFERROR(VLOOKUP(B63,'Ürün Veri'!$A:$E,2,FALSE),"")</f>
        <v/>
      </c>
      <c r="D63" s="7" t="str">
        <f>IFERROR(VLOOKUP(B63,'Ürün Veri'!$A:$E,3,FALSE),"")</f>
        <v/>
      </c>
      <c r="E63" s="7" t="str">
        <f>IFERROR(VLOOKUP(B63,'Ürün Veri'!$A:$E,4,FALSE),"")</f>
        <v/>
      </c>
      <c r="F63" s="7" t="str">
        <f>IFERROR(VLOOKUP(B63,'Ürün Veri'!$A:$E,5,FALSE),"")</f>
        <v/>
      </c>
      <c r="G63" s="6"/>
      <c r="H63" s="6"/>
      <c r="I63" s="14">
        <v>10</v>
      </c>
      <c r="J63" s="15">
        <f t="shared" si="25"/>
        <v>45</v>
      </c>
      <c r="K63" s="15">
        <f t="shared" si="26"/>
        <v>15</v>
      </c>
      <c r="L63" s="8">
        <f t="shared" si="27"/>
        <v>9</v>
      </c>
      <c r="M63" s="6" t="s">
        <v>763</v>
      </c>
      <c r="N63" s="9" t="str">
        <f t="shared" si="41"/>
        <v/>
      </c>
      <c r="O63" s="10" t="str">
        <f t="shared" si="42"/>
        <v/>
      </c>
      <c r="P63" s="8" t="str">
        <f t="shared" si="28"/>
        <v/>
      </c>
      <c r="Q63" s="8" t="str">
        <f t="shared" si="29"/>
        <v/>
      </c>
      <c r="R63" s="9" t="str">
        <f>IF(AB63="","",WORKDAY.INTL(W63,AA63,V63,'Resmi Tatiller'!$A$2:$A$17))</f>
        <v/>
      </c>
      <c r="S63" s="10" t="str">
        <f t="shared" si="30"/>
        <v/>
      </c>
      <c r="T63" s="8" t="str">
        <f t="shared" si="31"/>
        <v>Boş</v>
      </c>
      <c r="U63" s="8">
        <f t="shared" si="32"/>
        <v>540</v>
      </c>
      <c r="V63" s="11" t="str">
        <f t="shared" si="33"/>
        <v>0000011</v>
      </c>
      <c r="W63" s="9" t="str">
        <f>IF(OR(N63="",O63=""),"",IF($AD63="24 Saat",N63,IF($AD63="12 Saat",IF(O63&gt;=TIME(20,0,0),WORKDAY.INTL(N63,1,V63,'Resmi Tatiller'!$A$2:$A$17),WORKDAY.INTL(N63-1,1,V63,'Resmi Tatiller'!$A$2:$A$17)),IF($AD63="2 Vardiya",IF(O63&lt;TIME(6,0,0),N63-1,IF(O63&lt;TIME(8,0,0),WORKDAY.INTL(N63-1,1,V63,'Resmi Tatiller'!$A$2:$A$17),N63)),IF(O63&gt;=TIME(18,0,0),WORKDAY.INTL(N63,1,V63,'Resmi Tatiller'!$A$2:$A$17),WORKDAY.INTL(N63-1,1,V63,'Resmi Tatiller'!$A$2:$A$17))))))</f>
        <v/>
      </c>
      <c r="X63" s="8" t="str">
        <f t="shared" si="34"/>
        <v/>
      </c>
      <c r="Y63" s="11" t="str">
        <f t="shared" si="35"/>
        <v/>
      </c>
      <c r="Z63" s="11" t="str">
        <f t="shared" si="36"/>
        <v/>
      </c>
      <c r="AA63" s="11" t="str">
        <f t="shared" si="37"/>
        <v/>
      </c>
      <c r="AB63" s="11" t="str">
        <f t="shared" si="38"/>
        <v/>
      </c>
      <c r="AC63" s="12" t="str">
        <f t="shared" si="39"/>
        <v/>
      </c>
      <c r="AD63" s="6" t="str">
        <f t="shared" si="40"/>
        <v>Gündüz</v>
      </c>
      <c r="AE63" s="18" t="str">
        <f t="shared" si="43"/>
        <v/>
      </c>
      <c r="AF63" s="18" t="str">
        <f t="shared" si="44"/>
        <v/>
      </c>
      <c r="AG63" s="19" t="str">
        <f t="shared" si="45"/>
        <v/>
      </c>
      <c r="AH63" s="18" t="str">
        <f>IF(AF63="","",WORKDAY.INTL(AF63-1,1,V63,'Resmi Tatiller'!$A$2:$A$17))</f>
        <v/>
      </c>
      <c r="AI63" s="18" t="str">
        <f t="shared" si="46"/>
        <v/>
      </c>
      <c r="AJ63" s="18" t="str">
        <f>IF(AE63="","",IF(AH63&lt;&gt;AF63,AH63+TIME(8,0,0),IF(AG63&lt;TIME(8,0,0),AF63+TIME(8,0,0),IF(AG63&lt;TIME(12,0,0),AE63,IF(AG63&lt;TIME(12,45,0),AF63+TIME(12,45,0),IF(AG63&lt;TIME(15,0,0),AE63,IF(AG63&lt;TIME(15,15,0),AF63+TIME(15,15,0),IF(AG63&lt;TIME(18,0,0),AE63,WORKDAY.INTL(AF63,1,V63,'Resmi Tatiller'!$A$2:$A$17)+TIME(8,0,0)))))))))</f>
        <v/>
      </c>
      <c r="AK63" s="18" t="str">
        <f>IF(AE63="","",IF(AH63&lt;&gt;AF63,AH63+TIME(8,0,0),IF(AG63&lt;TIME(8,0,0),AF63+TIME(8,0,0),IF(AG63&lt;TIME(12,0,0),AE63,IF(AG63&lt;TIME(12,45,0),AF63+TIME(12,45,0),IF(AG63&lt;TIME(15,0,0),AE63,IF(AG63&lt;TIME(15,15,0),AF63+TIME(15,15,0),IF(AG63&lt;TIME(20,0,0),AE63,WORKDAY.INTL(AF63,1,V63,'Resmi Tatiller'!$A$2:$A$17)+TIME(8,0,0)))))))))</f>
        <v/>
      </c>
      <c r="AL63" s="18" t="str">
        <f t="shared" si="47"/>
        <v/>
      </c>
    </row>
    <row r="64" spans="1:38" x14ac:dyDescent="0.25">
      <c r="A64" s="6" t="str">
        <f t="shared" si="24"/>
        <v/>
      </c>
      <c r="B64" s="6"/>
      <c r="C64" s="7" t="str">
        <f>IFERROR(VLOOKUP(B64,'Ürün Veri'!$A:$E,2,FALSE),"")</f>
        <v/>
      </c>
      <c r="D64" s="7" t="str">
        <f>IFERROR(VLOOKUP(B64,'Ürün Veri'!$A:$E,3,FALSE),"")</f>
        <v/>
      </c>
      <c r="E64" s="7" t="str">
        <f>IFERROR(VLOOKUP(B64,'Ürün Veri'!$A:$E,4,FALSE),"")</f>
        <v/>
      </c>
      <c r="F64" s="7" t="str">
        <f>IFERROR(VLOOKUP(B64,'Ürün Veri'!$A:$E,5,FALSE),"")</f>
        <v/>
      </c>
      <c r="G64" s="6"/>
      <c r="H64" s="6"/>
      <c r="I64" s="14">
        <v>10</v>
      </c>
      <c r="J64" s="15">
        <f t="shared" si="25"/>
        <v>45</v>
      </c>
      <c r="K64" s="15">
        <f t="shared" si="26"/>
        <v>15</v>
      </c>
      <c r="L64" s="8">
        <f t="shared" si="27"/>
        <v>9</v>
      </c>
      <c r="M64" s="6" t="s">
        <v>763</v>
      </c>
      <c r="N64" s="9" t="str">
        <f t="shared" si="41"/>
        <v/>
      </c>
      <c r="O64" s="10" t="str">
        <f t="shared" si="42"/>
        <v/>
      </c>
      <c r="P64" s="8" t="str">
        <f t="shared" si="28"/>
        <v/>
      </c>
      <c r="Q64" s="8" t="str">
        <f t="shared" si="29"/>
        <v/>
      </c>
      <c r="R64" s="9" t="str">
        <f>IF(AB64="","",WORKDAY.INTL(W64,AA64,V64,'Resmi Tatiller'!$A$2:$A$17))</f>
        <v/>
      </c>
      <c r="S64" s="10" t="str">
        <f t="shared" si="30"/>
        <v/>
      </c>
      <c r="T64" s="8" t="str">
        <f t="shared" si="31"/>
        <v>Boş</v>
      </c>
      <c r="U64" s="8">
        <f t="shared" si="32"/>
        <v>540</v>
      </c>
      <c r="V64" s="11" t="str">
        <f t="shared" si="33"/>
        <v>0000011</v>
      </c>
      <c r="W64" s="9" t="str">
        <f>IF(OR(N64="",O64=""),"",IF($AD64="24 Saat",N64,IF($AD64="12 Saat",IF(O64&gt;=TIME(20,0,0),WORKDAY.INTL(N64,1,V64,'Resmi Tatiller'!$A$2:$A$17),WORKDAY.INTL(N64-1,1,V64,'Resmi Tatiller'!$A$2:$A$17)),IF($AD64="2 Vardiya",IF(O64&lt;TIME(6,0,0),N64-1,IF(O64&lt;TIME(8,0,0),WORKDAY.INTL(N64-1,1,V64,'Resmi Tatiller'!$A$2:$A$17),N64)),IF(O64&gt;=TIME(18,0,0),WORKDAY.INTL(N64,1,V64,'Resmi Tatiller'!$A$2:$A$17),WORKDAY.INTL(N64-1,1,V64,'Resmi Tatiller'!$A$2:$A$17))))))</f>
        <v/>
      </c>
      <c r="X64" s="8" t="str">
        <f t="shared" si="34"/>
        <v/>
      </c>
      <c r="Y64" s="11" t="str">
        <f t="shared" si="35"/>
        <v/>
      </c>
      <c r="Z64" s="11" t="str">
        <f t="shared" si="36"/>
        <v/>
      </c>
      <c r="AA64" s="11" t="str">
        <f t="shared" si="37"/>
        <v/>
      </c>
      <c r="AB64" s="11" t="str">
        <f t="shared" si="38"/>
        <v/>
      </c>
      <c r="AC64" s="12" t="str">
        <f t="shared" si="39"/>
        <v/>
      </c>
      <c r="AD64" s="6" t="str">
        <f t="shared" si="40"/>
        <v>Gündüz</v>
      </c>
      <c r="AE64" s="18" t="str">
        <f t="shared" si="43"/>
        <v/>
      </c>
      <c r="AF64" s="18" t="str">
        <f t="shared" si="44"/>
        <v/>
      </c>
      <c r="AG64" s="19" t="str">
        <f t="shared" si="45"/>
        <v/>
      </c>
      <c r="AH64" s="18" t="str">
        <f>IF(AF64="","",WORKDAY.INTL(AF64-1,1,V64,'Resmi Tatiller'!$A$2:$A$17))</f>
        <v/>
      </c>
      <c r="AI64" s="18" t="str">
        <f t="shared" si="46"/>
        <v/>
      </c>
      <c r="AJ64" s="18" t="str">
        <f>IF(AE64="","",IF(AH64&lt;&gt;AF64,AH64+TIME(8,0,0),IF(AG64&lt;TIME(8,0,0),AF64+TIME(8,0,0),IF(AG64&lt;TIME(12,0,0),AE64,IF(AG64&lt;TIME(12,45,0),AF64+TIME(12,45,0),IF(AG64&lt;TIME(15,0,0),AE64,IF(AG64&lt;TIME(15,15,0),AF64+TIME(15,15,0),IF(AG64&lt;TIME(18,0,0),AE64,WORKDAY.INTL(AF64,1,V64,'Resmi Tatiller'!$A$2:$A$17)+TIME(8,0,0)))))))))</f>
        <v/>
      </c>
      <c r="AK64" s="18" t="str">
        <f>IF(AE64="","",IF(AH64&lt;&gt;AF64,AH64+TIME(8,0,0),IF(AG64&lt;TIME(8,0,0),AF64+TIME(8,0,0),IF(AG64&lt;TIME(12,0,0),AE64,IF(AG64&lt;TIME(12,45,0),AF64+TIME(12,45,0),IF(AG64&lt;TIME(15,0,0),AE64,IF(AG64&lt;TIME(15,15,0),AF64+TIME(15,15,0),IF(AG64&lt;TIME(20,0,0),AE64,WORKDAY.INTL(AF64,1,V64,'Resmi Tatiller'!$A$2:$A$17)+TIME(8,0,0)))))))))</f>
        <v/>
      </c>
      <c r="AL64" s="18" t="str">
        <f t="shared" si="47"/>
        <v/>
      </c>
    </row>
    <row r="65" spans="1:38" x14ac:dyDescent="0.25">
      <c r="A65" s="6" t="str">
        <f t="shared" si="24"/>
        <v/>
      </c>
      <c r="B65" s="6"/>
      <c r="C65" s="7" t="str">
        <f>IFERROR(VLOOKUP(B65,'Ürün Veri'!$A:$E,2,FALSE),"")</f>
        <v/>
      </c>
      <c r="D65" s="7" t="str">
        <f>IFERROR(VLOOKUP(B65,'Ürün Veri'!$A:$E,3,FALSE),"")</f>
        <v/>
      </c>
      <c r="E65" s="7" t="str">
        <f>IFERROR(VLOOKUP(B65,'Ürün Veri'!$A:$E,4,FALSE),"")</f>
        <v/>
      </c>
      <c r="F65" s="7" t="str">
        <f>IFERROR(VLOOKUP(B65,'Ürün Veri'!$A:$E,5,FALSE),"")</f>
        <v/>
      </c>
      <c r="G65" s="6"/>
      <c r="H65" s="6"/>
      <c r="I65" s="14">
        <v>10</v>
      </c>
      <c r="J65" s="15">
        <f t="shared" si="25"/>
        <v>45</v>
      </c>
      <c r="K65" s="15">
        <f t="shared" si="26"/>
        <v>15</v>
      </c>
      <c r="L65" s="8">
        <f t="shared" si="27"/>
        <v>9</v>
      </c>
      <c r="M65" s="6" t="s">
        <v>763</v>
      </c>
      <c r="N65" s="9" t="str">
        <f t="shared" si="41"/>
        <v/>
      </c>
      <c r="O65" s="10" t="str">
        <f t="shared" si="42"/>
        <v/>
      </c>
      <c r="P65" s="8" t="str">
        <f t="shared" si="28"/>
        <v/>
      </c>
      <c r="Q65" s="8" t="str">
        <f t="shared" si="29"/>
        <v/>
      </c>
      <c r="R65" s="9" t="str">
        <f>IF(AB65="","",WORKDAY.INTL(W65,AA65,V65,'Resmi Tatiller'!$A$2:$A$17))</f>
        <v/>
      </c>
      <c r="S65" s="10" t="str">
        <f t="shared" si="30"/>
        <v/>
      </c>
      <c r="T65" s="8" t="str">
        <f t="shared" si="31"/>
        <v>Boş</v>
      </c>
      <c r="U65" s="8">
        <f t="shared" si="32"/>
        <v>540</v>
      </c>
      <c r="V65" s="11" t="str">
        <f t="shared" si="33"/>
        <v>0000011</v>
      </c>
      <c r="W65" s="9" t="str">
        <f>IF(OR(N65="",O65=""),"",IF($AD65="24 Saat",N65,IF($AD65="12 Saat",IF(O65&gt;=TIME(20,0,0),WORKDAY.INTL(N65,1,V65,'Resmi Tatiller'!$A$2:$A$17),WORKDAY.INTL(N65-1,1,V65,'Resmi Tatiller'!$A$2:$A$17)),IF($AD65="2 Vardiya",IF(O65&lt;TIME(6,0,0),N65-1,IF(O65&lt;TIME(8,0,0),WORKDAY.INTL(N65-1,1,V65,'Resmi Tatiller'!$A$2:$A$17),N65)),IF(O65&gt;=TIME(18,0,0),WORKDAY.INTL(N65,1,V65,'Resmi Tatiller'!$A$2:$A$17),WORKDAY.INTL(N65-1,1,V65,'Resmi Tatiller'!$A$2:$A$17))))))</f>
        <v/>
      </c>
      <c r="X65" s="8" t="str">
        <f t="shared" si="34"/>
        <v/>
      </c>
      <c r="Y65" s="11" t="str">
        <f t="shared" si="35"/>
        <v/>
      </c>
      <c r="Z65" s="11" t="str">
        <f t="shared" si="36"/>
        <v/>
      </c>
      <c r="AA65" s="11" t="str">
        <f t="shared" si="37"/>
        <v/>
      </c>
      <c r="AB65" s="11" t="str">
        <f t="shared" si="38"/>
        <v/>
      </c>
      <c r="AC65" s="12" t="str">
        <f t="shared" si="39"/>
        <v/>
      </c>
      <c r="AD65" s="6" t="str">
        <f t="shared" si="40"/>
        <v>Gündüz</v>
      </c>
      <c r="AE65" s="18" t="str">
        <f t="shared" si="43"/>
        <v/>
      </c>
      <c r="AF65" s="18" t="str">
        <f t="shared" si="44"/>
        <v/>
      </c>
      <c r="AG65" s="19" t="str">
        <f t="shared" si="45"/>
        <v/>
      </c>
      <c r="AH65" s="18" t="str">
        <f>IF(AF65="","",WORKDAY.INTL(AF65-1,1,V65,'Resmi Tatiller'!$A$2:$A$17))</f>
        <v/>
      </c>
      <c r="AI65" s="18" t="str">
        <f t="shared" si="46"/>
        <v/>
      </c>
      <c r="AJ65" s="18" t="str">
        <f>IF(AE65="","",IF(AH65&lt;&gt;AF65,AH65+TIME(8,0,0),IF(AG65&lt;TIME(8,0,0),AF65+TIME(8,0,0),IF(AG65&lt;TIME(12,0,0),AE65,IF(AG65&lt;TIME(12,45,0),AF65+TIME(12,45,0),IF(AG65&lt;TIME(15,0,0),AE65,IF(AG65&lt;TIME(15,15,0),AF65+TIME(15,15,0),IF(AG65&lt;TIME(18,0,0),AE65,WORKDAY.INTL(AF65,1,V65,'Resmi Tatiller'!$A$2:$A$17)+TIME(8,0,0)))))))))</f>
        <v/>
      </c>
      <c r="AK65" s="18" t="str">
        <f>IF(AE65="","",IF(AH65&lt;&gt;AF65,AH65+TIME(8,0,0),IF(AG65&lt;TIME(8,0,0),AF65+TIME(8,0,0),IF(AG65&lt;TIME(12,0,0),AE65,IF(AG65&lt;TIME(12,45,0),AF65+TIME(12,45,0),IF(AG65&lt;TIME(15,0,0),AE65,IF(AG65&lt;TIME(15,15,0),AF65+TIME(15,15,0),IF(AG65&lt;TIME(20,0,0),AE65,WORKDAY.INTL(AF65,1,V65,'Resmi Tatiller'!$A$2:$A$17)+TIME(8,0,0)))))))))</f>
        <v/>
      </c>
      <c r="AL65" s="18" t="str">
        <f t="shared" si="47"/>
        <v/>
      </c>
    </row>
    <row r="66" spans="1:38" x14ac:dyDescent="0.25">
      <c r="A66" s="6" t="str">
        <f t="shared" si="24"/>
        <v/>
      </c>
      <c r="B66" s="6"/>
      <c r="C66" s="7" t="str">
        <f>IFERROR(VLOOKUP(B66,'Ürün Veri'!$A:$E,2,FALSE),"")</f>
        <v/>
      </c>
      <c r="D66" s="7" t="str">
        <f>IFERROR(VLOOKUP(B66,'Ürün Veri'!$A:$E,3,FALSE),"")</f>
        <v/>
      </c>
      <c r="E66" s="7" t="str">
        <f>IFERROR(VLOOKUP(B66,'Ürün Veri'!$A:$E,4,FALSE),"")</f>
        <v/>
      </c>
      <c r="F66" s="7" t="str">
        <f>IFERROR(VLOOKUP(B66,'Ürün Veri'!$A:$E,5,FALSE),"")</f>
        <v/>
      </c>
      <c r="G66" s="6"/>
      <c r="H66" s="6"/>
      <c r="I66" s="14">
        <v>10</v>
      </c>
      <c r="J66" s="15">
        <f t="shared" si="25"/>
        <v>45</v>
      </c>
      <c r="K66" s="15">
        <f t="shared" si="26"/>
        <v>15</v>
      </c>
      <c r="L66" s="8">
        <f t="shared" si="27"/>
        <v>9</v>
      </c>
      <c r="M66" s="6" t="s">
        <v>763</v>
      </c>
      <c r="N66" s="9" t="str">
        <f t="shared" si="41"/>
        <v/>
      </c>
      <c r="O66" s="10" t="str">
        <f t="shared" si="42"/>
        <v/>
      </c>
      <c r="P66" s="8" t="str">
        <f t="shared" si="28"/>
        <v/>
      </c>
      <c r="Q66" s="8" t="str">
        <f t="shared" si="29"/>
        <v/>
      </c>
      <c r="R66" s="9" t="str">
        <f>IF(AB66="","",WORKDAY.INTL(W66,AA66,V66,'Resmi Tatiller'!$A$2:$A$17))</f>
        <v/>
      </c>
      <c r="S66" s="10" t="str">
        <f t="shared" si="30"/>
        <v/>
      </c>
      <c r="T66" s="8" t="str">
        <f t="shared" si="31"/>
        <v>Boş</v>
      </c>
      <c r="U66" s="8">
        <f t="shared" si="32"/>
        <v>540</v>
      </c>
      <c r="V66" s="11" t="str">
        <f t="shared" si="33"/>
        <v>0000011</v>
      </c>
      <c r="W66" s="9" t="str">
        <f>IF(OR(N66="",O66=""),"",IF($AD66="24 Saat",N66,IF($AD66="12 Saat",IF(O66&gt;=TIME(20,0,0),WORKDAY.INTL(N66,1,V66,'Resmi Tatiller'!$A$2:$A$17),WORKDAY.INTL(N66-1,1,V66,'Resmi Tatiller'!$A$2:$A$17)),IF($AD66="2 Vardiya",IF(O66&lt;TIME(6,0,0),N66-1,IF(O66&lt;TIME(8,0,0),WORKDAY.INTL(N66-1,1,V66,'Resmi Tatiller'!$A$2:$A$17),N66)),IF(O66&gt;=TIME(18,0,0),WORKDAY.INTL(N66,1,V66,'Resmi Tatiller'!$A$2:$A$17),WORKDAY.INTL(N66-1,1,V66,'Resmi Tatiller'!$A$2:$A$17))))))</f>
        <v/>
      </c>
      <c r="X66" s="8" t="str">
        <f t="shared" si="34"/>
        <v/>
      </c>
      <c r="Y66" s="11" t="str">
        <f t="shared" si="35"/>
        <v/>
      </c>
      <c r="Z66" s="11" t="str">
        <f t="shared" si="36"/>
        <v/>
      </c>
      <c r="AA66" s="11" t="str">
        <f t="shared" si="37"/>
        <v/>
      </c>
      <c r="AB66" s="11" t="str">
        <f t="shared" si="38"/>
        <v/>
      </c>
      <c r="AC66" s="12" t="str">
        <f t="shared" si="39"/>
        <v/>
      </c>
      <c r="AD66" s="6" t="str">
        <f t="shared" si="40"/>
        <v>Gündüz</v>
      </c>
      <c r="AE66" s="18" t="str">
        <f t="shared" si="43"/>
        <v/>
      </c>
      <c r="AF66" s="18" t="str">
        <f t="shared" si="44"/>
        <v/>
      </c>
      <c r="AG66" s="19" t="str">
        <f t="shared" si="45"/>
        <v/>
      </c>
      <c r="AH66" s="18" t="str">
        <f>IF(AF66="","",WORKDAY.INTL(AF66-1,1,V66,'Resmi Tatiller'!$A$2:$A$17))</f>
        <v/>
      </c>
      <c r="AI66" s="18" t="str">
        <f t="shared" si="46"/>
        <v/>
      </c>
      <c r="AJ66" s="18" t="str">
        <f>IF(AE66="","",IF(AH66&lt;&gt;AF66,AH66+TIME(8,0,0),IF(AG66&lt;TIME(8,0,0),AF66+TIME(8,0,0),IF(AG66&lt;TIME(12,0,0),AE66,IF(AG66&lt;TIME(12,45,0),AF66+TIME(12,45,0),IF(AG66&lt;TIME(15,0,0),AE66,IF(AG66&lt;TIME(15,15,0),AF66+TIME(15,15,0),IF(AG66&lt;TIME(18,0,0),AE66,WORKDAY.INTL(AF66,1,V66,'Resmi Tatiller'!$A$2:$A$17)+TIME(8,0,0)))))))))</f>
        <v/>
      </c>
      <c r="AK66" s="18" t="str">
        <f>IF(AE66="","",IF(AH66&lt;&gt;AF66,AH66+TIME(8,0,0),IF(AG66&lt;TIME(8,0,0),AF66+TIME(8,0,0),IF(AG66&lt;TIME(12,0,0),AE66,IF(AG66&lt;TIME(12,45,0),AF66+TIME(12,45,0),IF(AG66&lt;TIME(15,0,0),AE66,IF(AG66&lt;TIME(15,15,0),AF66+TIME(15,15,0),IF(AG66&lt;TIME(20,0,0),AE66,WORKDAY.INTL(AF66,1,V66,'Resmi Tatiller'!$A$2:$A$17)+TIME(8,0,0)))))))))</f>
        <v/>
      </c>
      <c r="AL66" s="18" t="str">
        <f t="shared" si="47"/>
        <v/>
      </c>
    </row>
    <row r="67" spans="1:38" x14ac:dyDescent="0.25">
      <c r="A67" s="6" t="str">
        <f t="shared" ref="A67:A98" si="48">IF($B67="","",ROW()-2)</f>
        <v/>
      </c>
      <c r="B67" s="6"/>
      <c r="C67" s="7" t="str">
        <f>IFERROR(VLOOKUP(B67,'Ürün Veri'!$A:$E,2,FALSE),"")</f>
        <v/>
      </c>
      <c r="D67" s="7" t="str">
        <f>IFERROR(VLOOKUP(B67,'Ürün Veri'!$A:$E,3,FALSE),"")</f>
        <v/>
      </c>
      <c r="E67" s="7" t="str">
        <f>IFERROR(VLOOKUP(B67,'Ürün Veri'!$A:$E,4,FALSE),"")</f>
        <v/>
      </c>
      <c r="F67" s="7" t="str">
        <f>IFERROR(VLOOKUP(B67,'Ürün Veri'!$A:$E,5,FALSE),"")</f>
        <v/>
      </c>
      <c r="G67" s="6"/>
      <c r="H67" s="6"/>
      <c r="I67" s="14">
        <v>10</v>
      </c>
      <c r="J67" s="15">
        <f t="shared" ref="J67:J98" si="49">IF($I67="","",IF(VALUE($I67)=24,90,45))</f>
        <v>45</v>
      </c>
      <c r="K67" s="15">
        <f t="shared" ref="K67:K98" si="50">IF($I67="","",IF(VALUE($I67)=24,30,15))</f>
        <v>15</v>
      </c>
      <c r="L67" s="8">
        <f t="shared" ref="L67:L98" si="51">IF($I67="","",VALUE($I67)-($J67+$K67)/60)</f>
        <v>9</v>
      </c>
      <c r="M67" s="6" t="s">
        <v>763</v>
      </c>
      <c r="N67" s="9" t="str">
        <f t="shared" si="41"/>
        <v/>
      </c>
      <c r="O67" s="10" t="str">
        <f t="shared" si="42"/>
        <v/>
      </c>
      <c r="P67" s="8" t="str">
        <f t="shared" ref="P67:P98" si="52">IF(OR(E67="",F67="",G67="",E67=0),"",G67/E67*F67/3600)</f>
        <v/>
      </c>
      <c r="Q67" s="8" t="str">
        <f t="shared" ref="Q67:Q98" si="53">IF(OR(P67="",L67="",L67=0),"",P67/L67)</f>
        <v/>
      </c>
      <c r="R67" s="9" t="str">
        <f>IF(AB67="","",WORKDAY.INTL(W67,AA67,V67,'Resmi Tatiller'!$A$2:$A$17))</f>
        <v/>
      </c>
      <c r="S67" s="10" t="str">
        <f t="shared" ref="S67:S98" si="54">IF(AB67="","",IF($AD67="24 Saat",AB67/1440,IF($AD67="12 Saat",IF(AB67&lt;=240,TIME(8,0,0)+AB67/1440,IF(AB67&lt;=375,TIME(12,45,0)+(AB67-240)/1440,TIME(15,15,0)+(AB67-375)/1440)),IF($AD67="2 Vardiya",IF(AB67&lt;=240,TIME(8,0,0)+AB67/1440,IF(AB67&lt;=375,TIME(12,45,0)+(AB67-240)/1440,IF(AB67&lt;=540,TIME(15,15,0)+(AB67-375)/1440,IF(AB67&lt;=780,TIME(20,0,0)+(AB67-540)/1440,IF(AB67&lt;=915,1+TIME(0,45,0)+(AB67-780)/1440,1+TIME(3,15,0)+(AB67-915)/1440))))),IF(AB67&lt;=240,TIME(8,0,0)+AB67/1440,IF(AB67&lt;=375,TIME(12,45,0)+(AB67-240)/1440,TIME(15,15,0)+(AB67-375)/1440))))))</f>
        <v/>
      </c>
      <c r="T67" s="8" t="str">
        <f t="shared" ref="T67:T98" si="55">IF(B67="","Boş",IF(OR(G67="",N67="",O67=""),"Eksik",IF(OR(R67="",S67=""),"Kontrol","Planlandı")))</f>
        <v>Boş</v>
      </c>
      <c r="U67" s="8">
        <f t="shared" ref="U67:U98" si="56">IF($AD67="24 Saat",1440,IF($AD67="2 Vardiya",1080,IF($AD67="12 Saat",660,IF($AD67="Gündüz",540,IF(L67="","",L67*60)))))</f>
        <v>540</v>
      </c>
      <c r="V67" s="11" t="str">
        <f t="shared" ref="V67:V98" si="57">IF(M67="Çalışmaz","0000011","0000000")</f>
        <v>0000011</v>
      </c>
      <c r="W67" s="9" t="str">
        <f>IF(OR(N67="",O67=""),"",IF($AD67="24 Saat",N67,IF($AD67="12 Saat",IF(O67&gt;=TIME(20,0,0),WORKDAY.INTL(N67,1,V67,'Resmi Tatiller'!$A$2:$A$17),WORKDAY.INTL(N67-1,1,V67,'Resmi Tatiller'!$A$2:$A$17)),IF($AD67="2 Vardiya",IF(O67&lt;TIME(6,0,0),N67-1,IF(O67&lt;TIME(8,0,0),WORKDAY.INTL(N67-1,1,V67,'Resmi Tatiller'!$A$2:$A$17),N67)),IF(O67&gt;=TIME(18,0,0),WORKDAY.INTL(N67,1,V67,'Resmi Tatiller'!$A$2:$A$17),WORKDAY.INTL(N67-1,1,V67,'Resmi Tatiller'!$A$2:$A$17))))))</f>
        <v/>
      </c>
      <c r="X67" s="8" t="str">
        <f t="shared" ref="X67:X98" si="58">IF(W67="","",IF($AD67="24 Saat",MOD(O67,1)*1440,IF($AD67="12 Saat",IF(W67&lt;&gt;N67,0,IF(O67&lt;TIME(8,0,0),0,IF(O67&lt;TIME(12,0,0),(O67-TIME(8,0,0))*1440,IF(O67&lt;TIME(12,45,0),240,IF(O67&lt;TIME(15,0,0),240+(O67-TIME(12,45,0))*1440,IF(O67&lt;TIME(15,15,0),375,IF(O67&lt;TIME(20,0,0),375+(O67-TIME(15,15,0))*1440,0))))))),IF($AD67="2 Vardiya",IF(O67&lt;TIME(6,0,0),IF(O67&lt;TIME(0,45,0),780,IF(O67&lt;TIME(3,0,0),780+(O67-TIME(0,45,0))*1440,IF(O67&lt;TIME(3,15,0),915,915+(O67-TIME(3,15,0))*1440))),IF(O67&lt;TIME(8,0,0),0,IF(O67&lt;TIME(12,0,0),(O67-TIME(8,0,0))*1440,IF(O67&lt;TIME(12,45,0),240,IF(O67&lt;TIME(15,0,0),240+(O67-TIME(12,45,0))*1440,IF(O67&lt;TIME(15,15,0),375,IF(O67&lt;TIME(18,0,0),375+(O67-TIME(15,15,0))*1440,IF(O67&lt;TIME(20,0,0),540,540+(O67-TIME(20,0,0))*1440)))))))),IF(W67&lt;&gt;N67,0,IF(O67&lt;TIME(8,0,0),0,IF(O67&lt;TIME(12,0,0),(O67-TIME(8,0,0))*1440,IF(O67&lt;TIME(12,45,0),240,IF(O67&lt;TIME(15,0,0),240+(O67-TIME(12,45,0))*1440,IF(O67&lt;TIME(15,15,0),375,IF(O67&lt;TIME(18,0,0),375+(O67-TIME(15,15,0))*1440,0)))))))))))</f>
        <v/>
      </c>
      <c r="Y67" s="11" t="str">
        <f t="shared" ref="Y67:Y98" si="59">IF(P67="","",ROUNDUP(P67*60,0))</f>
        <v/>
      </c>
      <c r="Z67" s="11" t="str">
        <f t="shared" ref="Z67:Z98" si="60">IF(Y67="","",N(X67)+Y67)</f>
        <v/>
      </c>
      <c r="AA67" s="11" t="str">
        <f t="shared" ref="AA67:AA98" si="61">IF(OR(Z67="",U67="",U67=0),"",INT((Z67-1)/U67))</f>
        <v/>
      </c>
      <c r="AB67" s="11" t="str">
        <f t="shared" ref="AB67:AB98" si="62">IF(OR(Z67="",U67="",U67=0),"",MOD(Z67-1,U67)+1)</f>
        <v/>
      </c>
      <c r="AC67" s="12" t="str">
        <f t="shared" ref="AC67:AC98" si="63">IF(AB67="","",R67+S67)</f>
        <v/>
      </c>
      <c r="AD67" s="6" t="str">
        <f t="shared" ref="AD67:AD98" si="64">IF($I67="","",IF(VALUE($I67)=10,"Gündüz",IF(VALUE($I67)=12,"12 Saat",IF(VALUE($I67)=24,"2 Vardiya",""))))</f>
        <v>Gündüz</v>
      </c>
      <c r="AE67" s="18" t="str">
        <f t="shared" si="43"/>
        <v/>
      </c>
      <c r="AF67" s="18" t="str">
        <f t="shared" si="44"/>
        <v/>
      </c>
      <c r="AG67" s="19" t="str">
        <f t="shared" si="45"/>
        <v/>
      </c>
      <c r="AH67" s="18" t="str">
        <f>IF(AF67="","",WORKDAY.INTL(AF67-1,1,V67,'Resmi Tatiller'!$A$2:$A$17))</f>
        <v/>
      </c>
      <c r="AI67" s="18" t="str">
        <f t="shared" si="46"/>
        <v/>
      </c>
      <c r="AJ67" s="18" t="str">
        <f>IF(AE67="","",IF(AH67&lt;&gt;AF67,AH67+TIME(8,0,0),IF(AG67&lt;TIME(8,0,0),AF67+TIME(8,0,0),IF(AG67&lt;TIME(12,0,0),AE67,IF(AG67&lt;TIME(12,45,0),AF67+TIME(12,45,0),IF(AG67&lt;TIME(15,0,0),AE67,IF(AG67&lt;TIME(15,15,0),AF67+TIME(15,15,0),IF(AG67&lt;TIME(18,0,0),AE67,WORKDAY.INTL(AF67,1,V67,'Resmi Tatiller'!$A$2:$A$17)+TIME(8,0,0)))))))))</f>
        <v/>
      </c>
      <c r="AK67" s="18" t="str">
        <f>IF(AE67="","",IF(AH67&lt;&gt;AF67,AH67+TIME(8,0,0),IF(AG67&lt;TIME(8,0,0),AF67+TIME(8,0,0),IF(AG67&lt;TIME(12,0,0),AE67,IF(AG67&lt;TIME(12,45,0),AF67+TIME(12,45,0),IF(AG67&lt;TIME(15,0,0),AE67,IF(AG67&lt;TIME(15,15,0),AF67+TIME(15,15,0),IF(AG67&lt;TIME(20,0,0),AE67,WORKDAY.INTL(AF67,1,V67,'Resmi Tatiller'!$A$2:$A$17)+TIME(8,0,0)))))))))</f>
        <v/>
      </c>
      <c r="AL67" s="18" t="str">
        <f t="shared" si="47"/>
        <v/>
      </c>
    </row>
    <row r="68" spans="1:38" x14ac:dyDescent="0.25">
      <c r="A68" s="6" t="str">
        <f t="shared" si="48"/>
        <v/>
      </c>
      <c r="B68" s="6"/>
      <c r="C68" s="7" t="str">
        <f>IFERROR(VLOOKUP(B68,'Ürün Veri'!$A:$E,2,FALSE),"")</f>
        <v/>
      </c>
      <c r="D68" s="7" t="str">
        <f>IFERROR(VLOOKUP(B68,'Ürün Veri'!$A:$E,3,FALSE),"")</f>
        <v/>
      </c>
      <c r="E68" s="7" t="str">
        <f>IFERROR(VLOOKUP(B68,'Ürün Veri'!$A:$E,4,FALSE),"")</f>
        <v/>
      </c>
      <c r="F68" s="7" t="str">
        <f>IFERROR(VLOOKUP(B68,'Ürün Veri'!$A:$E,5,FALSE),"")</f>
        <v/>
      </c>
      <c r="G68" s="6"/>
      <c r="H68" s="6"/>
      <c r="I68" s="14">
        <v>10</v>
      </c>
      <c r="J68" s="15">
        <f t="shared" si="49"/>
        <v>45</v>
      </c>
      <c r="K68" s="15">
        <f t="shared" si="50"/>
        <v>15</v>
      </c>
      <c r="L68" s="8">
        <f t="shared" si="51"/>
        <v>9</v>
      </c>
      <c r="M68" s="6" t="s">
        <v>763</v>
      </c>
      <c r="N68" s="9" t="str">
        <f t="shared" ref="N68:N103" si="65">IF(AI68="","",INT(AI68))</f>
        <v/>
      </c>
      <c r="O68" s="10" t="str">
        <f t="shared" ref="O68:O103" si="66">IF(AI68="","",MOD(AI68,1))</f>
        <v/>
      </c>
      <c r="P68" s="8" t="str">
        <f t="shared" si="52"/>
        <v/>
      </c>
      <c r="Q68" s="8" t="str">
        <f t="shared" si="53"/>
        <v/>
      </c>
      <c r="R68" s="9" t="str">
        <f>IF(AB68="","",WORKDAY.INTL(W68,AA68,V68,'Resmi Tatiller'!$A$2:$A$17))</f>
        <v/>
      </c>
      <c r="S68" s="10" t="str">
        <f t="shared" si="54"/>
        <v/>
      </c>
      <c r="T68" s="8" t="str">
        <f t="shared" si="55"/>
        <v>Boş</v>
      </c>
      <c r="U68" s="8">
        <f t="shared" si="56"/>
        <v>540</v>
      </c>
      <c r="V68" s="11" t="str">
        <f t="shared" si="57"/>
        <v>0000011</v>
      </c>
      <c r="W68" s="9" t="str">
        <f>IF(OR(N68="",O68=""),"",IF($AD68="24 Saat",N68,IF($AD68="12 Saat",IF(O68&gt;=TIME(20,0,0),WORKDAY.INTL(N68,1,V68,'Resmi Tatiller'!$A$2:$A$17),WORKDAY.INTL(N68-1,1,V68,'Resmi Tatiller'!$A$2:$A$17)),IF($AD68="2 Vardiya",IF(O68&lt;TIME(6,0,0),N68-1,IF(O68&lt;TIME(8,0,0),WORKDAY.INTL(N68-1,1,V68,'Resmi Tatiller'!$A$2:$A$17),N68)),IF(O68&gt;=TIME(18,0,0),WORKDAY.INTL(N68,1,V68,'Resmi Tatiller'!$A$2:$A$17),WORKDAY.INTL(N68-1,1,V68,'Resmi Tatiller'!$A$2:$A$17))))))</f>
        <v/>
      </c>
      <c r="X68" s="8" t="str">
        <f t="shared" si="58"/>
        <v/>
      </c>
      <c r="Y68" s="11" t="str">
        <f t="shared" si="59"/>
        <v/>
      </c>
      <c r="Z68" s="11" t="str">
        <f t="shared" si="60"/>
        <v/>
      </c>
      <c r="AA68" s="11" t="str">
        <f t="shared" si="61"/>
        <v/>
      </c>
      <c r="AB68" s="11" t="str">
        <f t="shared" si="62"/>
        <v/>
      </c>
      <c r="AC68" s="12" t="str">
        <f t="shared" si="63"/>
        <v/>
      </c>
      <c r="AD68" s="6" t="str">
        <f t="shared" si="64"/>
        <v>Gündüz</v>
      </c>
      <c r="AE68" s="18" t="str">
        <f t="shared" ref="AE68:AE103" si="67">IF(B68="","",IF(AC67="","",AC67+1/24))</f>
        <v/>
      </c>
      <c r="AF68" s="18" t="str">
        <f t="shared" ref="AF68:AF99" si="68">IF(AE68="","",INT(AE68))</f>
        <v/>
      </c>
      <c r="AG68" s="19" t="str">
        <f t="shared" ref="AG68:AG103" si="69">IF(AE68="","",MOD(AE68,1))</f>
        <v/>
      </c>
      <c r="AH68" s="18" t="str">
        <f>IF(AF68="","",WORKDAY.INTL(AF68-1,1,V68,'Resmi Tatiller'!$A$2:$A$17))</f>
        <v/>
      </c>
      <c r="AI68" s="18" t="str">
        <f t="shared" ref="AI68:AI99" si="70">IF(AE68="","",IF($AD68="24 Saat",AE68,IF($AD68="Gündüz",AJ68,IF($AD68="12 Saat",AK68,IF($AD68="2 Vardiya",AL68,AE68)))))</f>
        <v/>
      </c>
      <c r="AJ68" s="18" t="str">
        <f>IF(AE68="","",IF(AH68&lt;&gt;AF68,AH68+TIME(8,0,0),IF(AG68&lt;TIME(8,0,0),AF68+TIME(8,0,0),IF(AG68&lt;TIME(12,0,0),AE68,IF(AG68&lt;TIME(12,45,0),AF68+TIME(12,45,0),IF(AG68&lt;TIME(15,0,0),AE68,IF(AG68&lt;TIME(15,15,0),AF68+TIME(15,15,0),IF(AG68&lt;TIME(18,0,0),AE68,WORKDAY.INTL(AF68,1,V68,'Resmi Tatiller'!$A$2:$A$17)+TIME(8,0,0)))))))))</f>
        <v/>
      </c>
      <c r="AK68" s="18" t="str">
        <f>IF(AE68="","",IF(AH68&lt;&gt;AF68,AH68+TIME(8,0,0),IF(AG68&lt;TIME(8,0,0),AF68+TIME(8,0,0),IF(AG68&lt;TIME(12,0,0),AE68,IF(AG68&lt;TIME(12,45,0),AF68+TIME(12,45,0),IF(AG68&lt;TIME(15,0,0),AE68,IF(AG68&lt;TIME(15,15,0),AF68+TIME(15,15,0),IF(AG68&lt;TIME(20,0,0),AE68,WORKDAY.INTL(AF68,1,V68,'Resmi Tatiller'!$A$2:$A$17)+TIME(8,0,0)))))))))</f>
        <v/>
      </c>
      <c r="AL68" s="18" t="str">
        <f t="shared" ref="AL68:AL103" si="71">IF(AE68="","",IF(AG68&lt;TIME(6,0,0),IF(AG68&lt;TIME(0,45,0),AF68+TIME(0,45,0),IF(AG68&lt;TIME(3,0,0),AE68,IF(AG68&lt;TIME(3,15,0),AF68+TIME(3,15,0),AE68))),IF(AG68&lt;TIME(8,0,0),AF68+TIME(8,0,0),IF(AG68&lt;TIME(12,0,0),AE68,IF(AG68&lt;TIME(12,45,0),AF68+TIME(12,45,0),IF(AG68&lt;TIME(15,0,0),AE68,IF(AG68&lt;TIME(15,15,0),AF68+TIME(15,15,0),IF(AG68&lt;TIME(18,0,0),AE68,IF(AG68&lt;TIME(20,0,0),AF68+TIME(20,0,0),IF(AH68&lt;&gt;AF68,AH68+TIME(8,0,0),AE68))))))))))</f>
        <v/>
      </c>
    </row>
    <row r="69" spans="1:38" x14ac:dyDescent="0.25">
      <c r="A69" s="6" t="str">
        <f t="shared" si="48"/>
        <v/>
      </c>
      <c r="B69" s="6"/>
      <c r="C69" s="7" t="str">
        <f>IFERROR(VLOOKUP(B69,'Ürün Veri'!$A:$E,2,FALSE),"")</f>
        <v/>
      </c>
      <c r="D69" s="7" t="str">
        <f>IFERROR(VLOOKUP(B69,'Ürün Veri'!$A:$E,3,FALSE),"")</f>
        <v/>
      </c>
      <c r="E69" s="7" t="str">
        <f>IFERROR(VLOOKUP(B69,'Ürün Veri'!$A:$E,4,FALSE),"")</f>
        <v/>
      </c>
      <c r="F69" s="7" t="str">
        <f>IFERROR(VLOOKUP(B69,'Ürün Veri'!$A:$E,5,FALSE),"")</f>
        <v/>
      </c>
      <c r="G69" s="6"/>
      <c r="H69" s="6"/>
      <c r="I69" s="14">
        <v>10</v>
      </c>
      <c r="J69" s="15">
        <f t="shared" si="49"/>
        <v>45</v>
      </c>
      <c r="K69" s="15">
        <f t="shared" si="50"/>
        <v>15</v>
      </c>
      <c r="L69" s="8">
        <f t="shared" si="51"/>
        <v>9</v>
      </c>
      <c r="M69" s="6" t="s">
        <v>763</v>
      </c>
      <c r="N69" s="9" t="str">
        <f t="shared" si="65"/>
        <v/>
      </c>
      <c r="O69" s="10" t="str">
        <f t="shared" si="66"/>
        <v/>
      </c>
      <c r="P69" s="8" t="str">
        <f t="shared" si="52"/>
        <v/>
      </c>
      <c r="Q69" s="8" t="str">
        <f t="shared" si="53"/>
        <v/>
      </c>
      <c r="R69" s="9" t="str">
        <f>IF(AB69="","",WORKDAY.INTL(W69,AA69,V69,'Resmi Tatiller'!$A$2:$A$17))</f>
        <v/>
      </c>
      <c r="S69" s="10" t="str">
        <f t="shared" si="54"/>
        <v/>
      </c>
      <c r="T69" s="8" t="str">
        <f t="shared" si="55"/>
        <v>Boş</v>
      </c>
      <c r="U69" s="8">
        <f t="shared" si="56"/>
        <v>540</v>
      </c>
      <c r="V69" s="11" t="str">
        <f t="shared" si="57"/>
        <v>0000011</v>
      </c>
      <c r="W69" s="9" t="str">
        <f>IF(OR(N69="",O69=""),"",IF($AD69="24 Saat",N69,IF($AD69="12 Saat",IF(O69&gt;=TIME(20,0,0),WORKDAY.INTL(N69,1,V69,'Resmi Tatiller'!$A$2:$A$17),WORKDAY.INTL(N69-1,1,V69,'Resmi Tatiller'!$A$2:$A$17)),IF($AD69="2 Vardiya",IF(O69&lt;TIME(6,0,0),N69-1,IF(O69&lt;TIME(8,0,0),WORKDAY.INTL(N69-1,1,V69,'Resmi Tatiller'!$A$2:$A$17),N69)),IF(O69&gt;=TIME(18,0,0),WORKDAY.INTL(N69,1,V69,'Resmi Tatiller'!$A$2:$A$17),WORKDAY.INTL(N69-1,1,V69,'Resmi Tatiller'!$A$2:$A$17))))))</f>
        <v/>
      </c>
      <c r="X69" s="8" t="str">
        <f t="shared" si="58"/>
        <v/>
      </c>
      <c r="Y69" s="11" t="str">
        <f t="shared" si="59"/>
        <v/>
      </c>
      <c r="Z69" s="11" t="str">
        <f t="shared" si="60"/>
        <v/>
      </c>
      <c r="AA69" s="11" t="str">
        <f t="shared" si="61"/>
        <v/>
      </c>
      <c r="AB69" s="11" t="str">
        <f t="shared" si="62"/>
        <v/>
      </c>
      <c r="AC69" s="12" t="str">
        <f t="shared" si="63"/>
        <v/>
      </c>
      <c r="AD69" s="6" t="str">
        <f t="shared" si="64"/>
        <v>Gündüz</v>
      </c>
      <c r="AE69" s="18" t="str">
        <f t="shared" si="67"/>
        <v/>
      </c>
      <c r="AF69" s="18" t="str">
        <f t="shared" si="68"/>
        <v/>
      </c>
      <c r="AG69" s="19" t="str">
        <f t="shared" si="69"/>
        <v/>
      </c>
      <c r="AH69" s="18" t="str">
        <f>IF(AF69="","",WORKDAY.INTL(AF69-1,1,V69,'Resmi Tatiller'!$A$2:$A$17))</f>
        <v/>
      </c>
      <c r="AI69" s="18" t="str">
        <f t="shared" si="70"/>
        <v/>
      </c>
      <c r="AJ69" s="18" t="str">
        <f>IF(AE69="","",IF(AH69&lt;&gt;AF69,AH69+TIME(8,0,0),IF(AG69&lt;TIME(8,0,0),AF69+TIME(8,0,0),IF(AG69&lt;TIME(12,0,0),AE69,IF(AG69&lt;TIME(12,45,0),AF69+TIME(12,45,0),IF(AG69&lt;TIME(15,0,0),AE69,IF(AG69&lt;TIME(15,15,0),AF69+TIME(15,15,0),IF(AG69&lt;TIME(18,0,0),AE69,WORKDAY.INTL(AF69,1,V69,'Resmi Tatiller'!$A$2:$A$17)+TIME(8,0,0)))))))))</f>
        <v/>
      </c>
      <c r="AK69" s="18" t="str">
        <f>IF(AE69="","",IF(AH69&lt;&gt;AF69,AH69+TIME(8,0,0),IF(AG69&lt;TIME(8,0,0),AF69+TIME(8,0,0),IF(AG69&lt;TIME(12,0,0),AE69,IF(AG69&lt;TIME(12,45,0),AF69+TIME(12,45,0),IF(AG69&lt;TIME(15,0,0),AE69,IF(AG69&lt;TIME(15,15,0),AF69+TIME(15,15,0),IF(AG69&lt;TIME(20,0,0),AE69,WORKDAY.INTL(AF69,1,V69,'Resmi Tatiller'!$A$2:$A$17)+TIME(8,0,0)))))))))</f>
        <v/>
      </c>
      <c r="AL69" s="18" t="str">
        <f t="shared" si="71"/>
        <v/>
      </c>
    </row>
    <row r="70" spans="1:38" x14ac:dyDescent="0.25">
      <c r="A70" s="6" t="str">
        <f t="shared" si="48"/>
        <v/>
      </c>
      <c r="B70" s="6"/>
      <c r="C70" s="7" t="str">
        <f>IFERROR(VLOOKUP(B70,'Ürün Veri'!$A:$E,2,FALSE),"")</f>
        <v/>
      </c>
      <c r="D70" s="7" t="str">
        <f>IFERROR(VLOOKUP(B70,'Ürün Veri'!$A:$E,3,FALSE),"")</f>
        <v/>
      </c>
      <c r="E70" s="7" t="str">
        <f>IFERROR(VLOOKUP(B70,'Ürün Veri'!$A:$E,4,FALSE),"")</f>
        <v/>
      </c>
      <c r="F70" s="7" t="str">
        <f>IFERROR(VLOOKUP(B70,'Ürün Veri'!$A:$E,5,FALSE),"")</f>
        <v/>
      </c>
      <c r="G70" s="6"/>
      <c r="H70" s="6"/>
      <c r="I70" s="14">
        <v>10</v>
      </c>
      <c r="J70" s="15">
        <f t="shared" si="49"/>
        <v>45</v>
      </c>
      <c r="K70" s="15">
        <f t="shared" si="50"/>
        <v>15</v>
      </c>
      <c r="L70" s="8">
        <f t="shared" si="51"/>
        <v>9</v>
      </c>
      <c r="M70" s="6" t="s">
        <v>763</v>
      </c>
      <c r="N70" s="9" t="str">
        <f t="shared" si="65"/>
        <v/>
      </c>
      <c r="O70" s="10" t="str">
        <f t="shared" si="66"/>
        <v/>
      </c>
      <c r="P70" s="8" t="str">
        <f t="shared" si="52"/>
        <v/>
      </c>
      <c r="Q70" s="8" t="str">
        <f t="shared" si="53"/>
        <v/>
      </c>
      <c r="R70" s="9" t="str">
        <f>IF(AB70="","",WORKDAY.INTL(W70,AA70,V70,'Resmi Tatiller'!$A$2:$A$17))</f>
        <v/>
      </c>
      <c r="S70" s="10" t="str">
        <f t="shared" si="54"/>
        <v/>
      </c>
      <c r="T70" s="8" t="str">
        <f t="shared" si="55"/>
        <v>Boş</v>
      </c>
      <c r="U70" s="8">
        <f t="shared" si="56"/>
        <v>540</v>
      </c>
      <c r="V70" s="11" t="str">
        <f t="shared" si="57"/>
        <v>0000011</v>
      </c>
      <c r="W70" s="9" t="str">
        <f>IF(OR(N70="",O70=""),"",IF($AD70="24 Saat",N70,IF($AD70="12 Saat",IF(O70&gt;=TIME(20,0,0),WORKDAY.INTL(N70,1,V70,'Resmi Tatiller'!$A$2:$A$17),WORKDAY.INTL(N70-1,1,V70,'Resmi Tatiller'!$A$2:$A$17)),IF($AD70="2 Vardiya",IF(O70&lt;TIME(6,0,0),N70-1,IF(O70&lt;TIME(8,0,0),WORKDAY.INTL(N70-1,1,V70,'Resmi Tatiller'!$A$2:$A$17),N70)),IF(O70&gt;=TIME(18,0,0),WORKDAY.INTL(N70,1,V70,'Resmi Tatiller'!$A$2:$A$17),WORKDAY.INTL(N70-1,1,V70,'Resmi Tatiller'!$A$2:$A$17))))))</f>
        <v/>
      </c>
      <c r="X70" s="8" t="str">
        <f t="shared" si="58"/>
        <v/>
      </c>
      <c r="Y70" s="11" t="str">
        <f t="shared" si="59"/>
        <v/>
      </c>
      <c r="Z70" s="11" t="str">
        <f t="shared" si="60"/>
        <v/>
      </c>
      <c r="AA70" s="11" t="str">
        <f t="shared" si="61"/>
        <v/>
      </c>
      <c r="AB70" s="11" t="str">
        <f t="shared" si="62"/>
        <v/>
      </c>
      <c r="AC70" s="12" t="str">
        <f t="shared" si="63"/>
        <v/>
      </c>
      <c r="AD70" s="6" t="str">
        <f t="shared" si="64"/>
        <v>Gündüz</v>
      </c>
      <c r="AE70" s="18" t="str">
        <f t="shared" si="67"/>
        <v/>
      </c>
      <c r="AF70" s="18" t="str">
        <f t="shared" si="68"/>
        <v/>
      </c>
      <c r="AG70" s="19" t="str">
        <f t="shared" si="69"/>
        <v/>
      </c>
      <c r="AH70" s="18" t="str">
        <f>IF(AF70="","",WORKDAY.INTL(AF70-1,1,V70,'Resmi Tatiller'!$A$2:$A$17))</f>
        <v/>
      </c>
      <c r="AI70" s="18" t="str">
        <f t="shared" si="70"/>
        <v/>
      </c>
      <c r="AJ70" s="18" t="str">
        <f>IF(AE70="","",IF(AH70&lt;&gt;AF70,AH70+TIME(8,0,0),IF(AG70&lt;TIME(8,0,0),AF70+TIME(8,0,0),IF(AG70&lt;TIME(12,0,0),AE70,IF(AG70&lt;TIME(12,45,0),AF70+TIME(12,45,0),IF(AG70&lt;TIME(15,0,0),AE70,IF(AG70&lt;TIME(15,15,0),AF70+TIME(15,15,0),IF(AG70&lt;TIME(18,0,0),AE70,WORKDAY.INTL(AF70,1,V70,'Resmi Tatiller'!$A$2:$A$17)+TIME(8,0,0)))))))))</f>
        <v/>
      </c>
      <c r="AK70" s="18" t="str">
        <f>IF(AE70="","",IF(AH70&lt;&gt;AF70,AH70+TIME(8,0,0),IF(AG70&lt;TIME(8,0,0),AF70+TIME(8,0,0),IF(AG70&lt;TIME(12,0,0),AE70,IF(AG70&lt;TIME(12,45,0),AF70+TIME(12,45,0),IF(AG70&lt;TIME(15,0,0),AE70,IF(AG70&lt;TIME(15,15,0),AF70+TIME(15,15,0),IF(AG70&lt;TIME(20,0,0),AE70,WORKDAY.INTL(AF70,1,V70,'Resmi Tatiller'!$A$2:$A$17)+TIME(8,0,0)))))))))</f>
        <v/>
      </c>
      <c r="AL70" s="18" t="str">
        <f t="shared" si="71"/>
        <v/>
      </c>
    </row>
    <row r="71" spans="1:38" x14ac:dyDescent="0.25">
      <c r="A71" s="6" t="str">
        <f t="shared" si="48"/>
        <v/>
      </c>
      <c r="B71" s="6"/>
      <c r="C71" s="7" t="str">
        <f>IFERROR(VLOOKUP(B71,'Ürün Veri'!$A:$E,2,FALSE),"")</f>
        <v/>
      </c>
      <c r="D71" s="7" t="str">
        <f>IFERROR(VLOOKUP(B71,'Ürün Veri'!$A:$E,3,FALSE),"")</f>
        <v/>
      </c>
      <c r="E71" s="7" t="str">
        <f>IFERROR(VLOOKUP(B71,'Ürün Veri'!$A:$E,4,FALSE),"")</f>
        <v/>
      </c>
      <c r="F71" s="7" t="str">
        <f>IFERROR(VLOOKUP(B71,'Ürün Veri'!$A:$E,5,FALSE),"")</f>
        <v/>
      </c>
      <c r="G71" s="6"/>
      <c r="H71" s="6"/>
      <c r="I71" s="14">
        <v>10</v>
      </c>
      <c r="J71" s="15">
        <f t="shared" si="49"/>
        <v>45</v>
      </c>
      <c r="K71" s="15">
        <f t="shared" si="50"/>
        <v>15</v>
      </c>
      <c r="L71" s="8">
        <f t="shared" si="51"/>
        <v>9</v>
      </c>
      <c r="M71" s="6" t="s">
        <v>763</v>
      </c>
      <c r="N71" s="9" t="str">
        <f t="shared" si="65"/>
        <v/>
      </c>
      <c r="O71" s="10" t="str">
        <f t="shared" si="66"/>
        <v/>
      </c>
      <c r="P71" s="8" t="str">
        <f t="shared" si="52"/>
        <v/>
      </c>
      <c r="Q71" s="8" t="str">
        <f t="shared" si="53"/>
        <v/>
      </c>
      <c r="R71" s="9" t="str">
        <f>IF(AB71="","",WORKDAY.INTL(W71,AA71,V71,'Resmi Tatiller'!$A$2:$A$17))</f>
        <v/>
      </c>
      <c r="S71" s="10" t="str">
        <f t="shared" si="54"/>
        <v/>
      </c>
      <c r="T71" s="8" t="str">
        <f t="shared" si="55"/>
        <v>Boş</v>
      </c>
      <c r="U71" s="8">
        <f t="shared" si="56"/>
        <v>540</v>
      </c>
      <c r="V71" s="11" t="str">
        <f t="shared" si="57"/>
        <v>0000011</v>
      </c>
      <c r="W71" s="9" t="str">
        <f>IF(OR(N71="",O71=""),"",IF($AD71="24 Saat",N71,IF($AD71="12 Saat",IF(O71&gt;=TIME(20,0,0),WORKDAY.INTL(N71,1,V71,'Resmi Tatiller'!$A$2:$A$17),WORKDAY.INTL(N71-1,1,V71,'Resmi Tatiller'!$A$2:$A$17)),IF($AD71="2 Vardiya",IF(O71&lt;TIME(6,0,0),N71-1,IF(O71&lt;TIME(8,0,0),WORKDAY.INTL(N71-1,1,V71,'Resmi Tatiller'!$A$2:$A$17),N71)),IF(O71&gt;=TIME(18,0,0),WORKDAY.INTL(N71,1,V71,'Resmi Tatiller'!$A$2:$A$17),WORKDAY.INTL(N71-1,1,V71,'Resmi Tatiller'!$A$2:$A$17))))))</f>
        <v/>
      </c>
      <c r="X71" s="8" t="str">
        <f t="shared" si="58"/>
        <v/>
      </c>
      <c r="Y71" s="11" t="str">
        <f t="shared" si="59"/>
        <v/>
      </c>
      <c r="Z71" s="11" t="str">
        <f t="shared" si="60"/>
        <v/>
      </c>
      <c r="AA71" s="11" t="str">
        <f t="shared" si="61"/>
        <v/>
      </c>
      <c r="AB71" s="11" t="str">
        <f t="shared" si="62"/>
        <v/>
      </c>
      <c r="AC71" s="12" t="str">
        <f t="shared" si="63"/>
        <v/>
      </c>
      <c r="AD71" s="6" t="str">
        <f t="shared" si="64"/>
        <v>Gündüz</v>
      </c>
      <c r="AE71" s="18" t="str">
        <f t="shared" si="67"/>
        <v/>
      </c>
      <c r="AF71" s="18" t="str">
        <f t="shared" si="68"/>
        <v/>
      </c>
      <c r="AG71" s="19" t="str">
        <f t="shared" si="69"/>
        <v/>
      </c>
      <c r="AH71" s="18" t="str">
        <f>IF(AF71="","",WORKDAY.INTL(AF71-1,1,V71,'Resmi Tatiller'!$A$2:$A$17))</f>
        <v/>
      </c>
      <c r="AI71" s="18" t="str">
        <f t="shared" si="70"/>
        <v/>
      </c>
      <c r="AJ71" s="18" t="str">
        <f>IF(AE71="","",IF(AH71&lt;&gt;AF71,AH71+TIME(8,0,0),IF(AG71&lt;TIME(8,0,0),AF71+TIME(8,0,0),IF(AG71&lt;TIME(12,0,0),AE71,IF(AG71&lt;TIME(12,45,0),AF71+TIME(12,45,0),IF(AG71&lt;TIME(15,0,0),AE71,IF(AG71&lt;TIME(15,15,0),AF71+TIME(15,15,0),IF(AG71&lt;TIME(18,0,0),AE71,WORKDAY.INTL(AF71,1,V71,'Resmi Tatiller'!$A$2:$A$17)+TIME(8,0,0)))))))))</f>
        <v/>
      </c>
      <c r="AK71" s="18" t="str">
        <f>IF(AE71="","",IF(AH71&lt;&gt;AF71,AH71+TIME(8,0,0),IF(AG71&lt;TIME(8,0,0),AF71+TIME(8,0,0),IF(AG71&lt;TIME(12,0,0),AE71,IF(AG71&lt;TIME(12,45,0),AF71+TIME(12,45,0),IF(AG71&lt;TIME(15,0,0),AE71,IF(AG71&lt;TIME(15,15,0),AF71+TIME(15,15,0),IF(AG71&lt;TIME(20,0,0),AE71,WORKDAY.INTL(AF71,1,V71,'Resmi Tatiller'!$A$2:$A$17)+TIME(8,0,0)))))))))</f>
        <v/>
      </c>
      <c r="AL71" s="18" t="str">
        <f t="shared" si="71"/>
        <v/>
      </c>
    </row>
    <row r="72" spans="1:38" x14ac:dyDescent="0.25">
      <c r="A72" s="6" t="str">
        <f t="shared" si="48"/>
        <v/>
      </c>
      <c r="B72" s="6"/>
      <c r="C72" s="7" t="str">
        <f>IFERROR(VLOOKUP(B72,'Ürün Veri'!$A:$E,2,FALSE),"")</f>
        <v/>
      </c>
      <c r="D72" s="7" t="str">
        <f>IFERROR(VLOOKUP(B72,'Ürün Veri'!$A:$E,3,FALSE),"")</f>
        <v/>
      </c>
      <c r="E72" s="7" t="str">
        <f>IFERROR(VLOOKUP(B72,'Ürün Veri'!$A:$E,4,FALSE),"")</f>
        <v/>
      </c>
      <c r="F72" s="7" t="str">
        <f>IFERROR(VLOOKUP(B72,'Ürün Veri'!$A:$E,5,FALSE),"")</f>
        <v/>
      </c>
      <c r="G72" s="6"/>
      <c r="H72" s="6"/>
      <c r="I72" s="14">
        <v>10</v>
      </c>
      <c r="J72" s="15">
        <f t="shared" si="49"/>
        <v>45</v>
      </c>
      <c r="K72" s="15">
        <f t="shared" si="50"/>
        <v>15</v>
      </c>
      <c r="L72" s="8">
        <f t="shared" si="51"/>
        <v>9</v>
      </c>
      <c r="M72" s="6" t="s">
        <v>763</v>
      </c>
      <c r="N72" s="9" t="str">
        <f t="shared" si="65"/>
        <v/>
      </c>
      <c r="O72" s="10" t="str">
        <f t="shared" si="66"/>
        <v/>
      </c>
      <c r="P72" s="8" t="str">
        <f t="shared" si="52"/>
        <v/>
      </c>
      <c r="Q72" s="8" t="str">
        <f t="shared" si="53"/>
        <v/>
      </c>
      <c r="R72" s="9" t="str">
        <f>IF(AB72="","",WORKDAY.INTL(W72,AA72,V72,'Resmi Tatiller'!$A$2:$A$17))</f>
        <v/>
      </c>
      <c r="S72" s="10" t="str">
        <f t="shared" si="54"/>
        <v/>
      </c>
      <c r="T72" s="8" t="str">
        <f t="shared" si="55"/>
        <v>Boş</v>
      </c>
      <c r="U72" s="8">
        <f t="shared" si="56"/>
        <v>540</v>
      </c>
      <c r="V72" s="11" t="str">
        <f t="shared" si="57"/>
        <v>0000011</v>
      </c>
      <c r="W72" s="9" t="str">
        <f>IF(OR(N72="",O72=""),"",IF($AD72="24 Saat",N72,IF($AD72="12 Saat",IF(O72&gt;=TIME(20,0,0),WORKDAY.INTL(N72,1,V72,'Resmi Tatiller'!$A$2:$A$17),WORKDAY.INTL(N72-1,1,V72,'Resmi Tatiller'!$A$2:$A$17)),IF($AD72="2 Vardiya",IF(O72&lt;TIME(6,0,0),N72-1,IF(O72&lt;TIME(8,0,0),WORKDAY.INTL(N72-1,1,V72,'Resmi Tatiller'!$A$2:$A$17),N72)),IF(O72&gt;=TIME(18,0,0),WORKDAY.INTL(N72,1,V72,'Resmi Tatiller'!$A$2:$A$17),WORKDAY.INTL(N72-1,1,V72,'Resmi Tatiller'!$A$2:$A$17))))))</f>
        <v/>
      </c>
      <c r="X72" s="8" t="str">
        <f t="shared" si="58"/>
        <v/>
      </c>
      <c r="Y72" s="11" t="str">
        <f t="shared" si="59"/>
        <v/>
      </c>
      <c r="Z72" s="11" t="str">
        <f t="shared" si="60"/>
        <v/>
      </c>
      <c r="AA72" s="11" t="str">
        <f t="shared" si="61"/>
        <v/>
      </c>
      <c r="AB72" s="11" t="str">
        <f t="shared" si="62"/>
        <v/>
      </c>
      <c r="AC72" s="12" t="str">
        <f t="shared" si="63"/>
        <v/>
      </c>
      <c r="AD72" s="6" t="str">
        <f t="shared" si="64"/>
        <v>Gündüz</v>
      </c>
      <c r="AE72" s="18" t="str">
        <f t="shared" si="67"/>
        <v/>
      </c>
      <c r="AF72" s="18" t="str">
        <f t="shared" si="68"/>
        <v/>
      </c>
      <c r="AG72" s="19" t="str">
        <f t="shared" si="69"/>
        <v/>
      </c>
      <c r="AH72" s="18" t="str">
        <f>IF(AF72="","",WORKDAY.INTL(AF72-1,1,V72,'Resmi Tatiller'!$A$2:$A$17))</f>
        <v/>
      </c>
      <c r="AI72" s="18" t="str">
        <f t="shared" si="70"/>
        <v/>
      </c>
      <c r="AJ72" s="18" t="str">
        <f>IF(AE72="","",IF(AH72&lt;&gt;AF72,AH72+TIME(8,0,0),IF(AG72&lt;TIME(8,0,0),AF72+TIME(8,0,0),IF(AG72&lt;TIME(12,0,0),AE72,IF(AG72&lt;TIME(12,45,0),AF72+TIME(12,45,0),IF(AG72&lt;TIME(15,0,0),AE72,IF(AG72&lt;TIME(15,15,0),AF72+TIME(15,15,0),IF(AG72&lt;TIME(18,0,0),AE72,WORKDAY.INTL(AF72,1,V72,'Resmi Tatiller'!$A$2:$A$17)+TIME(8,0,0)))))))))</f>
        <v/>
      </c>
      <c r="AK72" s="18" t="str">
        <f>IF(AE72="","",IF(AH72&lt;&gt;AF72,AH72+TIME(8,0,0),IF(AG72&lt;TIME(8,0,0),AF72+TIME(8,0,0),IF(AG72&lt;TIME(12,0,0),AE72,IF(AG72&lt;TIME(12,45,0),AF72+TIME(12,45,0),IF(AG72&lt;TIME(15,0,0),AE72,IF(AG72&lt;TIME(15,15,0),AF72+TIME(15,15,0),IF(AG72&lt;TIME(20,0,0),AE72,WORKDAY.INTL(AF72,1,V72,'Resmi Tatiller'!$A$2:$A$17)+TIME(8,0,0)))))))))</f>
        <v/>
      </c>
      <c r="AL72" s="18" t="str">
        <f t="shared" si="71"/>
        <v/>
      </c>
    </row>
    <row r="73" spans="1:38" x14ac:dyDescent="0.25">
      <c r="A73" s="6" t="str">
        <f t="shared" si="48"/>
        <v/>
      </c>
      <c r="B73" s="6"/>
      <c r="C73" s="7" t="str">
        <f>IFERROR(VLOOKUP(B73,'Ürün Veri'!$A:$E,2,FALSE),"")</f>
        <v/>
      </c>
      <c r="D73" s="7" t="str">
        <f>IFERROR(VLOOKUP(B73,'Ürün Veri'!$A:$E,3,FALSE),"")</f>
        <v/>
      </c>
      <c r="E73" s="7" t="str">
        <f>IFERROR(VLOOKUP(B73,'Ürün Veri'!$A:$E,4,FALSE),"")</f>
        <v/>
      </c>
      <c r="F73" s="7" t="str">
        <f>IFERROR(VLOOKUP(B73,'Ürün Veri'!$A:$E,5,FALSE),"")</f>
        <v/>
      </c>
      <c r="G73" s="6"/>
      <c r="H73" s="6"/>
      <c r="I73" s="14">
        <v>10</v>
      </c>
      <c r="J73" s="15">
        <f t="shared" si="49"/>
        <v>45</v>
      </c>
      <c r="K73" s="15">
        <f t="shared" si="50"/>
        <v>15</v>
      </c>
      <c r="L73" s="8">
        <f t="shared" si="51"/>
        <v>9</v>
      </c>
      <c r="M73" s="6" t="s">
        <v>763</v>
      </c>
      <c r="N73" s="9" t="str">
        <f t="shared" si="65"/>
        <v/>
      </c>
      <c r="O73" s="10" t="str">
        <f t="shared" si="66"/>
        <v/>
      </c>
      <c r="P73" s="8" t="str">
        <f t="shared" si="52"/>
        <v/>
      </c>
      <c r="Q73" s="8" t="str">
        <f t="shared" si="53"/>
        <v/>
      </c>
      <c r="R73" s="9" t="str">
        <f>IF(AB73="","",WORKDAY.INTL(W73,AA73,V73,'Resmi Tatiller'!$A$2:$A$17))</f>
        <v/>
      </c>
      <c r="S73" s="10" t="str">
        <f t="shared" si="54"/>
        <v/>
      </c>
      <c r="T73" s="8" t="str">
        <f t="shared" si="55"/>
        <v>Boş</v>
      </c>
      <c r="U73" s="8">
        <f t="shared" si="56"/>
        <v>540</v>
      </c>
      <c r="V73" s="11" t="str">
        <f t="shared" si="57"/>
        <v>0000011</v>
      </c>
      <c r="W73" s="9" t="str">
        <f>IF(OR(N73="",O73=""),"",IF($AD73="24 Saat",N73,IF($AD73="12 Saat",IF(O73&gt;=TIME(20,0,0),WORKDAY.INTL(N73,1,V73,'Resmi Tatiller'!$A$2:$A$17),WORKDAY.INTL(N73-1,1,V73,'Resmi Tatiller'!$A$2:$A$17)),IF($AD73="2 Vardiya",IF(O73&lt;TIME(6,0,0),N73-1,IF(O73&lt;TIME(8,0,0),WORKDAY.INTL(N73-1,1,V73,'Resmi Tatiller'!$A$2:$A$17),N73)),IF(O73&gt;=TIME(18,0,0),WORKDAY.INTL(N73,1,V73,'Resmi Tatiller'!$A$2:$A$17),WORKDAY.INTL(N73-1,1,V73,'Resmi Tatiller'!$A$2:$A$17))))))</f>
        <v/>
      </c>
      <c r="X73" s="8" t="str">
        <f t="shared" si="58"/>
        <v/>
      </c>
      <c r="Y73" s="11" t="str">
        <f t="shared" si="59"/>
        <v/>
      </c>
      <c r="Z73" s="11" t="str">
        <f t="shared" si="60"/>
        <v/>
      </c>
      <c r="AA73" s="11" t="str">
        <f t="shared" si="61"/>
        <v/>
      </c>
      <c r="AB73" s="11" t="str">
        <f t="shared" si="62"/>
        <v/>
      </c>
      <c r="AC73" s="12" t="str">
        <f t="shared" si="63"/>
        <v/>
      </c>
      <c r="AD73" s="6" t="str">
        <f t="shared" si="64"/>
        <v>Gündüz</v>
      </c>
      <c r="AE73" s="18" t="str">
        <f t="shared" si="67"/>
        <v/>
      </c>
      <c r="AF73" s="18" t="str">
        <f t="shared" si="68"/>
        <v/>
      </c>
      <c r="AG73" s="19" t="str">
        <f t="shared" si="69"/>
        <v/>
      </c>
      <c r="AH73" s="18" t="str">
        <f>IF(AF73="","",WORKDAY.INTL(AF73-1,1,V73,'Resmi Tatiller'!$A$2:$A$17))</f>
        <v/>
      </c>
      <c r="AI73" s="18" t="str">
        <f t="shared" si="70"/>
        <v/>
      </c>
      <c r="AJ73" s="18" t="str">
        <f>IF(AE73="","",IF(AH73&lt;&gt;AF73,AH73+TIME(8,0,0),IF(AG73&lt;TIME(8,0,0),AF73+TIME(8,0,0),IF(AG73&lt;TIME(12,0,0),AE73,IF(AG73&lt;TIME(12,45,0),AF73+TIME(12,45,0),IF(AG73&lt;TIME(15,0,0),AE73,IF(AG73&lt;TIME(15,15,0),AF73+TIME(15,15,0),IF(AG73&lt;TIME(18,0,0),AE73,WORKDAY.INTL(AF73,1,V73,'Resmi Tatiller'!$A$2:$A$17)+TIME(8,0,0)))))))))</f>
        <v/>
      </c>
      <c r="AK73" s="18" t="str">
        <f>IF(AE73="","",IF(AH73&lt;&gt;AF73,AH73+TIME(8,0,0),IF(AG73&lt;TIME(8,0,0),AF73+TIME(8,0,0),IF(AG73&lt;TIME(12,0,0),AE73,IF(AG73&lt;TIME(12,45,0),AF73+TIME(12,45,0),IF(AG73&lt;TIME(15,0,0),AE73,IF(AG73&lt;TIME(15,15,0),AF73+TIME(15,15,0),IF(AG73&lt;TIME(20,0,0),AE73,WORKDAY.INTL(AF73,1,V73,'Resmi Tatiller'!$A$2:$A$17)+TIME(8,0,0)))))))))</f>
        <v/>
      </c>
      <c r="AL73" s="18" t="str">
        <f t="shared" si="71"/>
        <v/>
      </c>
    </row>
    <row r="74" spans="1:38" x14ac:dyDescent="0.25">
      <c r="A74" s="6" t="str">
        <f t="shared" si="48"/>
        <v/>
      </c>
      <c r="B74" s="6"/>
      <c r="C74" s="7" t="str">
        <f>IFERROR(VLOOKUP(B74,'Ürün Veri'!$A:$E,2,FALSE),"")</f>
        <v/>
      </c>
      <c r="D74" s="7" t="str">
        <f>IFERROR(VLOOKUP(B74,'Ürün Veri'!$A:$E,3,FALSE),"")</f>
        <v/>
      </c>
      <c r="E74" s="7" t="str">
        <f>IFERROR(VLOOKUP(B74,'Ürün Veri'!$A:$E,4,FALSE),"")</f>
        <v/>
      </c>
      <c r="F74" s="7" t="str">
        <f>IFERROR(VLOOKUP(B74,'Ürün Veri'!$A:$E,5,FALSE),"")</f>
        <v/>
      </c>
      <c r="G74" s="6"/>
      <c r="H74" s="6"/>
      <c r="I74" s="14">
        <v>10</v>
      </c>
      <c r="J74" s="15">
        <f t="shared" si="49"/>
        <v>45</v>
      </c>
      <c r="K74" s="15">
        <f t="shared" si="50"/>
        <v>15</v>
      </c>
      <c r="L74" s="8">
        <f t="shared" si="51"/>
        <v>9</v>
      </c>
      <c r="M74" s="6" t="s">
        <v>763</v>
      </c>
      <c r="N74" s="9" t="str">
        <f t="shared" si="65"/>
        <v/>
      </c>
      <c r="O74" s="10" t="str">
        <f t="shared" si="66"/>
        <v/>
      </c>
      <c r="P74" s="8" t="str">
        <f t="shared" si="52"/>
        <v/>
      </c>
      <c r="Q74" s="8" t="str">
        <f t="shared" si="53"/>
        <v/>
      </c>
      <c r="R74" s="9" t="str">
        <f>IF(AB74="","",WORKDAY.INTL(W74,AA74,V74,'Resmi Tatiller'!$A$2:$A$17))</f>
        <v/>
      </c>
      <c r="S74" s="10" t="str">
        <f t="shared" si="54"/>
        <v/>
      </c>
      <c r="T74" s="8" t="str">
        <f t="shared" si="55"/>
        <v>Boş</v>
      </c>
      <c r="U74" s="8">
        <f t="shared" si="56"/>
        <v>540</v>
      </c>
      <c r="V74" s="11" t="str">
        <f t="shared" si="57"/>
        <v>0000011</v>
      </c>
      <c r="W74" s="9" t="str">
        <f>IF(OR(N74="",O74=""),"",IF($AD74="24 Saat",N74,IF($AD74="12 Saat",IF(O74&gt;=TIME(20,0,0),WORKDAY.INTL(N74,1,V74,'Resmi Tatiller'!$A$2:$A$17),WORKDAY.INTL(N74-1,1,V74,'Resmi Tatiller'!$A$2:$A$17)),IF($AD74="2 Vardiya",IF(O74&lt;TIME(6,0,0),N74-1,IF(O74&lt;TIME(8,0,0),WORKDAY.INTL(N74-1,1,V74,'Resmi Tatiller'!$A$2:$A$17),N74)),IF(O74&gt;=TIME(18,0,0),WORKDAY.INTL(N74,1,V74,'Resmi Tatiller'!$A$2:$A$17),WORKDAY.INTL(N74-1,1,V74,'Resmi Tatiller'!$A$2:$A$17))))))</f>
        <v/>
      </c>
      <c r="X74" s="8" t="str">
        <f t="shared" si="58"/>
        <v/>
      </c>
      <c r="Y74" s="11" t="str">
        <f t="shared" si="59"/>
        <v/>
      </c>
      <c r="Z74" s="11" t="str">
        <f t="shared" si="60"/>
        <v/>
      </c>
      <c r="AA74" s="11" t="str">
        <f t="shared" si="61"/>
        <v/>
      </c>
      <c r="AB74" s="11" t="str">
        <f t="shared" si="62"/>
        <v/>
      </c>
      <c r="AC74" s="12" t="str">
        <f t="shared" si="63"/>
        <v/>
      </c>
      <c r="AD74" s="6" t="str">
        <f t="shared" si="64"/>
        <v>Gündüz</v>
      </c>
      <c r="AE74" s="18" t="str">
        <f t="shared" si="67"/>
        <v/>
      </c>
      <c r="AF74" s="18" t="str">
        <f t="shared" si="68"/>
        <v/>
      </c>
      <c r="AG74" s="19" t="str">
        <f t="shared" si="69"/>
        <v/>
      </c>
      <c r="AH74" s="18" t="str">
        <f>IF(AF74="","",WORKDAY.INTL(AF74-1,1,V74,'Resmi Tatiller'!$A$2:$A$17))</f>
        <v/>
      </c>
      <c r="AI74" s="18" t="str">
        <f t="shared" si="70"/>
        <v/>
      </c>
      <c r="AJ74" s="18" t="str">
        <f>IF(AE74="","",IF(AH74&lt;&gt;AF74,AH74+TIME(8,0,0),IF(AG74&lt;TIME(8,0,0),AF74+TIME(8,0,0),IF(AG74&lt;TIME(12,0,0),AE74,IF(AG74&lt;TIME(12,45,0),AF74+TIME(12,45,0),IF(AG74&lt;TIME(15,0,0),AE74,IF(AG74&lt;TIME(15,15,0),AF74+TIME(15,15,0),IF(AG74&lt;TIME(18,0,0),AE74,WORKDAY.INTL(AF74,1,V74,'Resmi Tatiller'!$A$2:$A$17)+TIME(8,0,0)))))))))</f>
        <v/>
      </c>
      <c r="AK74" s="18" t="str">
        <f>IF(AE74="","",IF(AH74&lt;&gt;AF74,AH74+TIME(8,0,0),IF(AG74&lt;TIME(8,0,0),AF74+TIME(8,0,0),IF(AG74&lt;TIME(12,0,0),AE74,IF(AG74&lt;TIME(12,45,0),AF74+TIME(12,45,0),IF(AG74&lt;TIME(15,0,0),AE74,IF(AG74&lt;TIME(15,15,0),AF74+TIME(15,15,0),IF(AG74&lt;TIME(20,0,0),AE74,WORKDAY.INTL(AF74,1,V74,'Resmi Tatiller'!$A$2:$A$17)+TIME(8,0,0)))))))))</f>
        <v/>
      </c>
      <c r="AL74" s="18" t="str">
        <f t="shared" si="71"/>
        <v/>
      </c>
    </row>
    <row r="75" spans="1:38" x14ac:dyDescent="0.25">
      <c r="A75" s="6" t="str">
        <f t="shared" si="48"/>
        <v/>
      </c>
      <c r="B75" s="6"/>
      <c r="C75" s="7" t="str">
        <f>IFERROR(VLOOKUP(B75,'Ürün Veri'!$A:$E,2,FALSE),"")</f>
        <v/>
      </c>
      <c r="D75" s="7" t="str">
        <f>IFERROR(VLOOKUP(B75,'Ürün Veri'!$A:$E,3,FALSE),"")</f>
        <v/>
      </c>
      <c r="E75" s="7" t="str">
        <f>IFERROR(VLOOKUP(B75,'Ürün Veri'!$A:$E,4,FALSE),"")</f>
        <v/>
      </c>
      <c r="F75" s="7" t="str">
        <f>IFERROR(VLOOKUP(B75,'Ürün Veri'!$A:$E,5,FALSE),"")</f>
        <v/>
      </c>
      <c r="G75" s="6"/>
      <c r="H75" s="6"/>
      <c r="I75" s="14">
        <v>10</v>
      </c>
      <c r="J75" s="15">
        <f t="shared" si="49"/>
        <v>45</v>
      </c>
      <c r="K75" s="15">
        <f t="shared" si="50"/>
        <v>15</v>
      </c>
      <c r="L75" s="8">
        <f t="shared" si="51"/>
        <v>9</v>
      </c>
      <c r="M75" s="6" t="s">
        <v>763</v>
      </c>
      <c r="N75" s="9" t="str">
        <f t="shared" si="65"/>
        <v/>
      </c>
      <c r="O75" s="10" t="str">
        <f t="shared" si="66"/>
        <v/>
      </c>
      <c r="P75" s="8" t="str">
        <f t="shared" si="52"/>
        <v/>
      </c>
      <c r="Q75" s="8" t="str">
        <f t="shared" si="53"/>
        <v/>
      </c>
      <c r="R75" s="9" t="str">
        <f>IF(AB75="","",WORKDAY.INTL(W75,AA75,V75,'Resmi Tatiller'!$A$2:$A$17))</f>
        <v/>
      </c>
      <c r="S75" s="10" t="str">
        <f t="shared" si="54"/>
        <v/>
      </c>
      <c r="T75" s="8" t="str">
        <f t="shared" si="55"/>
        <v>Boş</v>
      </c>
      <c r="U75" s="8">
        <f t="shared" si="56"/>
        <v>540</v>
      </c>
      <c r="V75" s="11" t="str">
        <f t="shared" si="57"/>
        <v>0000011</v>
      </c>
      <c r="W75" s="9" t="str">
        <f>IF(OR(N75="",O75=""),"",IF($AD75="24 Saat",N75,IF($AD75="12 Saat",IF(O75&gt;=TIME(20,0,0),WORKDAY.INTL(N75,1,V75,'Resmi Tatiller'!$A$2:$A$17),WORKDAY.INTL(N75-1,1,V75,'Resmi Tatiller'!$A$2:$A$17)),IF($AD75="2 Vardiya",IF(O75&lt;TIME(6,0,0),N75-1,IF(O75&lt;TIME(8,0,0),WORKDAY.INTL(N75-1,1,V75,'Resmi Tatiller'!$A$2:$A$17),N75)),IF(O75&gt;=TIME(18,0,0),WORKDAY.INTL(N75,1,V75,'Resmi Tatiller'!$A$2:$A$17),WORKDAY.INTL(N75-1,1,V75,'Resmi Tatiller'!$A$2:$A$17))))))</f>
        <v/>
      </c>
      <c r="X75" s="8" t="str">
        <f t="shared" si="58"/>
        <v/>
      </c>
      <c r="Y75" s="11" t="str">
        <f t="shared" si="59"/>
        <v/>
      </c>
      <c r="Z75" s="11" t="str">
        <f t="shared" si="60"/>
        <v/>
      </c>
      <c r="AA75" s="11" t="str">
        <f t="shared" si="61"/>
        <v/>
      </c>
      <c r="AB75" s="11" t="str">
        <f t="shared" si="62"/>
        <v/>
      </c>
      <c r="AC75" s="12" t="str">
        <f t="shared" si="63"/>
        <v/>
      </c>
      <c r="AD75" s="6" t="str">
        <f t="shared" si="64"/>
        <v>Gündüz</v>
      </c>
      <c r="AE75" s="18" t="str">
        <f t="shared" si="67"/>
        <v/>
      </c>
      <c r="AF75" s="18" t="str">
        <f t="shared" si="68"/>
        <v/>
      </c>
      <c r="AG75" s="19" t="str">
        <f t="shared" si="69"/>
        <v/>
      </c>
      <c r="AH75" s="18" t="str">
        <f>IF(AF75="","",WORKDAY.INTL(AF75-1,1,V75,'Resmi Tatiller'!$A$2:$A$17))</f>
        <v/>
      </c>
      <c r="AI75" s="18" t="str">
        <f t="shared" si="70"/>
        <v/>
      </c>
      <c r="AJ75" s="18" t="str">
        <f>IF(AE75="","",IF(AH75&lt;&gt;AF75,AH75+TIME(8,0,0),IF(AG75&lt;TIME(8,0,0),AF75+TIME(8,0,0),IF(AG75&lt;TIME(12,0,0),AE75,IF(AG75&lt;TIME(12,45,0),AF75+TIME(12,45,0),IF(AG75&lt;TIME(15,0,0),AE75,IF(AG75&lt;TIME(15,15,0),AF75+TIME(15,15,0),IF(AG75&lt;TIME(18,0,0),AE75,WORKDAY.INTL(AF75,1,V75,'Resmi Tatiller'!$A$2:$A$17)+TIME(8,0,0)))))))))</f>
        <v/>
      </c>
      <c r="AK75" s="18" t="str">
        <f>IF(AE75="","",IF(AH75&lt;&gt;AF75,AH75+TIME(8,0,0),IF(AG75&lt;TIME(8,0,0),AF75+TIME(8,0,0),IF(AG75&lt;TIME(12,0,0),AE75,IF(AG75&lt;TIME(12,45,0),AF75+TIME(12,45,0),IF(AG75&lt;TIME(15,0,0),AE75,IF(AG75&lt;TIME(15,15,0),AF75+TIME(15,15,0),IF(AG75&lt;TIME(20,0,0),AE75,WORKDAY.INTL(AF75,1,V75,'Resmi Tatiller'!$A$2:$A$17)+TIME(8,0,0)))))))))</f>
        <v/>
      </c>
      <c r="AL75" s="18" t="str">
        <f t="shared" si="71"/>
        <v/>
      </c>
    </row>
    <row r="76" spans="1:38" x14ac:dyDescent="0.25">
      <c r="A76" s="6" t="str">
        <f t="shared" si="48"/>
        <v/>
      </c>
      <c r="B76" s="6"/>
      <c r="C76" s="7" t="str">
        <f>IFERROR(VLOOKUP(B76,'Ürün Veri'!$A:$E,2,FALSE),"")</f>
        <v/>
      </c>
      <c r="D76" s="7" t="str">
        <f>IFERROR(VLOOKUP(B76,'Ürün Veri'!$A:$E,3,FALSE),"")</f>
        <v/>
      </c>
      <c r="E76" s="7" t="str">
        <f>IFERROR(VLOOKUP(B76,'Ürün Veri'!$A:$E,4,FALSE),"")</f>
        <v/>
      </c>
      <c r="F76" s="7" t="str">
        <f>IFERROR(VLOOKUP(B76,'Ürün Veri'!$A:$E,5,FALSE),"")</f>
        <v/>
      </c>
      <c r="G76" s="6"/>
      <c r="H76" s="6"/>
      <c r="I76" s="14">
        <v>10</v>
      </c>
      <c r="J76" s="15">
        <f t="shared" si="49"/>
        <v>45</v>
      </c>
      <c r="K76" s="15">
        <f t="shared" si="50"/>
        <v>15</v>
      </c>
      <c r="L76" s="8">
        <f t="shared" si="51"/>
        <v>9</v>
      </c>
      <c r="M76" s="6" t="s">
        <v>763</v>
      </c>
      <c r="N76" s="9" t="str">
        <f t="shared" si="65"/>
        <v/>
      </c>
      <c r="O76" s="10" t="str">
        <f t="shared" si="66"/>
        <v/>
      </c>
      <c r="P76" s="8" t="str">
        <f t="shared" si="52"/>
        <v/>
      </c>
      <c r="Q76" s="8" t="str">
        <f t="shared" si="53"/>
        <v/>
      </c>
      <c r="R76" s="9" t="str">
        <f>IF(AB76="","",WORKDAY.INTL(W76,AA76,V76,'Resmi Tatiller'!$A$2:$A$17))</f>
        <v/>
      </c>
      <c r="S76" s="10" t="str">
        <f t="shared" si="54"/>
        <v/>
      </c>
      <c r="T76" s="8" t="str">
        <f t="shared" si="55"/>
        <v>Boş</v>
      </c>
      <c r="U76" s="8">
        <f t="shared" si="56"/>
        <v>540</v>
      </c>
      <c r="V76" s="11" t="str">
        <f t="shared" si="57"/>
        <v>0000011</v>
      </c>
      <c r="W76" s="9" t="str">
        <f>IF(OR(N76="",O76=""),"",IF($AD76="24 Saat",N76,IF($AD76="12 Saat",IF(O76&gt;=TIME(20,0,0),WORKDAY.INTL(N76,1,V76,'Resmi Tatiller'!$A$2:$A$17),WORKDAY.INTL(N76-1,1,V76,'Resmi Tatiller'!$A$2:$A$17)),IF($AD76="2 Vardiya",IF(O76&lt;TIME(6,0,0),N76-1,IF(O76&lt;TIME(8,0,0),WORKDAY.INTL(N76-1,1,V76,'Resmi Tatiller'!$A$2:$A$17),N76)),IF(O76&gt;=TIME(18,0,0),WORKDAY.INTL(N76,1,V76,'Resmi Tatiller'!$A$2:$A$17),WORKDAY.INTL(N76-1,1,V76,'Resmi Tatiller'!$A$2:$A$17))))))</f>
        <v/>
      </c>
      <c r="X76" s="8" t="str">
        <f t="shared" si="58"/>
        <v/>
      </c>
      <c r="Y76" s="11" t="str">
        <f t="shared" si="59"/>
        <v/>
      </c>
      <c r="Z76" s="11" t="str">
        <f t="shared" si="60"/>
        <v/>
      </c>
      <c r="AA76" s="11" t="str">
        <f t="shared" si="61"/>
        <v/>
      </c>
      <c r="AB76" s="11" t="str">
        <f t="shared" si="62"/>
        <v/>
      </c>
      <c r="AC76" s="12" t="str">
        <f t="shared" si="63"/>
        <v/>
      </c>
      <c r="AD76" s="6" t="str">
        <f t="shared" si="64"/>
        <v>Gündüz</v>
      </c>
      <c r="AE76" s="18" t="str">
        <f t="shared" si="67"/>
        <v/>
      </c>
      <c r="AF76" s="18" t="str">
        <f t="shared" si="68"/>
        <v/>
      </c>
      <c r="AG76" s="19" t="str">
        <f t="shared" si="69"/>
        <v/>
      </c>
      <c r="AH76" s="18" t="str">
        <f>IF(AF76="","",WORKDAY.INTL(AF76-1,1,V76,'Resmi Tatiller'!$A$2:$A$17))</f>
        <v/>
      </c>
      <c r="AI76" s="18" t="str">
        <f t="shared" si="70"/>
        <v/>
      </c>
      <c r="AJ76" s="18" t="str">
        <f>IF(AE76="","",IF(AH76&lt;&gt;AF76,AH76+TIME(8,0,0),IF(AG76&lt;TIME(8,0,0),AF76+TIME(8,0,0),IF(AG76&lt;TIME(12,0,0),AE76,IF(AG76&lt;TIME(12,45,0),AF76+TIME(12,45,0),IF(AG76&lt;TIME(15,0,0),AE76,IF(AG76&lt;TIME(15,15,0),AF76+TIME(15,15,0),IF(AG76&lt;TIME(18,0,0),AE76,WORKDAY.INTL(AF76,1,V76,'Resmi Tatiller'!$A$2:$A$17)+TIME(8,0,0)))))))))</f>
        <v/>
      </c>
      <c r="AK76" s="18" t="str">
        <f>IF(AE76="","",IF(AH76&lt;&gt;AF76,AH76+TIME(8,0,0),IF(AG76&lt;TIME(8,0,0),AF76+TIME(8,0,0),IF(AG76&lt;TIME(12,0,0),AE76,IF(AG76&lt;TIME(12,45,0),AF76+TIME(12,45,0),IF(AG76&lt;TIME(15,0,0),AE76,IF(AG76&lt;TIME(15,15,0),AF76+TIME(15,15,0),IF(AG76&lt;TIME(20,0,0),AE76,WORKDAY.INTL(AF76,1,V76,'Resmi Tatiller'!$A$2:$A$17)+TIME(8,0,0)))))))))</f>
        <v/>
      </c>
      <c r="AL76" s="18" t="str">
        <f t="shared" si="71"/>
        <v/>
      </c>
    </row>
    <row r="77" spans="1:38" x14ac:dyDescent="0.25">
      <c r="A77" s="6" t="str">
        <f t="shared" si="48"/>
        <v/>
      </c>
      <c r="B77" s="6"/>
      <c r="C77" s="7" t="str">
        <f>IFERROR(VLOOKUP(B77,'Ürün Veri'!$A:$E,2,FALSE),"")</f>
        <v/>
      </c>
      <c r="D77" s="7" t="str">
        <f>IFERROR(VLOOKUP(B77,'Ürün Veri'!$A:$E,3,FALSE),"")</f>
        <v/>
      </c>
      <c r="E77" s="7" t="str">
        <f>IFERROR(VLOOKUP(B77,'Ürün Veri'!$A:$E,4,FALSE),"")</f>
        <v/>
      </c>
      <c r="F77" s="7" t="str">
        <f>IFERROR(VLOOKUP(B77,'Ürün Veri'!$A:$E,5,FALSE),"")</f>
        <v/>
      </c>
      <c r="G77" s="6"/>
      <c r="H77" s="6"/>
      <c r="I77" s="14">
        <v>10</v>
      </c>
      <c r="J77" s="15">
        <f t="shared" si="49"/>
        <v>45</v>
      </c>
      <c r="K77" s="15">
        <f t="shared" si="50"/>
        <v>15</v>
      </c>
      <c r="L77" s="8">
        <f t="shared" si="51"/>
        <v>9</v>
      </c>
      <c r="M77" s="6" t="s">
        <v>763</v>
      </c>
      <c r="N77" s="9" t="str">
        <f t="shared" si="65"/>
        <v/>
      </c>
      <c r="O77" s="10" t="str">
        <f t="shared" si="66"/>
        <v/>
      </c>
      <c r="P77" s="8" t="str">
        <f t="shared" si="52"/>
        <v/>
      </c>
      <c r="Q77" s="8" t="str">
        <f t="shared" si="53"/>
        <v/>
      </c>
      <c r="R77" s="9" t="str">
        <f>IF(AB77="","",WORKDAY.INTL(W77,AA77,V77,'Resmi Tatiller'!$A$2:$A$17))</f>
        <v/>
      </c>
      <c r="S77" s="10" t="str">
        <f t="shared" si="54"/>
        <v/>
      </c>
      <c r="T77" s="8" t="str">
        <f t="shared" si="55"/>
        <v>Boş</v>
      </c>
      <c r="U77" s="8">
        <f t="shared" si="56"/>
        <v>540</v>
      </c>
      <c r="V77" s="11" t="str">
        <f t="shared" si="57"/>
        <v>0000011</v>
      </c>
      <c r="W77" s="9" t="str">
        <f>IF(OR(N77="",O77=""),"",IF($AD77="24 Saat",N77,IF($AD77="12 Saat",IF(O77&gt;=TIME(20,0,0),WORKDAY.INTL(N77,1,V77,'Resmi Tatiller'!$A$2:$A$17),WORKDAY.INTL(N77-1,1,V77,'Resmi Tatiller'!$A$2:$A$17)),IF($AD77="2 Vardiya",IF(O77&lt;TIME(6,0,0),N77-1,IF(O77&lt;TIME(8,0,0),WORKDAY.INTL(N77-1,1,V77,'Resmi Tatiller'!$A$2:$A$17),N77)),IF(O77&gt;=TIME(18,0,0),WORKDAY.INTL(N77,1,V77,'Resmi Tatiller'!$A$2:$A$17),WORKDAY.INTL(N77-1,1,V77,'Resmi Tatiller'!$A$2:$A$17))))))</f>
        <v/>
      </c>
      <c r="X77" s="8" t="str">
        <f t="shared" si="58"/>
        <v/>
      </c>
      <c r="Y77" s="11" t="str">
        <f t="shared" si="59"/>
        <v/>
      </c>
      <c r="Z77" s="11" t="str">
        <f t="shared" si="60"/>
        <v/>
      </c>
      <c r="AA77" s="11" t="str">
        <f t="shared" si="61"/>
        <v/>
      </c>
      <c r="AB77" s="11" t="str">
        <f t="shared" si="62"/>
        <v/>
      </c>
      <c r="AC77" s="12" t="str">
        <f t="shared" si="63"/>
        <v/>
      </c>
      <c r="AD77" s="6" t="str">
        <f t="shared" si="64"/>
        <v>Gündüz</v>
      </c>
      <c r="AE77" s="18" t="str">
        <f t="shared" si="67"/>
        <v/>
      </c>
      <c r="AF77" s="18" t="str">
        <f t="shared" si="68"/>
        <v/>
      </c>
      <c r="AG77" s="19" t="str">
        <f t="shared" si="69"/>
        <v/>
      </c>
      <c r="AH77" s="18" t="str">
        <f>IF(AF77="","",WORKDAY.INTL(AF77-1,1,V77,'Resmi Tatiller'!$A$2:$A$17))</f>
        <v/>
      </c>
      <c r="AI77" s="18" t="str">
        <f t="shared" si="70"/>
        <v/>
      </c>
      <c r="AJ77" s="18" t="str">
        <f>IF(AE77="","",IF(AH77&lt;&gt;AF77,AH77+TIME(8,0,0),IF(AG77&lt;TIME(8,0,0),AF77+TIME(8,0,0),IF(AG77&lt;TIME(12,0,0),AE77,IF(AG77&lt;TIME(12,45,0),AF77+TIME(12,45,0),IF(AG77&lt;TIME(15,0,0),AE77,IF(AG77&lt;TIME(15,15,0),AF77+TIME(15,15,0),IF(AG77&lt;TIME(18,0,0),AE77,WORKDAY.INTL(AF77,1,V77,'Resmi Tatiller'!$A$2:$A$17)+TIME(8,0,0)))))))))</f>
        <v/>
      </c>
      <c r="AK77" s="18" t="str">
        <f>IF(AE77="","",IF(AH77&lt;&gt;AF77,AH77+TIME(8,0,0),IF(AG77&lt;TIME(8,0,0),AF77+TIME(8,0,0),IF(AG77&lt;TIME(12,0,0),AE77,IF(AG77&lt;TIME(12,45,0),AF77+TIME(12,45,0),IF(AG77&lt;TIME(15,0,0),AE77,IF(AG77&lt;TIME(15,15,0),AF77+TIME(15,15,0),IF(AG77&lt;TIME(20,0,0),AE77,WORKDAY.INTL(AF77,1,V77,'Resmi Tatiller'!$A$2:$A$17)+TIME(8,0,0)))))))))</f>
        <v/>
      </c>
      <c r="AL77" s="18" t="str">
        <f t="shared" si="71"/>
        <v/>
      </c>
    </row>
    <row r="78" spans="1:38" x14ac:dyDescent="0.25">
      <c r="A78" s="6" t="str">
        <f t="shared" si="48"/>
        <v/>
      </c>
      <c r="B78" s="6"/>
      <c r="C78" s="7" t="str">
        <f>IFERROR(VLOOKUP(B78,'Ürün Veri'!$A:$E,2,FALSE),"")</f>
        <v/>
      </c>
      <c r="D78" s="7" t="str">
        <f>IFERROR(VLOOKUP(B78,'Ürün Veri'!$A:$E,3,FALSE),"")</f>
        <v/>
      </c>
      <c r="E78" s="7" t="str">
        <f>IFERROR(VLOOKUP(B78,'Ürün Veri'!$A:$E,4,FALSE),"")</f>
        <v/>
      </c>
      <c r="F78" s="7" t="str">
        <f>IFERROR(VLOOKUP(B78,'Ürün Veri'!$A:$E,5,FALSE),"")</f>
        <v/>
      </c>
      <c r="G78" s="6"/>
      <c r="H78" s="6"/>
      <c r="I78" s="14">
        <v>10</v>
      </c>
      <c r="J78" s="15">
        <f t="shared" si="49"/>
        <v>45</v>
      </c>
      <c r="K78" s="15">
        <f t="shared" si="50"/>
        <v>15</v>
      </c>
      <c r="L78" s="8">
        <f t="shared" si="51"/>
        <v>9</v>
      </c>
      <c r="M78" s="6" t="s">
        <v>763</v>
      </c>
      <c r="N78" s="9" t="str">
        <f t="shared" si="65"/>
        <v/>
      </c>
      <c r="O78" s="10" t="str">
        <f t="shared" si="66"/>
        <v/>
      </c>
      <c r="P78" s="8" t="str">
        <f t="shared" si="52"/>
        <v/>
      </c>
      <c r="Q78" s="8" t="str">
        <f t="shared" si="53"/>
        <v/>
      </c>
      <c r="R78" s="9" t="str">
        <f>IF(AB78="","",WORKDAY.INTL(W78,AA78,V78,'Resmi Tatiller'!$A$2:$A$17))</f>
        <v/>
      </c>
      <c r="S78" s="10" t="str">
        <f t="shared" si="54"/>
        <v/>
      </c>
      <c r="T78" s="8" t="str">
        <f t="shared" si="55"/>
        <v>Boş</v>
      </c>
      <c r="U78" s="8">
        <f t="shared" si="56"/>
        <v>540</v>
      </c>
      <c r="V78" s="11" t="str">
        <f t="shared" si="57"/>
        <v>0000011</v>
      </c>
      <c r="W78" s="9" t="str">
        <f>IF(OR(N78="",O78=""),"",IF($AD78="24 Saat",N78,IF($AD78="12 Saat",IF(O78&gt;=TIME(20,0,0),WORKDAY.INTL(N78,1,V78,'Resmi Tatiller'!$A$2:$A$17),WORKDAY.INTL(N78-1,1,V78,'Resmi Tatiller'!$A$2:$A$17)),IF($AD78="2 Vardiya",IF(O78&lt;TIME(6,0,0),N78-1,IF(O78&lt;TIME(8,0,0),WORKDAY.INTL(N78-1,1,V78,'Resmi Tatiller'!$A$2:$A$17),N78)),IF(O78&gt;=TIME(18,0,0),WORKDAY.INTL(N78,1,V78,'Resmi Tatiller'!$A$2:$A$17),WORKDAY.INTL(N78-1,1,V78,'Resmi Tatiller'!$A$2:$A$17))))))</f>
        <v/>
      </c>
      <c r="X78" s="8" t="str">
        <f t="shared" si="58"/>
        <v/>
      </c>
      <c r="Y78" s="11" t="str">
        <f t="shared" si="59"/>
        <v/>
      </c>
      <c r="Z78" s="11" t="str">
        <f t="shared" si="60"/>
        <v/>
      </c>
      <c r="AA78" s="11" t="str">
        <f t="shared" si="61"/>
        <v/>
      </c>
      <c r="AB78" s="11" t="str">
        <f t="shared" si="62"/>
        <v/>
      </c>
      <c r="AC78" s="12" t="str">
        <f t="shared" si="63"/>
        <v/>
      </c>
      <c r="AD78" s="6" t="str">
        <f t="shared" si="64"/>
        <v>Gündüz</v>
      </c>
      <c r="AE78" s="18" t="str">
        <f t="shared" si="67"/>
        <v/>
      </c>
      <c r="AF78" s="18" t="str">
        <f t="shared" si="68"/>
        <v/>
      </c>
      <c r="AG78" s="19" t="str">
        <f t="shared" si="69"/>
        <v/>
      </c>
      <c r="AH78" s="18" t="str">
        <f>IF(AF78="","",WORKDAY.INTL(AF78-1,1,V78,'Resmi Tatiller'!$A$2:$A$17))</f>
        <v/>
      </c>
      <c r="AI78" s="18" t="str">
        <f t="shared" si="70"/>
        <v/>
      </c>
      <c r="AJ78" s="18" t="str">
        <f>IF(AE78="","",IF(AH78&lt;&gt;AF78,AH78+TIME(8,0,0),IF(AG78&lt;TIME(8,0,0),AF78+TIME(8,0,0),IF(AG78&lt;TIME(12,0,0),AE78,IF(AG78&lt;TIME(12,45,0),AF78+TIME(12,45,0),IF(AG78&lt;TIME(15,0,0),AE78,IF(AG78&lt;TIME(15,15,0),AF78+TIME(15,15,0),IF(AG78&lt;TIME(18,0,0),AE78,WORKDAY.INTL(AF78,1,V78,'Resmi Tatiller'!$A$2:$A$17)+TIME(8,0,0)))))))))</f>
        <v/>
      </c>
      <c r="AK78" s="18" t="str">
        <f>IF(AE78="","",IF(AH78&lt;&gt;AF78,AH78+TIME(8,0,0),IF(AG78&lt;TIME(8,0,0),AF78+TIME(8,0,0),IF(AG78&lt;TIME(12,0,0),AE78,IF(AG78&lt;TIME(12,45,0),AF78+TIME(12,45,0),IF(AG78&lt;TIME(15,0,0),AE78,IF(AG78&lt;TIME(15,15,0),AF78+TIME(15,15,0),IF(AG78&lt;TIME(20,0,0),AE78,WORKDAY.INTL(AF78,1,V78,'Resmi Tatiller'!$A$2:$A$17)+TIME(8,0,0)))))))))</f>
        <v/>
      </c>
      <c r="AL78" s="18" t="str">
        <f t="shared" si="71"/>
        <v/>
      </c>
    </row>
    <row r="79" spans="1:38" x14ac:dyDescent="0.25">
      <c r="A79" s="6" t="str">
        <f t="shared" si="48"/>
        <v/>
      </c>
      <c r="B79" s="6"/>
      <c r="C79" s="7" t="str">
        <f>IFERROR(VLOOKUP(B79,'Ürün Veri'!$A:$E,2,FALSE),"")</f>
        <v/>
      </c>
      <c r="D79" s="7" t="str">
        <f>IFERROR(VLOOKUP(B79,'Ürün Veri'!$A:$E,3,FALSE),"")</f>
        <v/>
      </c>
      <c r="E79" s="7" t="str">
        <f>IFERROR(VLOOKUP(B79,'Ürün Veri'!$A:$E,4,FALSE),"")</f>
        <v/>
      </c>
      <c r="F79" s="7" t="str">
        <f>IFERROR(VLOOKUP(B79,'Ürün Veri'!$A:$E,5,FALSE),"")</f>
        <v/>
      </c>
      <c r="G79" s="6"/>
      <c r="H79" s="6"/>
      <c r="I79" s="14">
        <v>10</v>
      </c>
      <c r="J79" s="15">
        <f t="shared" si="49"/>
        <v>45</v>
      </c>
      <c r="K79" s="15">
        <f t="shared" si="50"/>
        <v>15</v>
      </c>
      <c r="L79" s="8">
        <f t="shared" si="51"/>
        <v>9</v>
      </c>
      <c r="M79" s="6" t="s">
        <v>763</v>
      </c>
      <c r="N79" s="9" t="str">
        <f t="shared" si="65"/>
        <v/>
      </c>
      <c r="O79" s="10" t="str">
        <f t="shared" si="66"/>
        <v/>
      </c>
      <c r="P79" s="8" t="str">
        <f t="shared" si="52"/>
        <v/>
      </c>
      <c r="Q79" s="8" t="str">
        <f t="shared" si="53"/>
        <v/>
      </c>
      <c r="R79" s="9" t="str">
        <f>IF(AB79="","",WORKDAY.INTL(W79,AA79,V79,'Resmi Tatiller'!$A$2:$A$17))</f>
        <v/>
      </c>
      <c r="S79" s="10" t="str">
        <f t="shared" si="54"/>
        <v/>
      </c>
      <c r="T79" s="8" t="str">
        <f t="shared" si="55"/>
        <v>Boş</v>
      </c>
      <c r="U79" s="8">
        <f t="shared" si="56"/>
        <v>540</v>
      </c>
      <c r="V79" s="11" t="str">
        <f t="shared" si="57"/>
        <v>0000011</v>
      </c>
      <c r="W79" s="9" t="str">
        <f>IF(OR(N79="",O79=""),"",IF($AD79="24 Saat",N79,IF($AD79="12 Saat",IF(O79&gt;=TIME(20,0,0),WORKDAY.INTL(N79,1,V79,'Resmi Tatiller'!$A$2:$A$17),WORKDAY.INTL(N79-1,1,V79,'Resmi Tatiller'!$A$2:$A$17)),IF($AD79="2 Vardiya",IF(O79&lt;TIME(6,0,0),N79-1,IF(O79&lt;TIME(8,0,0),WORKDAY.INTL(N79-1,1,V79,'Resmi Tatiller'!$A$2:$A$17),N79)),IF(O79&gt;=TIME(18,0,0),WORKDAY.INTL(N79,1,V79,'Resmi Tatiller'!$A$2:$A$17),WORKDAY.INTL(N79-1,1,V79,'Resmi Tatiller'!$A$2:$A$17))))))</f>
        <v/>
      </c>
      <c r="X79" s="8" t="str">
        <f t="shared" si="58"/>
        <v/>
      </c>
      <c r="Y79" s="11" t="str">
        <f t="shared" si="59"/>
        <v/>
      </c>
      <c r="Z79" s="11" t="str">
        <f t="shared" si="60"/>
        <v/>
      </c>
      <c r="AA79" s="11" t="str">
        <f t="shared" si="61"/>
        <v/>
      </c>
      <c r="AB79" s="11" t="str">
        <f t="shared" si="62"/>
        <v/>
      </c>
      <c r="AC79" s="12" t="str">
        <f t="shared" si="63"/>
        <v/>
      </c>
      <c r="AD79" s="6" t="str">
        <f t="shared" si="64"/>
        <v>Gündüz</v>
      </c>
      <c r="AE79" s="18" t="str">
        <f t="shared" si="67"/>
        <v/>
      </c>
      <c r="AF79" s="18" t="str">
        <f t="shared" si="68"/>
        <v/>
      </c>
      <c r="AG79" s="19" t="str">
        <f t="shared" si="69"/>
        <v/>
      </c>
      <c r="AH79" s="18" t="str">
        <f>IF(AF79="","",WORKDAY.INTL(AF79-1,1,V79,'Resmi Tatiller'!$A$2:$A$17))</f>
        <v/>
      </c>
      <c r="AI79" s="18" t="str">
        <f t="shared" si="70"/>
        <v/>
      </c>
      <c r="AJ79" s="18" t="str">
        <f>IF(AE79="","",IF(AH79&lt;&gt;AF79,AH79+TIME(8,0,0),IF(AG79&lt;TIME(8,0,0),AF79+TIME(8,0,0),IF(AG79&lt;TIME(12,0,0),AE79,IF(AG79&lt;TIME(12,45,0),AF79+TIME(12,45,0),IF(AG79&lt;TIME(15,0,0),AE79,IF(AG79&lt;TIME(15,15,0),AF79+TIME(15,15,0),IF(AG79&lt;TIME(18,0,0),AE79,WORKDAY.INTL(AF79,1,V79,'Resmi Tatiller'!$A$2:$A$17)+TIME(8,0,0)))))))))</f>
        <v/>
      </c>
      <c r="AK79" s="18" t="str">
        <f>IF(AE79="","",IF(AH79&lt;&gt;AF79,AH79+TIME(8,0,0),IF(AG79&lt;TIME(8,0,0),AF79+TIME(8,0,0),IF(AG79&lt;TIME(12,0,0),AE79,IF(AG79&lt;TIME(12,45,0),AF79+TIME(12,45,0),IF(AG79&lt;TIME(15,0,0),AE79,IF(AG79&lt;TIME(15,15,0),AF79+TIME(15,15,0),IF(AG79&lt;TIME(20,0,0),AE79,WORKDAY.INTL(AF79,1,V79,'Resmi Tatiller'!$A$2:$A$17)+TIME(8,0,0)))))))))</f>
        <v/>
      </c>
      <c r="AL79" s="18" t="str">
        <f t="shared" si="71"/>
        <v/>
      </c>
    </row>
    <row r="80" spans="1:38" x14ac:dyDescent="0.25">
      <c r="A80" s="6" t="str">
        <f t="shared" si="48"/>
        <v/>
      </c>
      <c r="B80" s="6"/>
      <c r="C80" s="7" t="str">
        <f>IFERROR(VLOOKUP(B80,'Ürün Veri'!$A:$E,2,FALSE),"")</f>
        <v/>
      </c>
      <c r="D80" s="7" t="str">
        <f>IFERROR(VLOOKUP(B80,'Ürün Veri'!$A:$E,3,FALSE),"")</f>
        <v/>
      </c>
      <c r="E80" s="7" t="str">
        <f>IFERROR(VLOOKUP(B80,'Ürün Veri'!$A:$E,4,FALSE),"")</f>
        <v/>
      </c>
      <c r="F80" s="7" t="str">
        <f>IFERROR(VLOOKUP(B80,'Ürün Veri'!$A:$E,5,FALSE),"")</f>
        <v/>
      </c>
      <c r="G80" s="6"/>
      <c r="H80" s="6"/>
      <c r="I80" s="14">
        <v>10</v>
      </c>
      <c r="J80" s="15">
        <f t="shared" si="49"/>
        <v>45</v>
      </c>
      <c r="K80" s="15">
        <f t="shared" si="50"/>
        <v>15</v>
      </c>
      <c r="L80" s="8">
        <f t="shared" si="51"/>
        <v>9</v>
      </c>
      <c r="M80" s="6" t="s">
        <v>763</v>
      </c>
      <c r="N80" s="9" t="str">
        <f t="shared" si="65"/>
        <v/>
      </c>
      <c r="O80" s="10" t="str">
        <f t="shared" si="66"/>
        <v/>
      </c>
      <c r="P80" s="8" t="str">
        <f t="shared" si="52"/>
        <v/>
      </c>
      <c r="Q80" s="8" t="str">
        <f t="shared" si="53"/>
        <v/>
      </c>
      <c r="R80" s="9" t="str">
        <f>IF(AB80="","",WORKDAY.INTL(W80,AA80,V80,'Resmi Tatiller'!$A$2:$A$17))</f>
        <v/>
      </c>
      <c r="S80" s="10" t="str">
        <f t="shared" si="54"/>
        <v/>
      </c>
      <c r="T80" s="8" t="str">
        <f t="shared" si="55"/>
        <v>Boş</v>
      </c>
      <c r="U80" s="8">
        <f t="shared" si="56"/>
        <v>540</v>
      </c>
      <c r="V80" s="11" t="str">
        <f t="shared" si="57"/>
        <v>0000011</v>
      </c>
      <c r="W80" s="9" t="str">
        <f>IF(OR(N80="",O80=""),"",IF($AD80="24 Saat",N80,IF($AD80="12 Saat",IF(O80&gt;=TIME(20,0,0),WORKDAY.INTL(N80,1,V80,'Resmi Tatiller'!$A$2:$A$17),WORKDAY.INTL(N80-1,1,V80,'Resmi Tatiller'!$A$2:$A$17)),IF($AD80="2 Vardiya",IF(O80&lt;TIME(6,0,0),N80-1,IF(O80&lt;TIME(8,0,0),WORKDAY.INTL(N80-1,1,V80,'Resmi Tatiller'!$A$2:$A$17),N80)),IF(O80&gt;=TIME(18,0,0),WORKDAY.INTL(N80,1,V80,'Resmi Tatiller'!$A$2:$A$17),WORKDAY.INTL(N80-1,1,V80,'Resmi Tatiller'!$A$2:$A$17))))))</f>
        <v/>
      </c>
      <c r="X80" s="8" t="str">
        <f t="shared" si="58"/>
        <v/>
      </c>
      <c r="Y80" s="11" t="str">
        <f t="shared" si="59"/>
        <v/>
      </c>
      <c r="Z80" s="11" t="str">
        <f t="shared" si="60"/>
        <v/>
      </c>
      <c r="AA80" s="11" t="str">
        <f t="shared" si="61"/>
        <v/>
      </c>
      <c r="AB80" s="11" t="str">
        <f t="shared" si="62"/>
        <v/>
      </c>
      <c r="AC80" s="12" t="str">
        <f t="shared" si="63"/>
        <v/>
      </c>
      <c r="AD80" s="6" t="str">
        <f t="shared" si="64"/>
        <v>Gündüz</v>
      </c>
      <c r="AE80" s="18" t="str">
        <f t="shared" si="67"/>
        <v/>
      </c>
      <c r="AF80" s="18" t="str">
        <f t="shared" si="68"/>
        <v/>
      </c>
      <c r="AG80" s="19" t="str">
        <f t="shared" si="69"/>
        <v/>
      </c>
      <c r="AH80" s="18" t="str">
        <f>IF(AF80="","",WORKDAY.INTL(AF80-1,1,V80,'Resmi Tatiller'!$A$2:$A$17))</f>
        <v/>
      </c>
      <c r="AI80" s="18" t="str">
        <f t="shared" si="70"/>
        <v/>
      </c>
      <c r="AJ80" s="18" t="str">
        <f>IF(AE80="","",IF(AH80&lt;&gt;AF80,AH80+TIME(8,0,0),IF(AG80&lt;TIME(8,0,0),AF80+TIME(8,0,0),IF(AG80&lt;TIME(12,0,0),AE80,IF(AG80&lt;TIME(12,45,0),AF80+TIME(12,45,0),IF(AG80&lt;TIME(15,0,0),AE80,IF(AG80&lt;TIME(15,15,0),AF80+TIME(15,15,0),IF(AG80&lt;TIME(18,0,0),AE80,WORKDAY.INTL(AF80,1,V80,'Resmi Tatiller'!$A$2:$A$17)+TIME(8,0,0)))))))))</f>
        <v/>
      </c>
      <c r="AK80" s="18" t="str">
        <f>IF(AE80="","",IF(AH80&lt;&gt;AF80,AH80+TIME(8,0,0),IF(AG80&lt;TIME(8,0,0),AF80+TIME(8,0,0),IF(AG80&lt;TIME(12,0,0),AE80,IF(AG80&lt;TIME(12,45,0),AF80+TIME(12,45,0),IF(AG80&lt;TIME(15,0,0),AE80,IF(AG80&lt;TIME(15,15,0),AF80+TIME(15,15,0),IF(AG80&lt;TIME(20,0,0),AE80,WORKDAY.INTL(AF80,1,V80,'Resmi Tatiller'!$A$2:$A$17)+TIME(8,0,0)))))))))</f>
        <v/>
      </c>
      <c r="AL80" s="18" t="str">
        <f t="shared" si="71"/>
        <v/>
      </c>
    </row>
    <row r="81" spans="1:38" x14ac:dyDescent="0.25">
      <c r="A81" s="6" t="str">
        <f t="shared" si="48"/>
        <v/>
      </c>
      <c r="B81" s="6"/>
      <c r="C81" s="7" t="str">
        <f>IFERROR(VLOOKUP(B81,'Ürün Veri'!$A:$E,2,FALSE),"")</f>
        <v/>
      </c>
      <c r="D81" s="7" t="str">
        <f>IFERROR(VLOOKUP(B81,'Ürün Veri'!$A:$E,3,FALSE),"")</f>
        <v/>
      </c>
      <c r="E81" s="7" t="str">
        <f>IFERROR(VLOOKUP(B81,'Ürün Veri'!$A:$E,4,FALSE),"")</f>
        <v/>
      </c>
      <c r="F81" s="7" t="str">
        <f>IFERROR(VLOOKUP(B81,'Ürün Veri'!$A:$E,5,FALSE),"")</f>
        <v/>
      </c>
      <c r="G81" s="6"/>
      <c r="H81" s="6"/>
      <c r="I81" s="14">
        <v>10</v>
      </c>
      <c r="J81" s="15">
        <f t="shared" si="49"/>
        <v>45</v>
      </c>
      <c r="K81" s="15">
        <f t="shared" si="50"/>
        <v>15</v>
      </c>
      <c r="L81" s="8">
        <f t="shared" si="51"/>
        <v>9</v>
      </c>
      <c r="M81" s="6" t="s">
        <v>763</v>
      </c>
      <c r="N81" s="9" t="str">
        <f t="shared" si="65"/>
        <v/>
      </c>
      <c r="O81" s="10" t="str">
        <f t="shared" si="66"/>
        <v/>
      </c>
      <c r="P81" s="8" t="str">
        <f t="shared" si="52"/>
        <v/>
      </c>
      <c r="Q81" s="8" t="str">
        <f t="shared" si="53"/>
        <v/>
      </c>
      <c r="R81" s="9" t="str">
        <f>IF(AB81="","",WORKDAY.INTL(W81,AA81,V81,'Resmi Tatiller'!$A$2:$A$17))</f>
        <v/>
      </c>
      <c r="S81" s="10" t="str">
        <f t="shared" si="54"/>
        <v/>
      </c>
      <c r="T81" s="8" t="str">
        <f t="shared" si="55"/>
        <v>Boş</v>
      </c>
      <c r="U81" s="8">
        <f t="shared" si="56"/>
        <v>540</v>
      </c>
      <c r="V81" s="11" t="str">
        <f t="shared" si="57"/>
        <v>0000011</v>
      </c>
      <c r="W81" s="9" t="str">
        <f>IF(OR(N81="",O81=""),"",IF($AD81="24 Saat",N81,IF($AD81="12 Saat",IF(O81&gt;=TIME(20,0,0),WORKDAY.INTL(N81,1,V81,'Resmi Tatiller'!$A$2:$A$17),WORKDAY.INTL(N81-1,1,V81,'Resmi Tatiller'!$A$2:$A$17)),IF($AD81="2 Vardiya",IF(O81&lt;TIME(6,0,0),N81-1,IF(O81&lt;TIME(8,0,0),WORKDAY.INTL(N81-1,1,V81,'Resmi Tatiller'!$A$2:$A$17),N81)),IF(O81&gt;=TIME(18,0,0),WORKDAY.INTL(N81,1,V81,'Resmi Tatiller'!$A$2:$A$17),WORKDAY.INTL(N81-1,1,V81,'Resmi Tatiller'!$A$2:$A$17))))))</f>
        <v/>
      </c>
      <c r="X81" s="8" t="str">
        <f t="shared" si="58"/>
        <v/>
      </c>
      <c r="Y81" s="11" t="str">
        <f t="shared" si="59"/>
        <v/>
      </c>
      <c r="Z81" s="11" t="str">
        <f t="shared" si="60"/>
        <v/>
      </c>
      <c r="AA81" s="11" t="str">
        <f t="shared" si="61"/>
        <v/>
      </c>
      <c r="AB81" s="11" t="str">
        <f t="shared" si="62"/>
        <v/>
      </c>
      <c r="AC81" s="12" t="str">
        <f t="shared" si="63"/>
        <v/>
      </c>
      <c r="AD81" s="6" t="str">
        <f t="shared" si="64"/>
        <v>Gündüz</v>
      </c>
      <c r="AE81" s="18" t="str">
        <f t="shared" si="67"/>
        <v/>
      </c>
      <c r="AF81" s="18" t="str">
        <f t="shared" si="68"/>
        <v/>
      </c>
      <c r="AG81" s="19" t="str">
        <f t="shared" si="69"/>
        <v/>
      </c>
      <c r="AH81" s="18" t="str">
        <f>IF(AF81="","",WORKDAY.INTL(AF81-1,1,V81,'Resmi Tatiller'!$A$2:$A$17))</f>
        <v/>
      </c>
      <c r="AI81" s="18" t="str">
        <f t="shared" si="70"/>
        <v/>
      </c>
      <c r="AJ81" s="18" t="str">
        <f>IF(AE81="","",IF(AH81&lt;&gt;AF81,AH81+TIME(8,0,0),IF(AG81&lt;TIME(8,0,0),AF81+TIME(8,0,0),IF(AG81&lt;TIME(12,0,0),AE81,IF(AG81&lt;TIME(12,45,0),AF81+TIME(12,45,0),IF(AG81&lt;TIME(15,0,0),AE81,IF(AG81&lt;TIME(15,15,0),AF81+TIME(15,15,0),IF(AG81&lt;TIME(18,0,0),AE81,WORKDAY.INTL(AF81,1,V81,'Resmi Tatiller'!$A$2:$A$17)+TIME(8,0,0)))))))))</f>
        <v/>
      </c>
      <c r="AK81" s="18" t="str">
        <f>IF(AE81="","",IF(AH81&lt;&gt;AF81,AH81+TIME(8,0,0),IF(AG81&lt;TIME(8,0,0),AF81+TIME(8,0,0),IF(AG81&lt;TIME(12,0,0),AE81,IF(AG81&lt;TIME(12,45,0),AF81+TIME(12,45,0),IF(AG81&lt;TIME(15,0,0),AE81,IF(AG81&lt;TIME(15,15,0),AF81+TIME(15,15,0),IF(AG81&lt;TIME(20,0,0),AE81,WORKDAY.INTL(AF81,1,V81,'Resmi Tatiller'!$A$2:$A$17)+TIME(8,0,0)))))))))</f>
        <v/>
      </c>
      <c r="AL81" s="18" t="str">
        <f t="shared" si="71"/>
        <v/>
      </c>
    </row>
    <row r="82" spans="1:38" x14ac:dyDescent="0.25">
      <c r="A82" s="6" t="str">
        <f t="shared" si="48"/>
        <v/>
      </c>
      <c r="B82" s="6"/>
      <c r="C82" s="7" t="str">
        <f>IFERROR(VLOOKUP(B82,'Ürün Veri'!$A:$E,2,FALSE),"")</f>
        <v/>
      </c>
      <c r="D82" s="7" t="str">
        <f>IFERROR(VLOOKUP(B82,'Ürün Veri'!$A:$E,3,FALSE),"")</f>
        <v/>
      </c>
      <c r="E82" s="7" t="str">
        <f>IFERROR(VLOOKUP(B82,'Ürün Veri'!$A:$E,4,FALSE),"")</f>
        <v/>
      </c>
      <c r="F82" s="7" t="str">
        <f>IFERROR(VLOOKUP(B82,'Ürün Veri'!$A:$E,5,FALSE),"")</f>
        <v/>
      </c>
      <c r="G82" s="6"/>
      <c r="H82" s="6"/>
      <c r="I82" s="14">
        <v>10</v>
      </c>
      <c r="J82" s="15">
        <f t="shared" si="49"/>
        <v>45</v>
      </c>
      <c r="K82" s="15">
        <f t="shared" si="50"/>
        <v>15</v>
      </c>
      <c r="L82" s="8">
        <f t="shared" si="51"/>
        <v>9</v>
      </c>
      <c r="M82" s="6" t="s">
        <v>763</v>
      </c>
      <c r="N82" s="9" t="str">
        <f t="shared" si="65"/>
        <v/>
      </c>
      <c r="O82" s="10" t="str">
        <f t="shared" si="66"/>
        <v/>
      </c>
      <c r="P82" s="8" t="str">
        <f t="shared" si="52"/>
        <v/>
      </c>
      <c r="Q82" s="8" t="str">
        <f t="shared" si="53"/>
        <v/>
      </c>
      <c r="R82" s="9" t="str">
        <f>IF(AB82="","",WORKDAY.INTL(W82,AA82,V82,'Resmi Tatiller'!$A$2:$A$17))</f>
        <v/>
      </c>
      <c r="S82" s="10" t="str">
        <f t="shared" si="54"/>
        <v/>
      </c>
      <c r="T82" s="8" t="str">
        <f t="shared" si="55"/>
        <v>Boş</v>
      </c>
      <c r="U82" s="8">
        <f t="shared" si="56"/>
        <v>540</v>
      </c>
      <c r="V82" s="11" t="str">
        <f t="shared" si="57"/>
        <v>0000011</v>
      </c>
      <c r="W82" s="9" t="str">
        <f>IF(OR(N82="",O82=""),"",IF($AD82="24 Saat",N82,IF($AD82="12 Saat",IF(O82&gt;=TIME(20,0,0),WORKDAY.INTL(N82,1,V82,'Resmi Tatiller'!$A$2:$A$17),WORKDAY.INTL(N82-1,1,V82,'Resmi Tatiller'!$A$2:$A$17)),IF($AD82="2 Vardiya",IF(O82&lt;TIME(6,0,0),N82-1,IF(O82&lt;TIME(8,0,0),WORKDAY.INTL(N82-1,1,V82,'Resmi Tatiller'!$A$2:$A$17),N82)),IF(O82&gt;=TIME(18,0,0),WORKDAY.INTL(N82,1,V82,'Resmi Tatiller'!$A$2:$A$17),WORKDAY.INTL(N82-1,1,V82,'Resmi Tatiller'!$A$2:$A$17))))))</f>
        <v/>
      </c>
      <c r="X82" s="8" t="str">
        <f t="shared" si="58"/>
        <v/>
      </c>
      <c r="Y82" s="11" t="str">
        <f t="shared" si="59"/>
        <v/>
      </c>
      <c r="Z82" s="11" t="str">
        <f t="shared" si="60"/>
        <v/>
      </c>
      <c r="AA82" s="11" t="str">
        <f t="shared" si="61"/>
        <v/>
      </c>
      <c r="AB82" s="11" t="str">
        <f t="shared" si="62"/>
        <v/>
      </c>
      <c r="AC82" s="12" t="str">
        <f t="shared" si="63"/>
        <v/>
      </c>
      <c r="AD82" s="6" t="str">
        <f t="shared" si="64"/>
        <v>Gündüz</v>
      </c>
      <c r="AE82" s="18" t="str">
        <f t="shared" si="67"/>
        <v/>
      </c>
      <c r="AF82" s="18" t="str">
        <f t="shared" si="68"/>
        <v/>
      </c>
      <c r="AG82" s="19" t="str">
        <f t="shared" si="69"/>
        <v/>
      </c>
      <c r="AH82" s="18" t="str">
        <f>IF(AF82="","",WORKDAY.INTL(AF82-1,1,V82,'Resmi Tatiller'!$A$2:$A$17))</f>
        <v/>
      </c>
      <c r="AI82" s="18" t="str">
        <f t="shared" si="70"/>
        <v/>
      </c>
      <c r="AJ82" s="18" t="str">
        <f>IF(AE82="","",IF(AH82&lt;&gt;AF82,AH82+TIME(8,0,0),IF(AG82&lt;TIME(8,0,0),AF82+TIME(8,0,0),IF(AG82&lt;TIME(12,0,0),AE82,IF(AG82&lt;TIME(12,45,0),AF82+TIME(12,45,0),IF(AG82&lt;TIME(15,0,0),AE82,IF(AG82&lt;TIME(15,15,0),AF82+TIME(15,15,0),IF(AG82&lt;TIME(18,0,0),AE82,WORKDAY.INTL(AF82,1,V82,'Resmi Tatiller'!$A$2:$A$17)+TIME(8,0,0)))))))))</f>
        <v/>
      </c>
      <c r="AK82" s="18" t="str">
        <f>IF(AE82="","",IF(AH82&lt;&gt;AF82,AH82+TIME(8,0,0),IF(AG82&lt;TIME(8,0,0),AF82+TIME(8,0,0),IF(AG82&lt;TIME(12,0,0),AE82,IF(AG82&lt;TIME(12,45,0),AF82+TIME(12,45,0),IF(AG82&lt;TIME(15,0,0),AE82,IF(AG82&lt;TIME(15,15,0),AF82+TIME(15,15,0),IF(AG82&lt;TIME(20,0,0),AE82,WORKDAY.INTL(AF82,1,V82,'Resmi Tatiller'!$A$2:$A$17)+TIME(8,0,0)))))))))</f>
        <v/>
      </c>
      <c r="AL82" s="18" t="str">
        <f t="shared" si="71"/>
        <v/>
      </c>
    </row>
    <row r="83" spans="1:38" x14ac:dyDescent="0.25">
      <c r="A83" s="6" t="str">
        <f t="shared" si="48"/>
        <v/>
      </c>
      <c r="B83" s="6"/>
      <c r="C83" s="7" t="str">
        <f>IFERROR(VLOOKUP(B83,'Ürün Veri'!$A:$E,2,FALSE),"")</f>
        <v/>
      </c>
      <c r="D83" s="7" t="str">
        <f>IFERROR(VLOOKUP(B83,'Ürün Veri'!$A:$E,3,FALSE),"")</f>
        <v/>
      </c>
      <c r="E83" s="7" t="str">
        <f>IFERROR(VLOOKUP(B83,'Ürün Veri'!$A:$E,4,FALSE),"")</f>
        <v/>
      </c>
      <c r="F83" s="7" t="str">
        <f>IFERROR(VLOOKUP(B83,'Ürün Veri'!$A:$E,5,FALSE),"")</f>
        <v/>
      </c>
      <c r="G83" s="6"/>
      <c r="H83" s="6"/>
      <c r="I83" s="14">
        <v>10</v>
      </c>
      <c r="J83" s="15">
        <f t="shared" si="49"/>
        <v>45</v>
      </c>
      <c r="K83" s="15">
        <f t="shared" si="50"/>
        <v>15</v>
      </c>
      <c r="L83" s="8">
        <f t="shared" si="51"/>
        <v>9</v>
      </c>
      <c r="M83" s="6" t="s">
        <v>763</v>
      </c>
      <c r="N83" s="9" t="str">
        <f t="shared" si="65"/>
        <v/>
      </c>
      <c r="O83" s="10" t="str">
        <f t="shared" si="66"/>
        <v/>
      </c>
      <c r="P83" s="8" t="str">
        <f t="shared" si="52"/>
        <v/>
      </c>
      <c r="Q83" s="8" t="str">
        <f t="shared" si="53"/>
        <v/>
      </c>
      <c r="R83" s="9" t="str">
        <f>IF(AB83="","",WORKDAY.INTL(W83,AA83,V83,'Resmi Tatiller'!$A$2:$A$17))</f>
        <v/>
      </c>
      <c r="S83" s="10" t="str">
        <f t="shared" si="54"/>
        <v/>
      </c>
      <c r="T83" s="8" t="str">
        <f t="shared" si="55"/>
        <v>Boş</v>
      </c>
      <c r="U83" s="8">
        <f t="shared" si="56"/>
        <v>540</v>
      </c>
      <c r="V83" s="11" t="str">
        <f t="shared" si="57"/>
        <v>0000011</v>
      </c>
      <c r="W83" s="9" t="str">
        <f>IF(OR(N83="",O83=""),"",IF($AD83="24 Saat",N83,IF($AD83="12 Saat",IF(O83&gt;=TIME(20,0,0),WORKDAY.INTL(N83,1,V83,'Resmi Tatiller'!$A$2:$A$17),WORKDAY.INTL(N83-1,1,V83,'Resmi Tatiller'!$A$2:$A$17)),IF($AD83="2 Vardiya",IF(O83&lt;TIME(6,0,0),N83-1,IF(O83&lt;TIME(8,0,0),WORKDAY.INTL(N83-1,1,V83,'Resmi Tatiller'!$A$2:$A$17),N83)),IF(O83&gt;=TIME(18,0,0),WORKDAY.INTL(N83,1,V83,'Resmi Tatiller'!$A$2:$A$17),WORKDAY.INTL(N83-1,1,V83,'Resmi Tatiller'!$A$2:$A$17))))))</f>
        <v/>
      </c>
      <c r="X83" s="8" t="str">
        <f t="shared" si="58"/>
        <v/>
      </c>
      <c r="Y83" s="11" t="str">
        <f t="shared" si="59"/>
        <v/>
      </c>
      <c r="Z83" s="11" t="str">
        <f t="shared" si="60"/>
        <v/>
      </c>
      <c r="AA83" s="11" t="str">
        <f t="shared" si="61"/>
        <v/>
      </c>
      <c r="AB83" s="11" t="str">
        <f t="shared" si="62"/>
        <v/>
      </c>
      <c r="AC83" s="12" t="str">
        <f t="shared" si="63"/>
        <v/>
      </c>
      <c r="AD83" s="6" t="str">
        <f t="shared" si="64"/>
        <v>Gündüz</v>
      </c>
      <c r="AE83" s="18" t="str">
        <f t="shared" si="67"/>
        <v/>
      </c>
      <c r="AF83" s="18" t="str">
        <f t="shared" si="68"/>
        <v/>
      </c>
      <c r="AG83" s="19" t="str">
        <f t="shared" si="69"/>
        <v/>
      </c>
      <c r="AH83" s="18" t="str">
        <f>IF(AF83="","",WORKDAY.INTL(AF83-1,1,V83,'Resmi Tatiller'!$A$2:$A$17))</f>
        <v/>
      </c>
      <c r="AI83" s="18" t="str">
        <f t="shared" si="70"/>
        <v/>
      </c>
      <c r="AJ83" s="18" t="str">
        <f>IF(AE83="","",IF(AH83&lt;&gt;AF83,AH83+TIME(8,0,0),IF(AG83&lt;TIME(8,0,0),AF83+TIME(8,0,0),IF(AG83&lt;TIME(12,0,0),AE83,IF(AG83&lt;TIME(12,45,0),AF83+TIME(12,45,0),IF(AG83&lt;TIME(15,0,0),AE83,IF(AG83&lt;TIME(15,15,0),AF83+TIME(15,15,0),IF(AG83&lt;TIME(18,0,0),AE83,WORKDAY.INTL(AF83,1,V83,'Resmi Tatiller'!$A$2:$A$17)+TIME(8,0,0)))))))))</f>
        <v/>
      </c>
      <c r="AK83" s="18" t="str">
        <f>IF(AE83="","",IF(AH83&lt;&gt;AF83,AH83+TIME(8,0,0),IF(AG83&lt;TIME(8,0,0),AF83+TIME(8,0,0),IF(AG83&lt;TIME(12,0,0),AE83,IF(AG83&lt;TIME(12,45,0),AF83+TIME(12,45,0),IF(AG83&lt;TIME(15,0,0),AE83,IF(AG83&lt;TIME(15,15,0),AF83+TIME(15,15,0),IF(AG83&lt;TIME(20,0,0),AE83,WORKDAY.INTL(AF83,1,V83,'Resmi Tatiller'!$A$2:$A$17)+TIME(8,0,0)))))))))</f>
        <v/>
      </c>
      <c r="AL83" s="18" t="str">
        <f t="shared" si="71"/>
        <v/>
      </c>
    </row>
    <row r="84" spans="1:38" x14ac:dyDescent="0.25">
      <c r="A84" s="6" t="str">
        <f t="shared" si="48"/>
        <v/>
      </c>
      <c r="B84" s="6"/>
      <c r="C84" s="7" t="str">
        <f>IFERROR(VLOOKUP(B84,'Ürün Veri'!$A:$E,2,FALSE),"")</f>
        <v/>
      </c>
      <c r="D84" s="7" t="str">
        <f>IFERROR(VLOOKUP(B84,'Ürün Veri'!$A:$E,3,FALSE),"")</f>
        <v/>
      </c>
      <c r="E84" s="7" t="str">
        <f>IFERROR(VLOOKUP(B84,'Ürün Veri'!$A:$E,4,FALSE),"")</f>
        <v/>
      </c>
      <c r="F84" s="7" t="str">
        <f>IFERROR(VLOOKUP(B84,'Ürün Veri'!$A:$E,5,FALSE),"")</f>
        <v/>
      </c>
      <c r="G84" s="6"/>
      <c r="H84" s="6"/>
      <c r="I84" s="14">
        <v>10</v>
      </c>
      <c r="J84" s="15">
        <f t="shared" si="49"/>
        <v>45</v>
      </c>
      <c r="K84" s="15">
        <f t="shared" si="50"/>
        <v>15</v>
      </c>
      <c r="L84" s="8">
        <f t="shared" si="51"/>
        <v>9</v>
      </c>
      <c r="M84" s="6" t="s">
        <v>763</v>
      </c>
      <c r="N84" s="9" t="str">
        <f t="shared" si="65"/>
        <v/>
      </c>
      <c r="O84" s="10" t="str">
        <f t="shared" si="66"/>
        <v/>
      </c>
      <c r="P84" s="8" t="str">
        <f t="shared" si="52"/>
        <v/>
      </c>
      <c r="Q84" s="8" t="str">
        <f t="shared" si="53"/>
        <v/>
      </c>
      <c r="R84" s="9" t="str">
        <f>IF(AB84="","",WORKDAY.INTL(W84,AA84,V84,'Resmi Tatiller'!$A$2:$A$17))</f>
        <v/>
      </c>
      <c r="S84" s="10" t="str">
        <f t="shared" si="54"/>
        <v/>
      </c>
      <c r="T84" s="8" t="str">
        <f t="shared" si="55"/>
        <v>Boş</v>
      </c>
      <c r="U84" s="8">
        <f t="shared" si="56"/>
        <v>540</v>
      </c>
      <c r="V84" s="11" t="str">
        <f t="shared" si="57"/>
        <v>0000011</v>
      </c>
      <c r="W84" s="9" t="str">
        <f>IF(OR(N84="",O84=""),"",IF($AD84="24 Saat",N84,IF($AD84="12 Saat",IF(O84&gt;=TIME(20,0,0),WORKDAY.INTL(N84,1,V84,'Resmi Tatiller'!$A$2:$A$17),WORKDAY.INTL(N84-1,1,V84,'Resmi Tatiller'!$A$2:$A$17)),IF($AD84="2 Vardiya",IF(O84&lt;TIME(6,0,0),N84-1,IF(O84&lt;TIME(8,0,0),WORKDAY.INTL(N84-1,1,V84,'Resmi Tatiller'!$A$2:$A$17),N84)),IF(O84&gt;=TIME(18,0,0),WORKDAY.INTL(N84,1,V84,'Resmi Tatiller'!$A$2:$A$17),WORKDAY.INTL(N84-1,1,V84,'Resmi Tatiller'!$A$2:$A$17))))))</f>
        <v/>
      </c>
      <c r="X84" s="8" t="str">
        <f t="shared" si="58"/>
        <v/>
      </c>
      <c r="Y84" s="11" t="str">
        <f t="shared" si="59"/>
        <v/>
      </c>
      <c r="Z84" s="11" t="str">
        <f t="shared" si="60"/>
        <v/>
      </c>
      <c r="AA84" s="11" t="str">
        <f t="shared" si="61"/>
        <v/>
      </c>
      <c r="AB84" s="11" t="str">
        <f t="shared" si="62"/>
        <v/>
      </c>
      <c r="AC84" s="12" t="str">
        <f t="shared" si="63"/>
        <v/>
      </c>
      <c r="AD84" s="6" t="str">
        <f t="shared" si="64"/>
        <v>Gündüz</v>
      </c>
      <c r="AE84" s="18" t="str">
        <f t="shared" si="67"/>
        <v/>
      </c>
      <c r="AF84" s="18" t="str">
        <f t="shared" si="68"/>
        <v/>
      </c>
      <c r="AG84" s="19" t="str">
        <f t="shared" si="69"/>
        <v/>
      </c>
      <c r="AH84" s="18" t="str">
        <f>IF(AF84="","",WORKDAY.INTL(AF84-1,1,V84,'Resmi Tatiller'!$A$2:$A$17))</f>
        <v/>
      </c>
      <c r="AI84" s="18" t="str">
        <f t="shared" si="70"/>
        <v/>
      </c>
      <c r="AJ84" s="18" t="str">
        <f>IF(AE84="","",IF(AH84&lt;&gt;AF84,AH84+TIME(8,0,0),IF(AG84&lt;TIME(8,0,0),AF84+TIME(8,0,0),IF(AG84&lt;TIME(12,0,0),AE84,IF(AG84&lt;TIME(12,45,0),AF84+TIME(12,45,0),IF(AG84&lt;TIME(15,0,0),AE84,IF(AG84&lt;TIME(15,15,0),AF84+TIME(15,15,0),IF(AG84&lt;TIME(18,0,0),AE84,WORKDAY.INTL(AF84,1,V84,'Resmi Tatiller'!$A$2:$A$17)+TIME(8,0,0)))))))))</f>
        <v/>
      </c>
      <c r="AK84" s="18" t="str">
        <f>IF(AE84="","",IF(AH84&lt;&gt;AF84,AH84+TIME(8,0,0),IF(AG84&lt;TIME(8,0,0),AF84+TIME(8,0,0),IF(AG84&lt;TIME(12,0,0),AE84,IF(AG84&lt;TIME(12,45,0),AF84+TIME(12,45,0),IF(AG84&lt;TIME(15,0,0),AE84,IF(AG84&lt;TIME(15,15,0),AF84+TIME(15,15,0),IF(AG84&lt;TIME(20,0,0),AE84,WORKDAY.INTL(AF84,1,V84,'Resmi Tatiller'!$A$2:$A$17)+TIME(8,0,0)))))))))</f>
        <v/>
      </c>
      <c r="AL84" s="18" t="str">
        <f t="shared" si="71"/>
        <v/>
      </c>
    </row>
    <row r="85" spans="1:38" x14ac:dyDescent="0.25">
      <c r="A85" s="6" t="str">
        <f t="shared" si="48"/>
        <v/>
      </c>
      <c r="B85" s="6"/>
      <c r="C85" s="7" t="str">
        <f>IFERROR(VLOOKUP(B85,'Ürün Veri'!$A:$E,2,FALSE),"")</f>
        <v/>
      </c>
      <c r="D85" s="7" t="str">
        <f>IFERROR(VLOOKUP(B85,'Ürün Veri'!$A:$E,3,FALSE),"")</f>
        <v/>
      </c>
      <c r="E85" s="7" t="str">
        <f>IFERROR(VLOOKUP(B85,'Ürün Veri'!$A:$E,4,FALSE),"")</f>
        <v/>
      </c>
      <c r="F85" s="7" t="str">
        <f>IFERROR(VLOOKUP(B85,'Ürün Veri'!$A:$E,5,FALSE),"")</f>
        <v/>
      </c>
      <c r="G85" s="6"/>
      <c r="H85" s="6"/>
      <c r="I85" s="14">
        <v>10</v>
      </c>
      <c r="J85" s="15">
        <f t="shared" si="49"/>
        <v>45</v>
      </c>
      <c r="K85" s="15">
        <f t="shared" si="50"/>
        <v>15</v>
      </c>
      <c r="L85" s="8">
        <f t="shared" si="51"/>
        <v>9</v>
      </c>
      <c r="M85" s="6" t="s">
        <v>763</v>
      </c>
      <c r="N85" s="9" t="str">
        <f t="shared" si="65"/>
        <v/>
      </c>
      <c r="O85" s="10" t="str">
        <f t="shared" si="66"/>
        <v/>
      </c>
      <c r="P85" s="8" t="str">
        <f t="shared" si="52"/>
        <v/>
      </c>
      <c r="Q85" s="8" t="str">
        <f t="shared" si="53"/>
        <v/>
      </c>
      <c r="R85" s="9" t="str">
        <f>IF(AB85="","",WORKDAY.INTL(W85,AA85,V85,'Resmi Tatiller'!$A$2:$A$17))</f>
        <v/>
      </c>
      <c r="S85" s="10" t="str">
        <f t="shared" si="54"/>
        <v/>
      </c>
      <c r="T85" s="8" t="str">
        <f t="shared" si="55"/>
        <v>Boş</v>
      </c>
      <c r="U85" s="8">
        <f t="shared" si="56"/>
        <v>540</v>
      </c>
      <c r="V85" s="11" t="str">
        <f t="shared" si="57"/>
        <v>0000011</v>
      </c>
      <c r="W85" s="9" t="str">
        <f>IF(OR(N85="",O85=""),"",IF($AD85="24 Saat",N85,IF($AD85="12 Saat",IF(O85&gt;=TIME(20,0,0),WORKDAY.INTL(N85,1,V85,'Resmi Tatiller'!$A$2:$A$17),WORKDAY.INTL(N85-1,1,V85,'Resmi Tatiller'!$A$2:$A$17)),IF($AD85="2 Vardiya",IF(O85&lt;TIME(6,0,0),N85-1,IF(O85&lt;TIME(8,0,0),WORKDAY.INTL(N85-1,1,V85,'Resmi Tatiller'!$A$2:$A$17),N85)),IF(O85&gt;=TIME(18,0,0),WORKDAY.INTL(N85,1,V85,'Resmi Tatiller'!$A$2:$A$17),WORKDAY.INTL(N85-1,1,V85,'Resmi Tatiller'!$A$2:$A$17))))))</f>
        <v/>
      </c>
      <c r="X85" s="8" t="str">
        <f t="shared" si="58"/>
        <v/>
      </c>
      <c r="Y85" s="11" t="str">
        <f t="shared" si="59"/>
        <v/>
      </c>
      <c r="Z85" s="11" t="str">
        <f t="shared" si="60"/>
        <v/>
      </c>
      <c r="AA85" s="11" t="str">
        <f t="shared" si="61"/>
        <v/>
      </c>
      <c r="AB85" s="11" t="str">
        <f t="shared" si="62"/>
        <v/>
      </c>
      <c r="AC85" s="12" t="str">
        <f t="shared" si="63"/>
        <v/>
      </c>
      <c r="AD85" s="6" t="str">
        <f t="shared" si="64"/>
        <v>Gündüz</v>
      </c>
      <c r="AE85" s="18" t="str">
        <f t="shared" si="67"/>
        <v/>
      </c>
      <c r="AF85" s="18" t="str">
        <f t="shared" si="68"/>
        <v/>
      </c>
      <c r="AG85" s="19" t="str">
        <f t="shared" si="69"/>
        <v/>
      </c>
      <c r="AH85" s="18" t="str">
        <f>IF(AF85="","",WORKDAY.INTL(AF85-1,1,V85,'Resmi Tatiller'!$A$2:$A$17))</f>
        <v/>
      </c>
      <c r="AI85" s="18" t="str">
        <f t="shared" si="70"/>
        <v/>
      </c>
      <c r="AJ85" s="18" t="str">
        <f>IF(AE85="","",IF(AH85&lt;&gt;AF85,AH85+TIME(8,0,0),IF(AG85&lt;TIME(8,0,0),AF85+TIME(8,0,0),IF(AG85&lt;TIME(12,0,0),AE85,IF(AG85&lt;TIME(12,45,0),AF85+TIME(12,45,0),IF(AG85&lt;TIME(15,0,0),AE85,IF(AG85&lt;TIME(15,15,0),AF85+TIME(15,15,0),IF(AG85&lt;TIME(18,0,0),AE85,WORKDAY.INTL(AF85,1,V85,'Resmi Tatiller'!$A$2:$A$17)+TIME(8,0,0)))))))))</f>
        <v/>
      </c>
      <c r="AK85" s="18" t="str">
        <f>IF(AE85="","",IF(AH85&lt;&gt;AF85,AH85+TIME(8,0,0),IF(AG85&lt;TIME(8,0,0),AF85+TIME(8,0,0),IF(AG85&lt;TIME(12,0,0),AE85,IF(AG85&lt;TIME(12,45,0),AF85+TIME(12,45,0),IF(AG85&lt;TIME(15,0,0),AE85,IF(AG85&lt;TIME(15,15,0),AF85+TIME(15,15,0),IF(AG85&lt;TIME(20,0,0),AE85,WORKDAY.INTL(AF85,1,V85,'Resmi Tatiller'!$A$2:$A$17)+TIME(8,0,0)))))))))</f>
        <v/>
      </c>
      <c r="AL85" s="18" t="str">
        <f t="shared" si="71"/>
        <v/>
      </c>
    </row>
    <row r="86" spans="1:38" x14ac:dyDescent="0.25">
      <c r="A86" s="6" t="str">
        <f t="shared" si="48"/>
        <v/>
      </c>
      <c r="B86" s="6"/>
      <c r="C86" s="7" t="str">
        <f>IFERROR(VLOOKUP(B86,'Ürün Veri'!$A:$E,2,FALSE),"")</f>
        <v/>
      </c>
      <c r="D86" s="7" t="str">
        <f>IFERROR(VLOOKUP(B86,'Ürün Veri'!$A:$E,3,FALSE),"")</f>
        <v/>
      </c>
      <c r="E86" s="7" t="str">
        <f>IFERROR(VLOOKUP(B86,'Ürün Veri'!$A:$E,4,FALSE),"")</f>
        <v/>
      </c>
      <c r="F86" s="7" t="str">
        <f>IFERROR(VLOOKUP(B86,'Ürün Veri'!$A:$E,5,FALSE),"")</f>
        <v/>
      </c>
      <c r="G86" s="6"/>
      <c r="H86" s="6"/>
      <c r="I86" s="14">
        <v>10</v>
      </c>
      <c r="J86" s="15">
        <f t="shared" si="49"/>
        <v>45</v>
      </c>
      <c r="K86" s="15">
        <f t="shared" si="50"/>
        <v>15</v>
      </c>
      <c r="L86" s="8">
        <f t="shared" si="51"/>
        <v>9</v>
      </c>
      <c r="M86" s="6" t="s">
        <v>763</v>
      </c>
      <c r="N86" s="9" t="str">
        <f t="shared" si="65"/>
        <v/>
      </c>
      <c r="O86" s="10" t="str">
        <f t="shared" si="66"/>
        <v/>
      </c>
      <c r="P86" s="8" t="str">
        <f t="shared" si="52"/>
        <v/>
      </c>
      <c r="Q86" s="8" t="str">
        <f t="shared" si="53"/>
        <v/>
      </c>
      <c r="R86" s="9" t="str">
        <f>IF(AB86="","",WORKDAY.INTL(W86,AA86,V86,'Resmi Tatiller'!$A$2:$A$17))</f>
        <v/>
      </c>
      <c r="S86" s="10" t="str">
        <f t="shared" si="54"/>
        <v/>
      </c>
      <c r="T86" s="8" t="str">
        <f t="shared" si="55"/>
        <v>Boş</v>
      </c>
      <c r="U86" s="8">
        <f t="shared" si="56"/>
        <v>540</v>
      </c>
      <c r="V86" s="11" t="str">
        <f t="shared" si="57"/>
        <v>0000011</v>
      </c>
      <c r="W86" s="9" t="str">
        <f>IF(OR(N86="",O86=""),"",IF($AD86="24 Saat",N86,IF($AD86="12 Saat",IF(O86&gt;=TIME(20,0,0),WORKDAY.INTL(N86,1,V86,'Resmi Tatiller'!$A$2:$A$17),WORKDAY.INTL(N86-1,1,V86,'Resmi Tatiller'!$A$2:$A$17)),IF($AD86="2 Vardiya",IF(O86&lt;TIME(6,0,0),N86-1,IF(O86&lt;TIME(8,0,0),WORKDAY.INTL(N86-1,1,V86,'Resmi Tatiller'!$A$2:$A$17),N86)),IF(O86&gt;=TIME(18,0,0),WORKDAY.INTL(N86,1,V86,'Resmi Tatiller'!$A$2:$A$17),WORKDAY.INTL(N86-1,1,V86,'Resmi Tatiller'!$A$2:$A$17))))))</f>
        <v/>
      </c>
      <c r="X86" s="8" t="str">
        <f t="shared" si="58"/>
        <v/>
      </c>
      <c r="Y86" s="11" t="str">
        <f t="shared" si="59"/>
        <v/>
      </c>
      <c r="Z86" s="11" t="str">
        <f t="shared" si="60"/>
        <v/>
      </c>
      <c r="AA86" s="11" t="str">
        <f t="shared" si="61"/>
        <v/>
      </c>
      <c r="AB86" s="11" t="str">
        <f t="shared" si="62"/>
        <v/>
      </c>
      <c r="AC86" s="12" t="str">
        <f t="shared" si="63"/>
        <v/>
      </c>
      <c r="AD86" s="6" t="str">
        <f t="shared" si="64"/>
        <v>Gündüz</v>
      </c>
      <c r="AE86" s="18" t="str">
        <f t="shared" si="67"/>
        <v/>
      </c>
      <c r="AF86" s="18" t="str">
        <f t="shared" si="68"/>
        <v/>
      </c>
      <c r="AG86" s="19" t="str">
        <f t="shared" si="69"/>
        <v/>
      </c>
      <c r="AH86" s="18" t="str">
        <f>IF(AF86="","",WORKDAY.INTL(AF86-1,1,V86,'Resmi Tatiller'!$A$2:$A$17))</f>
        <v/>
      </c>
      <c r="AI86" s="18" t="str">
        <f t="shared" si="70"/>
        <v/>
      </c>
      <c r="AJ86" s="18" t="str">
        <f>IF(AE86="","",IF(AH86&lt;&gt;AF86,AH86+TIME(8,0,0),IF(AG86&lt;TIME(8,0,0),AF86+TIME(8,0,0),IF(AG86&lt;TIME(12,0,0),AE86,IF(AG86&lt;TIME(12,45,0),AF86+TIME(12,45,0),IF(AG86&lt;TIME(15,0,0),AE86,IF(AG86&lt;TIME(15,15,0),AF86+TIME(15,15,0),IF(AG86&lt;TIME(18,0,0),AE86,WORKDAY.INTL(AF86,1,V86,'Resmi Tatiller'!$A$2:$A$17)+TIME(8,0,0)))))))))</f>
        <v/>
      </c>
      <c r="AK86" s="18" t="str">
        <f>IF(AE86="","",IF(AH86&lt;&gt;AF86,AH86+TIME(8,0,0),IF(AG86&lt;TIME(8,0,0),AF86+TIME(8,0,0),IF(AG86&lt;TIME(12,0,0),AE86,IF(AG86&lt;TIME(12,45,0),AF86+TIME(12,45,0),IF(AG86&lt;TIME(15,0,0),AE86,IF(AG86&lt;TIME(15,15,0),AF86+TIME(15,15,0),IF(AG86&lt;TIME(20,0,0),AE86,WORKDAY.INTL(AF86,1,V86,'Resmi Tatiller'!$A$2:$A$17)+TIME(8,0,0)))))))))</f>
        <v/>
      </c>
      <c r="AL86" s="18" t="str">
        <f t="shared" si="71"/>
        <v/>
      </c>
    </row>
    <row r="87" spans="1:38" x14ac:dyDescent="0.25">
      <c r="A87" s="6" t="str">
        <f t="shared" si="48"/>
        <v/>
      </c>
      <c r="B87" s="6"/>
      <c r="C87" s="7" t="str">
        <f>IFERROR(VLOOKUP(B87,'Ürün Veri'!$A:$E,2,FALSE),"")</f>
        <v/>
      </c>
      <c r="D87" s="7" t="str">
        <f>IFERROR(VLOOKUP(B87,'Ürün Veri'!$A:$E,3,FALSE),"")</f>
        <v/>
      </c>
      <c r="E87" s="7" t="str">
        <f>IFERROR(VLOOKUP(B87,'Ürün Veri'!$A:$E,4,FALSE),"")</f>
        <v/>
      </c>
      <c r="F87" s="7" t="str">
        <f>IFERROR(VLOOKUP(B87,'Ürün Veri'!$A:$E,5,FALSE),"")</f>
        <v/>
      </c>
      <c r="G87" s="6"/>
      <c r="H87" s="6"/>
      <c r="I87" s="14">
        <v>10</v>
      </c>
      <c r="J87" s="15">
        <f t="shared" si="49"/>
        <v>45</v>
      </c>
      <c r="K87" s="15">
        <f t="shared" si="50"/>
        <v>15</v>
      </c>
      <c r="L87" s="8">
        <f t="shared" si="51"/>
        <v>9</v>
      </c>
      <c r="M87" s="6" t="s">
        <v>763</v>
      </c>
      <c r="N87" s="9" t="str">
        <f t="shared" si="65"/>
        <v/>
      </c>
      <c r="O87" s="10" t="str">
        <f t="shared" si="66"/>
        <v/>
      </c>
      <c r="P87" s="8" t="str">
        <f t="shared" si="52"/>
        <v/>
      </c>
      <c r="Q87" s="8" t="str">
        <f t="shared" si="53"/>
        <v/>
      </c>
      <c r="R87" s="9" t="str">
        <f>IF(AB87="","",WORKDAY.INTL(W87,AA87,V87,'Resmi Tatiller'!$A$2:$A$17))</f>
        <v/>
      </c>
      <c r="S87" s="10" t="str">
        <f t="shared" si="54"/>
        <v/>
      </c>
      <c r="T87" s="8" t="str">
        <f t="shared" si="55"/>
        <v>Boş</v>
      </c>
      <c r="U87" s="8">
        <f t="shared" si="56"/>
        <v>540</v>
      </c>
      <c r="V87" s="11" t="str">
        <f t="shared" si="57"/>
        <v>0000011</v>
      </c>
      <c r="W87" s="9" t="str">
        <f>IF(OR(N87="",O87=""),"",IF($AD87="24 Saat",N87,IF($AD87="12 Saat",IF(O87&gt;=TIME(20,0,0),WORKDAY.INTL(N87,1,V87,'Resmi Tatiller'!$A$2:$A$17),WORKDAY.INTL(N87-1,1,V87,'Resmi Tatiller'!$A$2:$A$17)),IF($AD87="2 Vardiya",IF(O87&lt;TIME(6,0,0),N87-1,IF(O87&lt;TIME(8,0,0),WORKDAY.INTL(N87-1,1,V87,'Resmi Tatiller'!$A$2:$A$17),N87)),IF(O87&gt;=TIME(18,0,0),WORKDAY.INTL(N87,1,V87,'Resmi Tatiller'!$A$2:$A$17),WORKDAY.INTL(N87-1,1,V87,'Resmi Tatiller'!$A$2:$A$17))))))</f>
        <v/>
      </c>
      <c r="X87" s="8" t="str">
        <f t="shared" si="58"/>
        <v/>
      </c>
      <c r="Y87" s="11" t="str">
        <f t="shared" si="59"/>
        <v/>
      </c>
      <c r="Z87" s="11" t="str">
        <f t="shared" si="60"/>
        <v/>
      </c>
      <c r="AA87" s="11" t="str">
        <f t="shared" si="61"/>
        <v/>
      </c>
      <c r="AB87" s="11" t="str">
        <f t="shared" si="62"/>
        <v/>
      </c>
      <c r="AC87" s="12" t="str">
        <f t="shared" si="63"/>
        <v/>
      </c>
      <c r="AD87" s="6" t="str">
        <f t="shared" si="64"/>
        <v>Gündüz</v>
      </c>
      <c r="AE87" s="18" t="str">
        <f t="shared" si="67"/>
        <v/>
      </c>
      <c r="AF87" s="18" t="str">
        <f t="shared" si="68"/>
        <v/>
      </c>
      <c r="AG87" s="19" t="str">
        <f t="shared" si="69"/>
        <v/>
      </c>
      <c r="AH87" s="18" t="str">
        <f>IF(AF87="","",WORKDAY.INTL(AF87-1,1,V87,'Resmi Tatiller'!$A$2:$A$17))</f>
        <v/>
      </c>
      <c r="AI87" s="18" t="str">
        <f t="shared" si="70"/>
        <v/>
      </c>
      <c r="AJ87" s="18" t="str">
        <f>IF(AE87="","",IF(AH87&lt;&gt;AF87,AH87+TIME(8,0,0),IF(AG87&lt;TIME(8,0,0),AF87+TIME(8,0,0),IF(AG87&lt;TIME(12,0,0),AE87,IF(AG87&lt;TIME(12,45,0),AF87+TIME(12,45,0),IF(AG87&lt;TIME(15,0,0),AE87,IF(AG87&lt;TIME(15,15,0),AF87+TIME(15,15,0),IF(AG87&lt;TIME(18,0,0),AE87,WORKDAY.INTL(AF87,1,V87,'Resmi Tatiller'!$A$2:$A$17)+TIME(8,0,0)))))))))</f>
        <v/>
      </c>
      <c r="AK87" s="18" t="str">
        <f>IF(AE87="","",IF(AH87&lt;&gt;AF87,AH87+TIME(8,0,0),IF(AG87&lt;TIME(8,0,0),AF87+TIME(8,0,0),IF(AG87&lt;TIME(12,0,0),AE87,IF(AG87&lt;TIME(12,45,0),AF87+TIME(12,45,0),IF(AG87&lt;TIME(15,0,0),AE87,IF(AG87&lt;TIME(15,15,0),AF87+TIME(15,15,0),IF(AG87&lt;TIME(20,0,0),AE87,WORKDAY.INTL(AF87,1,V87,'Resmi Tatiller'!$A$2:$A$17)+TIME(8,0,0)))))))))</f>
        <v/>
      </c>
      <c r="AL87" s="18" t="str">
        <f t="shared" si="71"/>
        <v/>
      </c>
    </row>
    <row r="88" spans="1:38" x14ac:dyDescent="0.25">
      <c r="A88" s="6" t="str">
        <f t="shared" si="48"/>
        <v/>
      </c>
      <c r="B88" s="6"/>
      <c r="C88" s="7" t="str">
        <f>IFERROR(VLOOKUP(B88,'Ürün Veri'!$A:$E,2,FALSE),"")</f>
        <v/>
      </c>
      <c r="D88" s="7" t="str">
        <f>IFERROR(VLOOKUP(B88,'Ürün Veri'!$A:$E,3,FALSE),"")</f>
        <v/>
      </c>
      <c r="E88" s="7" t="str">
        <f>IFERROR(VLOOKUP(B88,'Ürün Veri'!$A:$E,4,FALSE),"")</f>
        <v/>
      </c>
      <c r="F88" s="7" t="str">
        <f>IFERROR(VLOOKUP(B88,'Ürün Veri'!$A:$E,5,FALSE),"")</f>
        <v/>
      </c>
      <c r="G88" s="6"/>
      <c r="H88" s="6"/>
      <c r="I88" s="14">
        <v>10</v>
      </c>
      <c r="J88" s="15">
        <f t="shared" si="49"/>
        <v>45</v>
      </c>
      <c r="K88" s="15">
        <f t="shared" si="50"/>
        <v>15</v>
      </c>
      <c r="L88" s="8">
        <f t="shared" si="51"/>
        <v>9</v>
      </c>
      <c r="M88" s="6" t="s">
        <v>763</v>
      </c>
      <c r="N88" s="9" t="str">
        <f t="shared" si="65"/>
        <v/>
      </c>
      <c r="O88" s="10" t="str">
        <f t="shared" si="66"/>
        <v/>
      </c>
      <c r="P88" s="8" t="str">
        <f t="shared" si="52"/>
        <v/>
      </c>
      <c r="Q88" s="8" t="str">
        <f t="shared" si="53"/>
        <v/>
      </c>
      <c r="R88" s="9" t="str">
        <f>IF(AB88="","",WORKDAY.INTL(W88,AA88,V88,'Resmi Tatiller'!$A$2:$A$17))</f>
        <v/>
      </c>
      <c r="S88" s="10" t="str">
        <f t="shared" si="54"/>
        <v/>
      </c>
      <c r="T88" s="8" t="str">
        <f t="shared" si="55"/>
        <v>Boş</v>
      </c>
      <c r="U88" s="8">
        <f t="shared" si="56"/>
        <v>540</v>
      </c>
      <c r="V88" s="11" t="str">
        <f t="shared" si="57"/>
        <v>0000011</v>
      </c>
      <c r="W88" s="9" t="str">
        <f>IF(OR(N88="",O88=""),"",IF($AD88="24 Saat",N88,IF($AD88="12 Saat",IF(O88&gt;=TIME(20,0,0),WORKDAY.INTL(N88,1,V88,'Resmi Tatiller'!$A$2:$A$17),WORKDAY.INTL(N88-1,1,V88,'Resmi Tatiller'!$A$2:$A$17)),IF($AD88="2 Vardiya",IF(O88&lt;TIME(6,0,0),N88-1,IF(O88&lt;TIME(8,0,0),WORKDAY.INTL(N88-1,1,V88,'Resmi Tatiller'!$A$2:$A$17),N88)),IF(O88&gt;=TIME(18,0,0),WORKDAY.INTL(N88,1,V88,'Resmi Tatiller'!$A$2:$A$17),WORKDAY.INTL(N88-1,1,V88,'Resmi Tatiller'!$A$2:$A$17))))))</f>
        <v/>
      </c>
      <c r="X88" s="8" t="str">
        <f t="shared" si="58"/>
        <v/>
      </c>
      <c r="Y88" s="11" t="str">
        <f t="shared" si="59"/>
        <v/>
      </c>
      <c r="Z88" s="11" t="str">
        <f t="shared" si="60"/>
        <v/>
      </c>
      <c r="AA88" s="11" t="str">
        <f t="shared" si="61"/>
        <v/>
      </c>
      <c r="AB88" s="11" t="str">
        <f t="shared" si="62"/>
        <v/>
      </c>
      <c r="AC88" s="12" t="str">
        <f t="shared" si="63"/>
        <v/>
      </c>
      <c r="AD88" s="6" t="str">
        <f t="shared" si="64"/>
        <v>Gündüz</v>
      </c>
      <c r="AE88" s="18" t="str">
        <f t="shared" si="67"/>
        <v/>
      </c>
      <c r="AF88" s="18" t="str">
        <f t="shared" si="68"/>
        <v/>
      </c>
      <c r="AG88" s="19" t="str">
        <f t="shared" si="69"/>
        <v/>
      </c>
      <c r="AH88" s="18" t="str">
        <f>IF(AF88="","",WORKDAY.INTL(AF88-1,1,V88,'Resmi Tatiller'!$A$2:$A$17))</f>
        <v/>
      </c>
      <c r="AI88" s="18" t="str">
        <f t="shared" si="70"/>
        <v/>
      </c>
      <c r="AJ88" s="18" t="str">
        <f>IF(AE88="","",IF(AH88&lt;&gt;AF88,AH88+TIME(8,0,0),IF(AG88&lt;TIME(8,0,0),AF88+TIME(8,0,0),IF(AG88&lt;TIME(12,0,0),AE88,IF(AG88&lt;TIME(12,45,0),AF88+TIME(12,45,0),IF(AG88&lt;TIME(15,0,0),AE88,IF(AG88&lt;TIME(15,15,0),AF88+TIME(15,15,0),IF(AG88&lt;TIME(18,0,0),AE88,WORKDAY.INTL(AF88,1,V88,'Resmi Tatiller'!$A$2:$A$17)+TIME(8,0,0)))))))))</f>
        <v/>
      </c>
      <c r="AK88" s="18" t="str">
        <f>IF(AE88="","",IF(AH88&lt;&gt;AF88,AH88+TIME(8,0,0),IF(AG88&lt;TIME(8,0,0),AF88+TIME(8,0,0),IF(AG88&lt;TIME(12,0,0),AE88,IF(AG88&lt;TIME(12,45,0),AF88+TIME(12,45,0),IF(AG88&lt;TIME(15,0,0),AE88,IF(AG88&lt;TIME(15,15,0),AF88+TIME(15,15,0),IF(AG88&lt;TIME(20,0,0),AE88,WORKDAY.INTL(AF88,1,V88,'Resmi Tatiller'!$A$2:$A$17)+TIME(8,0,0)))))))))</f>
        <v/>
      </c>
      <c r="AL88" s="18" t="str">
        <f t="shared" si="71"/>
        <v/>
      </c>
    </row>
    <row r="89" spans="1:38" x14ac:dyDescent="0.25">
      <c r="A89" s="6" t="str">
        <f t="shared" si="48"/>
        <v/>
      </c>
      <c r="B89" s="6"/>
      <c r="C89" s="7" t="str">
        <f>IFERROR(VLOOKUP(B89,'Ürün Veri'!$A:$E,2,FALSE),"")</f>
        <v/>
      </c>
      <c r="D89" s="7" t="str">
        <f>IFERROR(VLOOKUP(B89,'Ürün Veri'!$A:$E,3,FALSE),"")</f>
        <v/>
      </c>
      <c r="E89" s="7" t="str">
        <f>IFERROR(VLOOKUP(B89,'Ürün Veri'!$A:$E,4,FALSE),"")</f>
        <v/>
      </c>
      <c r="F89" s="7" t="str">
        <f>IFERROR(VLOOKUP(B89,'Ürün Veri'!$A:$E,5,FALSE),"")</f>
        <v/>
      </c>
      <c r="G89" s="6"/>
      <c r="H89" s="6"/>
      <c r="I89" s="14">
        <v>10</v>
      </c>
      <c r="J89" s="15">
        <f t="shared" si="49"/>
        <v>45</v>
      </c>
      <c r="K89" s="15">
        <f t="shared" si="50"/>
        <v>15</v>
      </c>
      <c r="L89" s="8">
        <f t="shared" si="51"/>
        <v>9</v>
      </c>
      <c r="M89" s="6" t="s">
        <v>763</v>
      </c>
      <c r="N89" s="9" t="str">
        <f t="shared" si="65"/>
        <v/>
      </c>
      <c r="O89" s="10" t="str">
        <f t="shared" si="66"/>
        <v/>
      </c>
      <c r="P89" s="8" t="str">
        <f t="shared" si="52"/>
        <v/>
      </c>
      <c r="Q89" s="8" t="str">
        <f t="shared" si="53"/>
        <v/>
      </c>
      <c r="R89" s="9" t="str">
        <f>IF(AB89="","",WORKDAY.INTL(W89,AA89,V89,'Resmi Tatiller'!$A$2:$A$17))</f>
        <v/>
      </c>
      <c r="S89" s="10" t="str">
        <f t="shared" si="54"/>
        <v/>
      </c>
      <c r="T89" s="8" t="str">
        <f t="shared" si="55"/>
        <v>Boş</v>
      </c>
      <c r="U89" s="8">
        <f t="shared" si="56"/>
        <v>540</v>
      </c>
      <c r="V89" s="11" t="str">
        <f t="shared" si="57"/>
        <v>0000011</v>
      </c>
      <c r="W89" s="9" t="str">
        <f>IF(OR(N89="",O89=""),"",IF($AD89="24 Saat",N89,IF($AD89="12 Saat",IF(O89&gt;=TIME(20,0,0),WORKDAY.INTL(N89,1,V89,'Resmi Tatiller'!$A$2:$A$17),WORKDAY.INTL(N89-1,1,V89,'Resmi Tatiller'!$A$2:$A$17)),IF($AD89="2 Vardiya",IF(O89&lt;TIME(6,0,0),N89-1,IF(O89&lt;TIME(8,0,0),WORKDAY.INTL(N89-1,1,V89,'Resmi Tatiller'!$A$2:$A$17),N89)),IF(O89&gt;=TIME(18,0,0),WORKDAY.INTL(N89,1,V89,'Resmi Tatiller'!$A$2:$A$17),WORKDAY.INTL(N89-1,1,V89,'Resmi Tatiller'!$A$2:$A$17))))))</f>
        <v/>
      </c>
      <c r="X89" s="8" t="str">
        <f t="shared" si="58"/>
        <v/>
      </c>
      <c r="Y89" s="11" t="str">
        <f t="shared" si="59"/>
        <v/>
      </c>
      <c r="Z89" s="11" t="str">
        <f t="shared" si="60"/>
        <v/>
      </c>
      <c r="AA89" s="11" t="str">
        <f t="shared" si="61"/>
        <v/>
      </c>
      <c r="AB89" s="11" t="str">
        <f t="shared" si="62"/>
        <v/>
      </c>
      <c r="AC89" s="12" t="str">
        <f t="shared" si="63"/>
        <v/>
      </c>
      <c r="AD89" s="6" t="str">
        <f t="shared" si="64"/>
        <v>Gündüz</v>
      </c>
      <c r="AE89" s="18" t="str">
        <f t="shared" si="67"/>
        <v/>
      </c>
      <c r="AF89" s="18" t="str">
        <f t="shared" si="68"/>
        <v/>
      </c>
      <c r="AG89" s="19" t="str">
        <f t="shared" si="69"/>
        <v/>
      </c>
      <c r="AH89" s="18" t="str">
        <f>IF(AF89="","",WORKDAY.INTL(AF89-1,1,V89,'Resmi Tatiller'!$A$2:$A$17))</f>
        <v/>
      </c>
      <c r="AI89" s="18" t="str">
        <f t="shared" si="70"/>
        <v/>
      </c>
      <c r="AJ89" s="18" t="str">
        <f>IF(AE89="","",IF(AH89&lt;&gt;AF89,AH89+TIME(8,0,0),IF(AG89&lt;TIME(8,0,0),AF89+TIME(8,0,0),IF(AG89&lt;TIME(12,0,0),AE89,IF(AG89&lt;TIME(12,45,0),AF89+TIME(12,45,0),IF(AG89&lt;TIME(15,0,0),AE89,IF(AG89&lt;TIME(15,15,0),AF89+TIME(15,15,0),IF(AG89&lt;TIME(18,0,0),AE89,WORKDAY.INTL(AF89,1,V89,'Resmi Tatiller'!$A$2:$A$17)+TIME(8,0,0)))))))))</f>
        <v/>
      </c>
      <c r="AK89" s="18" t="str">
        <f>IF(AE89="","",IF(AH89&lt;&gt;AF89,AH89+TIME(8,0,0),IF(AG89&lt;TIME(8,0,0),AF89+TIME(8,0,0),IF(AG89&lt;TIME(12,0,0),AE89,IF(AG89&lt;TIME(12,45,0),AF89+TIME(12,45,0),IF(AG89&lt;TIME(15,0,0),AE89,IF(AG89&lt;TIME(15,15,0),AF89+TIME(15,15,0),IF(AG89&lt;TIME(20,0,0),AE89,WORKDAY.INTL(AF89,1,V89,'Resmi Tatiller'!$A$2:$A$17)+TIME(8,0,0)))))))))</f>
        <v/>
      </c>
      <c r="AL89" s="18" t="str">
        <f t="shared" si="71"/>
        <v/>
      </c>
    </row>
    <row r="90" spans="1:38" x14ac:dyDescent="0.25">
      <c r="A90" s="6" t="str">
        <f t="shared" si="48"/>
        <v/>
      </c>
      <c r="B90" s="6"/>
      <c r="C90" s="7" t="str">
        <f>IFERROR(VLOOKUP(B90,'Ürün Veri'!$A:$E,2,FALSE),"")</f>
        <v/>
      </c>
      <c r="D90" s="7" t="str">
        <f>IFERROR(VLOOKUP(B90,'Ürün Veri'!$A:$E,3,FALSE),"")</f>
        <v/>
      </c>
      <c r="E90" s="7" t="str">
        <f>IFERROR(VLOOKUP(B90,'Ürün Veri'!$A:$E,4,FALSE),"")</f>
        <v/>
      </c>
      <c r="F90" s="7" t="str">
        <f>IFERROR(VLOOKUP(B90,'Ürün Veri'!$A:$E,5,FALSE),"")</f>
        <v/>
      </c>
      <c r="G90" s="6"/>
      <c r="H90" s="6"/>
      <c r="I90" s="14">
        <v>10</v>
      </c>
      <c r="J90" s="15">
        <f t="shared" si="49"/>
        <v>45</v>
      </c>
      <c r="K90" s="15">
        <f t="shared" si="50"/>
        <v>15</v>
      </c>
      <c r="L90" s="8">
        <f t="shared" si="51"/>
        <v>9</v>
      </c>
      <c r="M90" s="6" t="s">
        <v>763</v>
      </c>
      <c r="N90" s="9" t="str">
        <f t="shared" si="65"/>
        <v/>
      </c>
      <c r="O90" s="10" t="str">
        <f t="shared" si="66"/>
        <v/>
      </c>
      <c r="P90" s="8" t="str">
        <f t="shared" si="52"/>
        <v/>
      </c>
      <c r="Q90" s="8" t="str">
        <f t="shared" si="53"/>
        <v/>
      </c>
      <c r="R90" s="9" t="str">
        <f>IF(AB90="","",WORKDAY.INTL(W90,AA90,V90,'Resmi Tatiller'!$A$2:$A$17))</f>
        <v/>
      </c>
      <c r="S90" s="10" t="str">
        <f t="shared" si="54"/>
        <v/>
      </c>
      <c r="T90" s="8" t="str">
        <f t="shared" si="55"/>
        <v>Boş</v>
      </c>
      <c r="U90" s="8">
        <f t="shared" si="56"/>
        <v>540</v>
      </c>
      <c r="V90" s="11" t="str">
        <f t="shared" si="57"/>
        <v>0000011</v>
      </c>
      <c r="W90" s="9" t="str">
        <f>IF(OR(N90="",O90=""),"",IF($AD90="24 Saat",N90,IF($AD90="12 Saat",IF(O90&gt;=TIME(20,0,0),WORKDAY.INTL(N90,1,V90,'Resmi Tatiller'!$A$2:$A$17),WORKDAY.INTL(N90-1,1,V90,'Resmi Tatiller'!$A$2:$A$17)),IF($AD90="2 Vardiya",IF(O90&lt;TIME(6,0,0),N90-1,IF(O90&lt;TIME(8,0,0),WORKDAY.INTL(N90-1,1,V90,'Resmi Tatiller'!$A$2:$A$17),N90)),IF(O90&gt;=TIME(18,0,0),WORKDAY.INTL(N90,1,V90,'Resmi Tatiller'!$A$2:$A$17),WORKDAY.INTL(N90-1,1,V90,'Resmi Tatiller'!$A$2:$A$17))))))</f>
        <v/>
      </c>
      <c r="X90" s="8" t="str">
        <f t="shared" si="58"/>
        <v/>
      </c>
      <c r="Y90" s="11" t="str">
        <f t="shared" si="59"/>
        <v/>
      </c>
      <c r="Z90" s="11" t="str">
        <f t="shared" si="60"/>
        <v/>
      </c>
      <c r="AA90" s="11" t="str">
        <f t="shared" si="61"/>
        <v/>
      </c>
      <c r="AB90" s="11" t="str">
        <f t="shared" si="62"/>
        <v/>
      </c>
      <c r="AC90" s="12" t="str">
        <f t="shared" si="63"/>
        <v/>
      </c>
      <c r="AD90" s="6" t="str">
        <f t="shared" si="64"/>
        <v>Gündüz</v>
      </c>
      <c r="AE90" s="18" t="str">
        <f t="shared" si="67"/>
        <v/>
      </c>
      <c r="AF90" s="18" t="str">
        <f t="shared" si="68"/>
        <v/>
      </c>
      <c r="AG90" s="19" t="str">
        <f t="shared" si="69"/>
        <v/>
      </c>
      <c r="AH90" s="18" t="str">
        <f>IF(AF90="","",WORKDAY.INTL(AF90-1,1,V90,'Resmi Tatiller'!$A$2:$A$17))</f>
        <v/>
      </c>
      <c r="AI90" s="18" t="str">
        <f t="shared" si="70"/>
        <v/>
      </c>
      <c r="AJ90" s="18" t="str">
        <f>IF(AE90="","",IF(AH90&lt;&gt;AF90,AH90+TIME(8,0,0),IF(AG90&lt;TIME(8,0,0),AF90+TIME(8,0,0),IF(AG90&lt;TIME(12,0,0),AE90,IF(AG90&lt;TIME(12,45,0),AF90+TIME(12,45,0),IF(AG90&lt;TIME(15,0,0),AE90,IF(AG90&lt;TIME(15,15,0),AF90+TIME(15,15,0),IF(AG90&lt;TIME(18,0,0),AE90,WORKDAY.INTL(AF90,1,V90,'Resmi Tatiller'!$A$2:$A$17)+TIME(8,0,0)))))))))</f>
        <v/>
      </c>
      <c r="AK90" s="18" t="str">
        <f>IF(AE90="","",IF(AH90&lt;&gt;AF90,AH90+TIME(8,0,0),IF(AG90&lt;TIME(8,0,0),AF90+TIME(8,0,0),IF(AG90&lt;TIME(12,0,0),AE90,IF(AG90&lt;TIME(12,45,0),AF90+TIME(12,45,0),IF(AG90&lt;TIME(15,0,0),AE90,IF(AG90&lt;TIME(15,15,0),AF90+TIME(15,15,0),IF(AG90&lt;TIME(20,0,0),AE90,WORKDAY.INTL(AF90,1,V90,'Resmi Tatiller'!$A$2:$A$17)+TIME(8,0,0)))))))))</f>
        <v/>
      </c>
      <c r="AL90" s="18" t="str">
        <f t="shared" si="71"/>
        <v/>
      </c>
    </row>
    <row r="91" spans="1:38" x14ac:dyDescent="0.25">
      <c r="A91" s="6" t="str">
        <f t="shared" si="48"/>
        <v/>
      </c>
      <c r="B91" s="6"/>
      <c r="C91" s="7" t="str">
        <f>IFERROR(VLOOKUP(B91,'Ürün Veri'!$A:$E,2,FALSE),"")</f>
        <v/>
      </c>
      <c r="D91" s="7" t="str">
        <f>IFERROR(VLOOKUP(B91,'Ürün Veri'!$A:$E,3,FALSE),"")</f>
        <v/>
      </c>
      <c r="E91" s="7" t="str">
        <f>IFERROR(VLOOKUP(B91,'Ürün Veri'!$A:$E,4,FALSE),"")</f>
        <v/>
      </c>
      <c r="F91" s="7" t="str">
        <f>IFERROR(VLOOKUP(B91,'Ürün Veri'!$A:$E,5,FALSE),"")</f>
        <v/>
      </c>
      <c r="G91" s="6"/>
      <c r="H91" s="6"/>
      <c r="I91" s="14">
        <v>10</v>
      </c>
      <c r="J91" s="15">
        <f t="shared" si="49"/>
        <v>45</v>
      </c>
      <c r="K91" s="15">
        <f t="shared" si="50"/>
        <v>15</v>
      </c>
      <c r="L91" s="8">
        <f t="shared" si="51"/>
        <v>9</v>
      </c>
      <c r="M91" s="6" t="s">
        <v>763</v>
      </c>
      <c r="N91" s="9" t="str">
        <f t="shared" si="65"/>
        <v/>
      </c>
      <c r="O91" s="10" t="str">
        <f t="shared" si="66"/>
        <v/>
      </c>
      <c r="P91" s="8" t="str">
        <f t="shared" si="52"/>
        <v/>
      </c>
      <c r="Q91" s="8" t="str">
        <f t="shared" si="53"/>
        <v/>
      </c>
      <c r="R91" s="9" t="str">
        <f>IF(AB91="","",WORKDAY.INTL(W91,AA91,V91,'Resmi Tatiller'!$A$2:$A$17))</f>
        <v/>
      </c>
      <c r="S91" s="10" t="str">
        <f t="shared" si="54"/>
        <v/>
      </c>
      <c r="T91" s="8" t="str">
        <f t="shared" si="55"/>
        <v>Boş</v>
      </c>
      <c r="U91" s="8">
        <f t="shared" si="56"/>
        <v>540</v>
      </c>
      <c r="V91" s="11" t="str">
        <f t="shared" si="57"/>
        <v>0000011</v>
      </c>
      <c r="W91" s="9" t="str">
        <f>IF(OR(N91="",O91=""),"",IF($AD91="24 Saat",N91,IF($AD91="12 Saat",IF(O91&gt;=TIME(20,0,0),WORKDAY.INTL(N91,1,V91,'Resmi Tatiller'!$A$2:$A$17),WORKDAY.INTL(N91-1,1,V91,'Resmi Tatiller'!$A$2:$A$17)),IF($AD91="2 Vardiya",IF(O91&lt;TIME(6,0,0),N91-1,IF(O91&lt;TIME(8,0,0),WORKDAY.INTL(N91-1,1,V91,'Resmi Tatiller'!$A$2:$A$17),N91)),IF(O91&gt;=TIME(18,0,0),WORKDAY.INTL(N91,1,V91,'Resmi Tatiller'!$A$2:$A$17),WORKDAY.INTL(N91-1,1,V91,'Resmi Tatiller'!$A$2:$A$17))))))</f>
        <v/>
      </c>
      <c r="X91" s="8" t="str">
        <f t="shared" si="58"/>
        <v/>
      </c>
      <c r="Y91" s="11" t="str">
        <f t="shared" si="59"/>
        <v/>
      </c>
      <c r="Z91" s="11" t="str">
        <f t="shared" si="60"/>
        <v/>
      </c>
      <c r="AA91" s="11" t="str">
        <f t="shared" si="61"/>
        <v/>
      </c>
      <c r="AB91" s="11" t="str">
        <f t="shared" si="62"/>
        <v/>
      </c>
      <c r="AC91" s="12" t="str">
        <f t="shared" si="63"/>
        <v/>
      </c>
      <c r="AD91" s="6" t="str">
        <f t="shared" si="64"/>
        <v>Gündüz</v>
      </c>
      <c r="AE91" s="18" t="str">
        <f t="shared" si="67"/>
        <v/>
      </c>
      <c r="AF91" s="18" t="str">
        <f t="shared" si="68"/>
        <v/>
      </c>
      <c r="AG91" s="19" t="str">
        <f t="shared" si="69"/>
        <v/>
      </c>
      <c r="AH91" s="18" t="str">
        <f>IF(AF91="","",WORKDAY.INTL(AF91-1,1,V91,'Resmi Tatiller'!$A$2:$A$17))</f>
        <v/>
      </c>
      <c r="AI91" s="18" t="str">
        <f t="shared" si="70"/>
        <v/>
      </c>
      <c r="AJ91" s="18" t="str">
        <f>IF(AE91="","",IF(AH91&lt;&gt;AF91,AH91+TIME(8,0,0),IF(AG91&lt;TIME(8,0,0),AF91+TIME(8,0,0),IF(AG91&lt;TIME(12,0,0),AE91,IF(AG91&lt;TIME(12,45,0),AF91+TIME(12,45,0),IF(AG91&lt;TIME(15,0,0),AE91,IF(AG91&lt;TIME(15,15,0),AF91+TIME(15,15,0),IF(AG91&lt;TIME(18,0,0),AE91,WORKDAY.INTL(AF91,1,V91,'Resmi Tatiller'!$A$2:$A$17)+TIME(8,0,0)))))))))</f>
        <v/>
      </c>
      <c r="AK91" s="18" t="str">
        <f>IF(AE91="","",IF(AH91&lt;&gt;AF91,AH91+TIME(8,0,0),IF(AG91&lt;TIME(8,0,0),AF91+TIME(8,0,0),IF(AG91&lt;TIME(12,0,0),AE91,IF(AG91&lt;TIME(12,45,0),AF91+TIME(12,45,0),IF(AG91&lt;TIME(15,0,0),AE91,IF(AG91&lt;TIME(15,15,0),AF91+TIME(15,15,0),IF(AG91&lt;TIME(20,0,0),AE91,WORKDAY.INTL(AF91,1,V91,'Resmi Tatiller'!$A$2:$A$17)+TIME(8,0,0)))))))))</f>
        <v/>
      </c>
      <c r="AL91" s="18" t="str">
        <f t="shared" si="71"/>
        <v/>
      </c>
    </row>
    <row r="92" spans="1:38" x14ac:dyDescent="0.25">
      <c r="A92" s="6" t="str">
        <f t="shared" si="48"/>
        <v/>
      </c>
      <c r="B92" s="6"/>
      <c r="C92" s="7" t="str">
        <f>IFERROR(VLOOKUP(B92,'Ürün Veri'!$A:$E,2,FALSE),"")</f>
        <v/>
      </c>
      <c r="D92" s="7" t="str">
        <f>IFERROR(VLOOKUP(B92,'Ürün Veri'!$A:$E,3,FALSE),"")</f>
        <v/>
      </c>
      <c r="E92" s="7" t="str">
        <f>IFERROR(VLOOKUP(B92,'Ürün Veri'!$A:$E,4,FALSE),"")</f>
        <v/>
      </c>
      <c r="F92" s="7" t="str">
        <f>IFERROR(VLOOKUP(B92,'Ürün Veri'!$A:$E,5,FALSE),"")</f>
        <v/>
      </c>
      <c r="G92" s="6"/>
      <c r="H92" s="6"/>
      <c r="I92" s="14">
        <v>10</v>
      </c>
      <c r="J92" s="15">
        <f t="shared" si="49"/>
        <v>45</v>
      </c>
      <c r="K92" s="15">
        <f t="shared" si="50"/>
        <v>15</v>
      </c>
      <c r="L92" s="8">
        <f t="shared" si="51"/>
        <v>9</v>
      </c>
      <c r="M92" s="6" t="s">
        <v>763</v>
      </c>
      <c r="N92" s="9" t="str">
        <f t="shared" si="65"/>
        <v/>
      </c>
      <c r="O92" s="10" t="str">
        <f t="shared" si="66"/>
        <v/>
      </c>
      <c r="P92" s="8" t="str">
        <f t="shared" si="52"/>
        <v/>
      </c>
      <c r="Q92" s="8" t="str">
        <f t="shared" si="53"/>
        <v/>
      </c>
      <c r="R92" s="9" t="str">
        <f>IF(AB92="","",WORKDAY.INTL(W92,AA92,V92,'Resmi Tatiller'!$A$2:$A$17))</f>
        <v/>
      </c>
      <c r="S92" s="10" t="str">
        <f t="shared" si="54"/>
        <v/>
      </c>
      <c r="T92" s="8" t="str">
        <f t="shared" si="55"/>
        <v>Boş</v>
      </c>
      <c r="U92" s="8">
        <f t="shared" si="56"/>
        <v>540</v>
      </c>
      <c r="V92" s="11" t="str">
        <f t="shared" si="57"/>
        <v>0000011</v>
      </c>
      <c r="W92" s="9" t="str">
        <f>IF(OR(N92="",O92=""),"",IF($AD92="24 Saat",N92,IF($AD92="12 Saat",IF(O92&gt;=TIME(20,0,0),WORKDAY.INTL(N92,1,V92,'Resmi Tatiller'!$A$2:$A$17),WORKDAY.INTL(N92-1,1,V92,'Resmi Tatiller'!$A$2:$A$17)),IF($AD92="2 Vardiya",IF(O92&lt;TIME(6,0,0),N92-1,IF(O92&lt;TIME(8,0,0),WORKDAY.INTL(N92-1,1,V92,'Resmi Tatiller'!$A$2:$A$17),N92)),IF(O92&gt;=TIME(18,0,0),WORKDAY.INTL(N92,1,V92,'Resmi Tatiller'!$A$2:$A$17),WORKDAY.INTL(N92-1,1,V92,'Resmi Tatiller'!$A$2:$A$17))))))</f>
        <v/>
      </c>
      <c r="X92" s="8" t="str">
        <f t="shared" si="58"/>
        <v/>
      </c>
      <c r="Y92" s="11" t="str">
        <f t="shared" si="59"/>
        <v/>
      </c>
      <c r="Z92" s="11" t="str">
        <f t="shared" si="60"/>
        <v/>
      </c>
      <c r="AA92" s="11" t="str">
        <f t="shared" si="61"/>
        <v/>
      </c>
      <c r="AB92" s="11" t="str">
        <f t="shared" si="62"/>
        <v/>
      </c>
      <c r="AC92" s="12" t="str">
        <f t="shared" si="63"/>
        <v/>
      </c>
      <c r="AD92" s="6" t="str">
        <f t="shared" si="64"/>
        <v>Gündüz</v>
      </c>
      <c r="AE92" s="18" t="str">
        <f t="shared" si="67"/>
        <v/>
      </c>
      <c r="AF92" s="18" t="str">
        <f t="shared" si="68"/>
        <v/>
      </c>
      <c r="AG92" s="19" t="str">
        <f t="shared" si="69"/>
        <v/>
      </c>
      <c r="AH92" s="18" t="str">
        <f>IF(AF92="","",WORKDAY.INTL(AF92-1,1,V92,'Resmi Tatiller'!$A$2:$A$17))</f>
        <v/>
      </c>
      <c r="AI92" s="18" t="str">
        <f t="shared" si="70"/>
        <v/>
      </c>
      <c r="AJ92" s="18" t="str">
        <f>IF(AE92="","",IF(AH92&lt;&gt;AF92,AH92+TIME(8,0,0),IF(AG92&lt;TIME(8,0,0),AF92+TIME(8,0,0),IF(AG92&lt;TIME(12,0,0),AE92,IF(AG92&lt;TIME(12,45,0),AF92+TIME(12,45,0),IF(AG92&lt;TIME(15,0,0),AE92,IF(AG92&lt;TIME(15,15,0),AF92+TIME(15,15,0),IF(AG92&lt;TIME(18,0,0),AE92,WORKDAY.INTL(AF92,1,V92,'Resmi Tatiller'!$A$2:$A$17)+TIME(8,0,0)))))))))</f>
        <v/>
      </c>
      <c r="AK92" s="18" t="str">
        <f>IF(AE92="","",IF(AH92&lt;&gt;AF92,AH92+TIME(8,0,0),IF(AG92&lt;TIME(8,0,0),AF92+TIME(8,0,0),IF(AG92&lt;TIME(12,0,0),AE92,IF(AG92&lt;TIME(12,45,0),AF92+TIME(12,45,0),IF(AG92&lt;TIME(15,0,0),AE92,IF(AG92&lt;TIME(15,15,0),AF92+TIME(15,15,0),IF(AG92&lt;TIME(20,0,0),AE92,WORKDAY.INTL(AF92,1,V92,'Resmi Tatiller'!$A$2:$A$17)+TIME(8,0,0)))))))))</f>
        <v/>
      </c>
      <c r="AL92" s="18" t="str">
        <f t="shared" si="71"/>
        <v/>
      </c>
    </row>
    <row r="93" spans="1:38" x14ac:dyDescent="0.25">
      <c r="A93" s="6" t="str">
        <f t="shared" si="48"/>
        <v/>
      </c>
      <c r="B93" s="6"/>
      <c r="C93" s="7" t="str">
        <f>IFERROR(VLOOKUP(B93,'Ürün Veri'!$A:$E,2,FALSE),"")</f>
        <v/>
      </c>
      <c r="D93" s="7" t="str">
        <f>IFERROR(VLOOKUP(B93,'Ürün Veri'!$A:$E,3,FALSE),"")</f>
        <v/>
      </c>
      <c r="E93" s="7" t="str">
        <f>IFERROR(VLOOKUP(B93,'Ürün Veri'!$A:$E,4,FALSE),"")</f>
        <v/>
      </c>
      <c r="F93" s="7" t="str">
        <f>IFERROR(VLOOKUP(B93,'Ürün Veri'!$A:$E,5,FALSE),"")</f>
        <v/>
      </c>
      <c r="G93" s="6"/>
      <c r="H93" s="6"/>
      <c r="I93" s="14">
        <v>10</v>
      </c>
      <c r="J93" s="15">
        <f t="shared" si="49"/>
        <v>45</v>
      </c>
      <c r="K93" s="15">
        <f t="shared" si="50"/>
        <v>15</v>
      </c>
      <c r="L93" s="8">
        <f t="shared" si="51"/>
        <v>9</v>
      </c>
      <c r="M93" s="6" t="s">
        <v>763</v>
      </c>
      <c r="N93" s="9" t="str">
        <f t="shared" si="65"/>
        <v/>
      </c>
      <c r="O93" s="10" t="str">
        <f t="shared" si="66"/>
        <v/>
      </c>
      <c r="P93" s="8" t="str">
        <f t="shared" si="52"/>
        <v/>
      </c>
      <c r="Q93" s="8" t="str">
        <f t="shared" si="53"/>
        <v/>
      </c>
      <c r="R93" s="9" t="str">
        <f>IF(AB93="","",WORKDAY.INTL(W93,AA93,V93,'Resmi Tatiller'!$A$2:$A$17))</f>
        <v/>
      </c>
      <c r="S93" s="10" t="str">
        <f t="shared" si="54"/>
        <v/>
      </c>
      <c r="T93" s="8" t="str">
        <f t="shared" si="55"/>
        <v>Boş</v>
      </c>
      <c r="U93" s="8">
        <f t="shared" si="56"/>
        <v>540</v>
      </c>
      <c r="V93" s="11" t="str">
        <f t="shared" si="57"/>
        <v>0000011</v>
      </c>
      <c r="W93" s="9" t="str">
        <f>IF(OR(N93="",O93=""),"",IF($AD93="24 Saat",N93,IF($AD93="12 Saat",IF(O93&gt;=TIME(20,0,0),WORKDAY.INTL(N93,1,V93,'Resmi Tatiller'!$A$2:$A$17),WORKDAY.INTL(N93-1,1,V93,'Resmi Tatiller'!$A$2:$A$17)),IF($AD93="2 Vardiya",IF(O93&lt;TIME(6,0,0),N93-1,IF(O93&lt;TIME(8,0,0),WORKDAY.INTL(N93-1,1,V93,'Resmi Tatiller'!$A$2:$A$17),N93)),IF(O93&gt;=TIME(18,0,0),WORKDAY.INTL(N93,1,V93,'Resmi Tatiller'!$A$2:$A$17),WORKDAY.INTL(N93-1,1,V93,'Resmi Tatiller'!$A$2:$A$17))))))</f>
        <v/>
      </c>
      <c r="X93" s="8" t="str">
        <f t="shared" si="58"/>
        <v/>
      </c>
      <c r="Y93" s="11" t="str">
        <f t="shared" si="59"/>
        <v/>
      </c>
      <c r="Z93" s="11" t="str">
        <f t="shared" si="60"/>
        <v/>
      </c>
      <c r="AA93" s="11" t="str">
        <f t="shared" si="61"/>
        <v/>
      </c>
      <c r="AB93" s="11" t="str">
        <f t="shared" si="62"/>
        <v/>
      </c>
      <c r="AC93" s="12" t="str">
        <f t="shared" si="63"/>
        <v/>
      </c>
      <c r="AD93" s="6" t="str">
        <f t="shared" si="64"/>
        <v>Gündüz</v>
      </c>
      <c r="AE93" s="18" t="str">
        <f t="shared" si="67"/>
        <v/>
      </c>
      <c r="AF93" s="18" t="str">
        <f t="shared" si="68"/>
        <v/>
      </c>
      <c r="AG93" s="19" t="str">
        <f t="shared" si="69"/>
        <v/>
      </c>
      <c r="AH93" s="18" t="str">
        <f>IF(AF93="","",WORKDAY.INTL(AF93-1,1,V93,'Resmi Tatiller'!$A$2:$A$17))</f>
        <v/>
      </c>
      <c r="AI93" s="18" t="str">
        <f t="shared" si="70"/>
        <v/>
      </c>
      <c r="AJ93" s="18" t="str">
        <f>IF(AE93="","",IF(AH93&lt;&gt;AF93,AH93+TIME(8,0,0),IF(AG93&lt;TIME(8,0,0),AF93+TIME(8,0,0),IF(AG93&lt;TIME(12,0,0),AE93,IF(AG93&lt;TIME(12,45,0),AF93+TIME(12,45,0),IF(AG93&lt;TIME(15,0,0),AE93,IF(AG93&lt;TIME(15,15,0),AF93+TIME(15,15,0),IF(AG93&lt;TIME(18,0,0),AE93,WORKDAY.INTL(AF93,1,V93,'Resmi Tatiller'!$A$2:$A$17)+TIME(8,0,0)))))))))</f>
        <v/>
      </c>
      <c r="AK93" s="18" t="str">
        <f>IF(AE93="","",IF(AH93&lt;&gt;AF93,AH93+TIME(8,0,0),IF(AG93&lt;TIME(8,0,0),AF93+TIME(8,0,0),IF(AG93&lt;TIME(12,0,0),AE93,IF(AG93&lt;TIME(12,45,0),AF93+TIME(12,45,0),IF(AG93&lt;TIME(15,0,0),AE93,IF(AG93&lt;TIME(15,15,0),AF93+TIME(15,15,0),IF(AG93&lt;TIME(20,0,0),AE93,WORKDAY.INTL(AF93,1,V93,'Resmi Tatiller'!$A$2:$A$17)+TIME(8,0,0)))))))))</f>
        <v/>
      </c>
      <c r="AL93" s="18" t="str">
        <f t="shared" si="71"/>
        <v/>
      </c>
    </row>
    <row r="94" spans="1:38" x14ac:dyDescent="0.25">
      <c r="A94" s="6" t="str">
        <f t="shared" si="48"/>
        <v/>
      </c>
      <c r="B94" s="6"/>
      <c r="C94" s="7" t="str">
        <f>IFERROR(VLOOKUP(B94,'Ürün Veri'!$A:$E,2,FALSE),"")</f>
        <v/>
      </c>
      <c r="D94" s="7" t="str">
        <f>IFERROR(VLOOKUP(B94,'Ürün Veri'!$A:$E,3,FALSE),"")</f>
        <v/>
      </c>
      <c r="E94" s="7" t="str">
        <f>IFERROR(VLOOKUP(B94,'Ürün Veri'!$A:$E,4,FALSE),"")</f>
        <v/>
      </c>
      <c r="F94" s="7" t="str">
        <f>IFERROR(VLOOKUP(B94,'Ürün Veri'!$A:$E,5,FALSE),"")</f>
        <v/>
      </c>
      <c r="G94" s="6"/>
      <c r="H94" s="6"/>
      <c r="I94" s="14">
        <v>10</v>
      </c>
      <c r="J94" s="15">
        <f t="shared" si="49"/>
        <v>45</v>
      </c>
      <c r="K94" s="15">
        <f t="shared" si="50"/>
        <v>15</v>
      </c>
      <c r="L94" s="8">
        <f t="shared" si="51"/>
        <v>9</v>
      </c>
      <c r="M94" s="6" t="s">
        <v>763</v>
      </c>
      <c r="N94" s="9" t="str">
        <f t="shared" si="65"/>
        <v/>
      </c>
      <c r="O94" s="10" t="str">
        <f t="shared" si="66"/>
        <v/>
      </c>
      <c r="P94" s="8" t="str">
        <f t="shared" si="52"/>
        <v/>
      </c>
      <c r="Q94" s="8" t="str">
        <f t="shared" si="53"/>
        <v/>
      </c>
      <c r="R94" s="9" t="str">
        <f>IF(AB94="","",WORKDAY.INTL(W94,AA94,V94,'Resmi Tatiller'!$A$2:$A$17))</f>
        <v/>
      </c>
      <c r="S94" s="10" t="str">
        <f t="shared" si="54"/>
        <v/>
      </c>
      <c r="T94" s="8" t="str">
        <f t="shared" si="55"/>
        <v>Boş</v>
      </c>
      <c r="U94" s="8">
        <f t="shared" si="56"/>
        <v>540</v>
      </c>
      <c r="V94" s="11" t="str">
        <f t="shared" si="57"/>
        <v>0000011</v>
      </c>
      <c r="W94" s="9" t="str">
        <f>IF(OR(N94="",O94=""),"",IF($AD94="24 Saat",N94,IF($AD94="12 Saat",IF(O94&gt;=TIME(20,0,0),WORKDAY.INTL(N94,1,V94,'Resmi Tatiller'!$A$2:$A$17),WORKDAY.INTL(N94-1,1,V94,'Resmi Tatiller'!$A$2:$A$17)),IF($AD94="2 Vardiya",IF(O94&lt;TIME(6,0,0),N94-1,IF(O94&lt;TIME(8,0,0),WORKDAY.INTL(N94-1,1,V94,'Resmi Tatiller'!$A$2:$A$17),N94)),IF(O94&gt;=TIME(18,0,0),WORKDAY.INTL(N94,1,V94,'Resmi Tatiller'!$A$2:$A$17),WORKDAY.INTL(N94-1,1,V94,'Resmi Tatiller'!$A$2:$A$17))))))</f>
        <v/>
      </c>
      <c r="X94" s="8" t="str">
        <f t="shared" si="58"/>
        <v/>
      </c>
      <c r="Y94" s="11" t="str">
        <f t="shared" si="59"/>
        <v/>
      </c>
      <c r="Z94" s="11" t="str">
        <f t="shared" si="60"/>
        <v/>
      </c>
      <c r="AA94" s="11" t="str">
        <f t="shared" si="61"/>
        <v/>
      </c>
      <c r="AB94" s="11" t="str">
        <f t="shared" si="62"/>
        <v/>
      </c>
      <c r="AC94" s="12" t="str">
        <f t="shared" si="63"/>
        <v/>
      </c>
      <c r="AD94" s="6" t="str">
        <f t="shared" si="64"/>
        <v>Gündüz</v>
      </c>
      <c r="AE94" s="18" t="str">
        <f t="shared" si="67"/>
        <v/>
      </c>
      <c r="AF94" s="18" t="str">
        <f t="shared" si="68"/>
        <v/>
      </c>
      <c r="AG94" s="19" t="str">
        <f t="shared" si="69"/>
        <v/>
      </c>
      <c r="AH94" s="18" t="str">
        <f>IF(AF94="","",WORKDAY.INTL(AF94-1,1,V94,'Resmi Tatiller'!$A$2:$A$17))</f>
        <v/>
      </c>
      <c r="AI94" s="18" t="str">
        <f t="shared" si="70"/>
        <v/>
      </c>
      <c r="AJ94" s="18" t="str">
        <f>IF(AE94="","",IF(AH94&lt;&gt;AF94,AH94+TIME(8,0,0),IF(AG94&lt;TIME(8,0,0),AF94+TIME(8,0,0),IF(AG94&lt;TIME(12,0,0),AE94,IF(AG94&lt;TIME(12,45,0),AF94+TIME(12,45,0),IF(AG94&lt;TIME(15,0,0),AE94,IF(AG94&lt;TIME(15,15,0),AF94+TIME(15,15,0),IF(AG94&lt;TIME(18,0,0),AE94,WORKDAY.INTL(AF94,1,V94,'Resmi Tatiller'!$A$2:$A$17)+TIME(8,0,0)))))))))</f>
        <v/>
      </c>
      <c r="AK94" s="18" t="str">
        <f>IF(AE94="","",IF(AH94&lt;&gt;AF94,AH94+TIME(8,0,0),IF(AG94&lt;TIME(8,0,0),AF94+TIME(8,0,0),IF(AG94&lt;TIME(12,0,0),AE94,IF(AG94&lt;TIME(12,45,0),AF94+TIME(12,45,0),IF(AG94&lt;TIME(15,0,0),AE94,IF(AG94&lt;TIME(15,15,0),AF94+TIME(15,15,0),IF(AG94&lt;TIME(20,0,0),AE94,WORKDAY.INTL(AF94,1,V94,'Resmi Tatiller'!$A$2:$A$17)+TIME(8,0,0)))))))))</f>
        <v/>
      </c>
      <c r="AL94" s="18" t="str">
        <f t="shared" si="71"/>
        <v/>
      </c>
    </row>
    <row r="95" spans="1:38" x14ac:dyDescent="0.25">
      <c r="A95" s="6" t="str">
        <f t="shared" si="48"/>
        <v/>
      </c>
      <c r="B95" s="6"/>
      <c r="C95" s="7" t="str">
        <f>IFERROR(VLOOKUP(B95,'Ürün Veri'!$A:$E,2,FALSE),"")</f>
        <v/>
      </c>
      <c r="D95" s="7" t="str">
        <f>IFERROR(VLOOKUP(B95,'Ürün Veri'!$A:$E,3,FALSE),"")</f>
        <v/>
      </c>
      <c r="E95" s="7" t="str">
        <f>IFERROR(VLOOKUP(B95,'Ürün Veri'!$A:$E,4,FALSE),"")</f>
        <v/>
      </c>
      <c r="F95" s="7" t="str">
        <f>IFERROR(VLOOKUP(B95,'Ürün Veri'!$A:$E,5,FALSE),"")</f>
        <v/>
      </c>
      <c r="G95" s="6"/>
      <c r="H95" s="6"/>
      <c r="I95" s="14">
        <v>10</v>
      </c>
      <c r="J95" s="15">
        <f t="shared" si="49"/>
        <v>45</v>
      </c>
      <c r="K95" s="15">
        <f t="shared" si="50"/>
        <v>15</v>
      </c>
      <c r="L95" s="8">
        <f t="shared" si="51"/>
        <v>9</v>
      </c>
      <c r="M95" s="6" t="s">
        <v>763</v>
      </c>
      <c r="N95" s="9" t="str">
        <f t="shared" si="65"/>
        <v/>
      </c>
      <c r="O95" s="10" t="str">
        <f t="shared" si="66"/>
        <v/>
      </c>
      <c r="P95" s="8" t="str">
        <f t="shared" si="52"/>
        <v/>
      </c>
      <c r="Q95" s="8" t="str">
        <f t="shared" si="53"/>
        <v/>
      </c>
      <c r="R95" s="9" t="str">
        <f>IF(AB95="","",WORKDAY.INTL(W95,AA95,V95,'Resmi Tatiller'!$A$2:$A$17))</f>
        <v/>
      </c>
      <c r="S95" s="10" t="str">
        <f t="shared" si="54"/>
        <v/>
      </c>
      <c r="T95" s="8" t="str">
        <f t="shared" si="55"/>
        <v>Boş</v>
      </c>
      <c r="U95" s="8">
        <f t="shared" si="56"/>
        <v>540</v>
      </c>
      <c r="V95" s="11" t="str">
        <f t="shared" si="57"/>
        <v>0000011</v>
      </c>
      <c r="W95" s="9" t="str">
        <f>IF(OR(N95="",O95=""),"",IF($AD95="24 Saat",N95,IF($AD95="12 Saat",IF(O95&gt;=TIME(20,0,0),WORKDAY.INTL(N95,1,V95,'Resmi Tatiller'!$A$2:$A$17),WORKDAY.INTL(N95-1,1,V95,'Resmi Tatiller'!$A$2:$A$17)),IF($AD95="2 Vardiya",IF(O95&lt;TIME(6,0,0),N95-1,IF(O95&lt;TIME(8,0,0),WORKDAY.INTL(N95-1,1,V95,'Resmi Tatiller'!$A$2:$A$17),N95)),IF(O95&gt;=TIME(18,0,0),WORKDAY.INTL(N95,1,V95,'Resmi Tatiller'!$A$2:$A$17),WORKDAY.INTL(N95-1,1,V95,'Resmi Tatiller'!$A$2:$A$17))))))</f>
        <v/>
      </c>
      <c r="X95" s="8" t="str">
        <f t="shared" si="58"/>
        <v/>
      </c>
      <c r="Y95" s="11" t="str">
        <f t="shared" si="59"/>
        <v/>
      </c>
      <c r="Z95" s="11" t="str">
        <f t="shared" si="60"/>
        <v/>
      </c>
      <c r="AA95" s="11" t="str">
        <f t="shared" si="61"/>
        <v/>
      </c>
      <c r="AB95" s="11" t="str">
        <f t="shared" si="62"/>
        <v/>
      </c>
      <c r="AC95" s="12" t="str">
        <f t="shared" si="63"/>
        <v/>
      </c>
      <c r="AD95" s="6" t="str">
        <f t="shared" si="64"/>
        <v>Gündüz</v>
      </c>
      <c r="AE95" s="18" t="str">
        <f t="shared" si="67"/>
        <v/>
      </c>
      <c r="AF95" s="18" t="str">
        <f t="shared" si="68"/>
        <v/>
      </c>
      <c r="AG95" s="19" t="str">
        <f t="shared" si="69"/>
        <v/>
      </c>
      <c r="AH95" s="18" t="str">
        <f>IF(AF95="","",WORKDAY.INTL(AF95-1,1,V95,'Resmi Tatiller'!$A$2:$A$17))</f>
        <v/>
      </c>
      <c r="AI95" s="18" t="str">
        <f t="shared" si="70"/>
        <v/>
      </c>
      <c r="AJ95" s="18" t="str">
        <f>IF(AE95="","",IF(AH95&lt;&gt;AF95,AH95+TIME(8,0,0),IF(AG95&lt;TIME(8,0,0),AF95+TIME(8,0,0),IF(AG95&lt;TIME(12,0,0),AE95,IF(AG95&lt;TIME(12,45,0),AF95+TIME(12,45,0),IF(AG95&lt;TIME(15,0,0),AE95,IF(AG95&lt;TIME(15,15,0),AF95+TIME(15,15,0),IF(AG95&lt;TIME(18,0,0),AE95,WORKDAY.INTL(AF95,1,V95,'Resmi Tatiller'!$A$2:$A$17)+TIME(8,0,0)))))))))</f>
        <v/>
      </c>
      <c r="AK95" s="18" t="str">
        <f>IF(AE95="","",IF(AH95&lt;&gt;AF95,AH95+TIME(8,0,0),IF(AG95&lt;TIME(8,0,0),AF95+TIME(8,0,0),IF(AG95&lt;TIME(12,0,0),AE95,IF(AG95&lt;TIME(12,45,0),AF95+TIME(12,45,0),IF(AG95&lt;TIME(15,0,0),AE95,IF(AG95&lt;TIME(15,15,0),AF95+TIME(15,15,0),IF(AG95&lt;TIME(20,0,0),AE95,WORKDAY.INTL(AF95,1,V95,'Resmi Tatiller'!$A$2:$A$17)+TIME(8,0,0)))))))))</f>
        <v/>
      </c>
      <c r="AL95" s="18" t="str">
        <f t="shared" si="71"/>
        <v/>
      </c>
    </row>
    <row r="96" spans="1:38" x14ac:dyDescent="0.25">
      <c r="A96" s="6" t="str">
        <f t="shared" si="48"/>
        <v/>
      </c>
      <c r="B96" s="6"/>
      <c r="C96" s="7" t="str">
        <f>IFERROR(VLOOKUP(B96,'Ürün Veri'!$A:$E,2,FALSE),"")</f>
        <v/>
      </c>
      <c r="D96" s="7" t="str">
        <f>IFERROR(VLOOKUP(B96,'Ürün Veri'!$A:$E,3,FALSE),"")</f>
        <v/>
      </c>
      <c r="E96" s="7" t="str">
        <f>IFERROR(VLOOKUP(B96,'Ürün Veri'!$A:$E,4,FALSE),"")</f>
        <v/>
      </c>
      <c r="F96" s="7" t="str">
        <f>IFERROR(VLOOKUP(B96,'Ürün Veri'!$A:$E,5,FALSE),"")</f>
        <v/>
      </c>
      <c r="G96" s="6"/>
      <c r="H96" s="6"/>
      <c r="I96" s="14">
        <v>10</v>
      </c>
      <c r="J96" s="15">
        <f t="shared" si="49"/>
        <v>45</v>
      </c>
      <c r="K96" s="15">
        <f t="shared" si="50"/>
        <v>15</v>
      </c>
      <c r="L96" s="8">
        <f t="shared" si="51"/>
        <v>9</v>
      </c>
      <c r="M96" s="6" t="s">
        <v>763</v>
      </c>
      <c r="N96" s="9" t="str">
        <f t="shared" si="65"/>
        <v/>
      </c>
      <c r="O96" s="10" t="str">
        <f t="shared" si="66"/>
        <v/>
      </c>
      <c r="P96" s="8" t="str">
        <f t="shared" si="52"/>
        <v/>
      </c>
      <c r="Q96" s="8" t="str">
        <f t="shared" si="53"/>
        <v/>
      </c>
      <c r="R96" s="9" t="str">
        <f>IF(AB96="","",WORKDAY.INTL(W96,AA96,V96,'Resmi Tatiller'!$A$2:$A$17))</f>
        <v/>
      </c>
      <c r="S96" s="10" t="str">
        <f t="shared" si="54"/>
        <v/>
      </c>
      <c r="T96" s="8" t="str">
        <f t="shared" si="55"/>
        <v>Boş</v>
      </c>
      <c r="U96" s="8">
        <f t="shared" si="56"/>
        <v>540</v>
      </c>
      <c r="V96" s="11" t="str">
        <f t="shared" si="57"/>
        <v>0000011</v>
      </c>
      <c r="W96" s="9" t="str">
        <f>IF(OR(N96="",O96=""),"",IF($AD96="24 Saat",N96,IF($AD96="12 Saat",IF(O96&gt;=TIME(20,0,0),WORKDAY.INTL(N96,1,V96,'Resmi Tatiller'!$A$2:$A$17),WORKDAY.INTL(N96-1,1,V96,'Resmi Tatiller'!$A$2:$A$17)),IF($AD96="2 Vardiya",IF(O96&lt;TIME(6,0,0),N96-1,IF(O96&lt;TIME(8,0,0),WORKDAY.INTL(N96-1,1,V96,'Resmi Tatiller'!$A$2:$A$17),N96)),IF(O96&gt;=TIME(18,0,0),WORKDAY.INTL(N96,1,V96,'Resmi Tatiller'!$A$2:$A$17),WORKDAY.INTL(N96-1,1,V96,'Resmi Tatiller'!$A$2:$A$17))))))</f>
        <v/>
      </c>
      <c r="X96" s="8" t="str">
        <f t="shared" si="58"/>
        <v/>
      </c>
      <c r="Y96" s="11" t="str">
        <f t="shared" si="59"/>
        <v/>
      </c>
      <c r="Z96" s="11" t="str">
        <f t="shared" si="60"/>
        <v/>
      </c>
      <c r="AA96" s="11" t="str">
        <f t="shared" si="61"/>
        <v/>
      </c>
      <c r="AB96" s="11" t="str">
        <f t="shared" si="62"/>
        <v/>
      </c>
      <c r="AC96" s="12" t="str">
        <f t="shared" si="63"/>
        <v/>
      </c>
      <c r="AD96" s="6" t="str">
        <f t="shared" si="64"/>
        <v>Gündüz</v>
      </c>
      <c r="AE96" s="18" t="str">
        <f t="shared" si="67"/>
        <v/>
      </c>
      <c r="AF96" s="18" t="str">
        <f t="shared" si="68"/>
        <v/>
      </c>
      <c r="AG96" s="19" t="str">
        <f t="shared" si="69"/>
        <v/>
      </c>
      <c r="AH96" s="18" t="str">
        <f>IF(AF96="","",WORKDAY.INTL(AF96-1,1,V96,'Resmi Tatiller'!$A$2:$A$17))</f>
        <v/>
      </c>
      <c r="AI96" s="18" t="str">
        <f t="shared" si="70"/>
        <v/>
      </c>
      <c r="AJ96" s="18" t="str">
        <f>IF(AE96="","",IF(AH96&lt;&gt;AF96,AH96+TIME(8,0,0),IF(AG96&lt;TIME(8,0,0),AF96+TIME(8,0,0),IF(AG96&lt;TIME(12,0,0),AE96,IF(AG96&lt;TIME(12,45,0),AF96+TIME(12,45,0),IF(AG96&lt;TIME(15,0,0),AE96,IF(AG96&lt;TIME(15,15,0),AF96+TIME(15,15,0),IF(AG96&lt;TIME(18,0,0),AE96,WORKDAY.INTL(AF96,1,V96,'Resmi Tatiller'!$A$2:$A$17)+TIME(8,0,0)))))))))</f>
        <v/>
      </c>
      <c r="AK96" s="18" t="str">
        <f>IF(AE96="","",IF(AH96&lt;&gt;AF96,AH96+TIME(8,0,0),IF(AG96&lt;TIME(8,0,0),AF96+TIME(8,0,0),IF(AG96&lt;TIME(12,0,0),AE96,IF(AG96&lt;TIME(12,45,0),AF96+TIME(12,45,0),IF(AG96&lt;TIME(15,0,0),AE96,IF(AG96&lt;TIME(15,15,0),AF96+TIME(15,15,0),IF(AG96&lt;TIME(20,0,0),AE96,WORKDAY.INTL(AF96,1,V96,'Resmi Tatiller'!$A$2:$A$17)+TIME(8,0,0)))))))))</f>
        <v/>
      </c>
      <c r="AL96" s="18" t="str">
        <f t="shared" si="71"/>
        <v/>
      </c>
    </row>
    <row r="97" spans="1:38" x14ac:dyDescent="0.25">
      <c r="A97" s="6" t="str">
        <f t="shared" si="48"/>
        <v/>
      </c>
      <c r="B97" s="6"/>
      <c r="C97" s="7" t="str">
        <f>IFERROR(VLOOKUP(B97,'Ürün Veri'!$A:$E,2,FALSE),"")</f>
        <v/>
      </c>
      <c r="D97" s="7" t="str">
        <f>IFERROR(VLOOKUP(B97,'Ürün Veri'!$A:$E,3,FALSE),"")</f>
        <v/>
      </c>
      <c r="E97" s="7" t="str">
        <f>IFERROR(VLOOKUP(B97,'Ürün Veri'!$A:$E,4,FALSE),"")</f>
        <v/>
      </c>
      <c r="F97" s="7" t="str">
        <f>IFERROR(VLOOKUP(B97,'Ürün Veri'!$A:$E,5,FALSE),"")</f>
        <v/>
      </c>
      <c r="G97" s="6"/>
      <c r="H97" s="6"/>
      <c r="I97" s="14">
        <v>10</v>
      </c>
      <c r="J97" s="15">
        <f t="shared" si="49"/>
        <v>45</v>
      </c>
      <c r="K97" s="15">
        <f t="shared" si="50"/>
        <v>15</v>
      </c>
      <c r="L97" s="8">
        <f t="shared" si="51"/>
        <v>9</v>
      </c>
      <c r="M97" s="6" t="s">
        <v>763</v>
      </c>
      <c r="N97" s="9" t="str">
        <f t="shared" si="65"/>
        <v/>
      </c>
      <c r="O97" s="10" t="str">
        <f t="shared" si="66"/>
        <v/>
      </c>
      <c r="P97" s="8" t="str">
        <f t="shared" si="52"/>
        <v/>
      </c>
      <c r="Q97" s="8" t="str">
        <f t="shared" si="53"/>
        <v/>
      </c>
      <c r="R97" s="9" t="str">
        <f>IF(AB97="","",WORKDAY.INTL(W97,AA97,V97,'Resmi Tatiller'!$A$2:$A$17))</f>
        <v/>
      </c>
      <c r="S97" s="10" t="str">
        <f t="shared" si="54"/>
        <v/>
      </c>
      <c r="T97" s="8" t="str">
        <f t="shared" si="55"/>
        <v>Boş</v>
      </c>
      <c r="U97" s="8">
        <f t="shared" si="56"/>
        <v>540</v>
      </c>
      <c r="V97" s="11" t="str">
        <f t="shared" si="57"/>
        <v>0000011</v>
      </c>
      <c r="W97" s="9" t="str">
        <f>IF(OR(N97="",O97=""),"",IF($AD97="24 Saat",N97,IF($AD97="12 Saat",IF(O97&gt;=TIME(20,0,0),WORKDAY.INTL(N97,1,V97,'Resmi Tatiller'!$A$2:$A$17),WORKDAY.INTL(N97-1,1,V97,'Resmi Tatiller'!$A$2:$A$17)),IF($AD97="2 Vardiya",IF(O97&lt;TIME(6,0,0),N97-1,IF(O97&lt;TIME(8,0,0),WORKDAY.INTL(N97-1,1,V97,'Resmi Tatiller'!$A$2:$A$17),N97)),IF(O97&gt;=TIME(18,0,0),WORKDAY.INTL(N97,1,V97,'Resmi Tatiller'!$A$2:$A$17),WORKDAY.INTL(N97-1,1,V97,'Resmi Tatiller'!$A$2:$A$17))))))</f>
        <v/>
      </c>
      <c r="X97" s="8" t="str">
        <f t="shared" si="58"/>
        <v/>
      </c>
      <c r="Y97" s="11" t="str">
        <f t="shared" si="59"/>
        <v/>
      </c>
      <c r="Z97" s="11" t="str">
        <f t="shared" si="60"/>
        <v/>
      </c>
      <c r="AA97" s="11" t="str">
        <f t="shared" si="61"/>
        <v/>
      </c>
      <c r="AB97" s="11" t="str">
        <f t="shared" si="62"/>
        <v/>
      </c>
      <c r="AC97" s="12" t="str">
        <f t="shared" si="63"/>
        <v/>
      </c>
      <c r="AD97" s="6" t="str">
        <f t="shared" si="64"/>
        <v>Gündüz</v>
      </c>
      <c r="AE97" s="18" t="str">
        <f t="shared" si="67"/>
        <v/>
      </c>
      <c r="AF97" s="18" t="str">
        <f t="shared" si="68"/>
        <v/>
      </c>
      <c r="AG97" s="19" t="str">
        <f t="shared" si="69"/>
        <v/>
      </c>
      <c r="AH97" s="18" t="str">
        <f>IF(AF97="","",WORKDAY.INTL(AF97-1,1,V97,'Resmi Tatiller'!$A$2:$A$17))</f>
        <v/>
      </c>
      <c r="AI97" s="18" t="str">
        <f t="shared" si="70"/>
        <v/>
      </c>
      <c r="AJ97" s="18" t="str">
        <f>IF(AE97="","",IF(AH97&lt;&gt;AF97,AH97+TIME(8,0,0),IF(AG97&lt;TIME(8,0,0),AF97+TIME(8,0,0),IF(AG97&lt;TIME(12,0,0),AE97,IF(AG97&lt;TIME(12,45,0),AF97+TIME(12,45,0),IF(AG97&lt;TIME(15,0,0),AE97,IF(AG97&lt;TIME(15,15,0),AF97+TIME(15,15,0),IF(AG97&lt;TIME(18,0,0),AE97,WORKDAY.INTL(AF97,1,V97,'Resmi Tatiller'!$A$2:$A$17)+TIME(8,0,0)))))))))</f>
        <v/>
      </c>
      <c r="AK97" s="18" t="str">
        <f>IF(AE97="","",IF(AH97&lt;&gt;AF97,AH97+TIME(8,0,0),IF(AG97&lt;TIME(8,0,0),AF97+TIME(8,0,0),IF(AG97&lt;TIME(12,0,0),AE97,IF(AG97&lt;TIME(12,45,0),AF97+TIME(12,45,0),IF(AG97&lt;TIME(15,0,0),AE97,IF(AG97&lt;TIME(15,15,0),AF97+TIME(15,15,0),IF(AG97&lt;TIME(20,0,0),AE97,WORKDAY.INTL(AF97,1,V97,'Resmi Tatiller'!$A$2:$A$17)+TIME(8,0,0)))))))))</f>
        <v/>
      </c>
      <c r="AL97" s="18" t="str">
        <f t="shared" si="71"/>
        <v/>
      </c>
    </row>
    <row r="98" spans="1:38" x14ac:dyDescent="0.25">
      <c r="A98" s="6" t="str">
        <f t="shared" si="48"/>
        <v/>
      </c>
      <c r="B98" s="6"/>
      <c r="C98" s="7" t="str">
        <f>IFERROR(VLOOKUP(B98,'Ürün Veri'!$A:$E,2,FALSE),"")</f>
        <v/>
      </c>
      <c r="D98" s="7" t="str">
        <f>IFERROR(VLOOKUP(B98,'Ürün Veri'!$A:$E,3,FALSE),"")</f>
        <v/>
      </c>
      <c r="E98" s="7" t="str">
        <f>IFERROR(VLOOKUP(B98,'Ürün Veri'!$A:$E,4,FALSE),"")</f>
        <v/>
      </c>
      <c r="F98" s="7" t="str">
        <f>IFERROR(VLOOKUP(B98,'Ürün Veri'!$A:$E,5,FALSE),"")</f>
        <v/>
      </c>
      <c r="G98" s="6"/>
      <c r="H98" s="6"/>
      <c r="I98" s="14">
        <v>10</v>
      </c>
      <c r="J98" s="15">
        <f t="shared" si="49"/>
        <v>45</v>
      </c>
      <c r="K98" s="15">
        <f t="shared" si="50"/>
        <v>15</v>
      </c>
      <c r="L98" s="8">
        <f t="shared" si="51"/>
        <v>9</v>
      </c>
      <c r="M98" s="6" t="s">
        <v>763</v>
      </c>
      <c r="N98" s="9" t="str">
        <f t="shared" si="65"/>
        <v/>
      </c>
      <c r="O98" s="10" t="str">
        <f t="shared" si="66"/>
        <v/>
      </c>
      <c r="P98" s="8" t="str">
        <f t="shared" si="52"/>
        <v/>
      </c>
      <c r="Q98" s="8" t="str">
        <f t="shared" si="53"/>
        <v/>
      </c>
      <c r="R98" s="9" t="str">
        <f>IF(AB98="","",WORKDAY.INTL(W98,AA98,V98,'Resmi Tatiller'!$A$2:$A$17))</f>
        <v/>
      </c>
      <c r="S98" s="10" t="str">
        <f t="shared" si="54"/>
        <v/>
      </c>
      <c r="T98" s="8" t="str">
        <f t="shared" si="55"/>
        <v>Boş</v>
      </c>
      <c r="U98" s="8">
        <f t="shared" si="56"/>
        <v>540</v>
      </c>
      <c r="V98" s="11" t="str">
        <f t="shared" si="57"/>
        <v>0000011</v>
      </c>
      <c r="W98" s="9" t="str">
        <f>IF(OR(N98="",O98=""),"",IF($AD98="24 Saat",N98,IF($AD98="12 Saat",IF(O98&gt;=TIME(20,0,0),WORKDAY.INTL(N98,1,V98,'Resmi Tatiller'!$A$2:$A$17),WORKDAY.INTL(N98-1,1,V98,'Resmi Tatiller'!$A$2:$A$17)),IF($AD98="2 Vardiya",IF(O98&lt;TIME(6,0,0),N98-1,IF(O98&lt;TIME(8,0,0),WORKDAY.INTL(N98-1,1,V98,'Resmi Tatiller'!$A$2:$A$17),N98)),IF(O98&gt;=TIME(18,0,0),WORKDAY.INTL(N98,1,V98,'Resmi Tatiller'!$A$2:$A$17),WORKDAY.INTL(N98-1,1,V98,'Resmi Tatiller'!$A$2:$A$17))))))</f>
        <v/>
      </c>
      <c r="X98" s="8" t="str">
        <f t="shared" si="58"/>
        <v/>
      </c>
      <c r="Y98" s="11" t="str">
        <f t="shared" si="59"/>
        <v/>
      </c>
      <c r="Z98" s="11" t="str">
        <f t="shared" si="60"/>
        <v/>
      </c>
      <c r="AA98" s="11" t="str">
        <f t="shared" si="61"/>
        <v/>
      </c>
      <c r="AB98" s="11" t="str">
        <f t="shared" si="62"/>
        <v/>
      </c>
      <c r="AC98" s="12" t="str">
        <f t="shared" si="63"/>
        <v/>
      </c>
      <c r="AD98" s="6" t="str">
        <f t="shared" si="64"/>
        <v>Gündüz</v>
      </c>
      <c r="AE98" s="18" t="str">
        <f t="shared" si="67"/>
        <v/>
      </c>
      <c r="AF98" s="18" t="str">
        <f t="shared" si="68"/>
        <v/>
      </c>
      <c r="AG98" s="19" t="str">
        <f t="shared" si="69"/>
        <v/>
      </c>
      <c r="AH98" s="18" t="str">
        <f>IF(AF98="","",WORKDAY.INTL(AF98-1,1,V98,'Resmi Tatiller'!$A$2:$A$17))</f>
        <v/>
      </c>
      <c r="AI98" s="18" t="str">
        <f t="shared" si="70"/>
        <v/>
      </c>
      <c r="AJ98" s="18" t="str">
        <f>IF(AE98="","",IF(AH98&lt;&gt;AF98,AH98+TIME(8,0,0),IF(AG98&lt;TIME(8,0,0),AF98+TIME(8,0,0),IF(AG98&lt;TIME(12,0,0),AE98,IF(AG98&lt;TIME(12,45,0),AF98+TIME(12,45,0),IF(AG98&lt;TIME(15,0,0),AE98,IF(AG98&lt;TIME(15,15,0),AF98+TIME(15,15,0),IF(AG98&lt;TIME(18,0,0),AE98,WORKDAY.INTL(AF98,1,V98,'Resmi Tatiller'!$A$2:$A$17)+TIME(8,0,0)))))))))</f>
        <v/>
      </c>
      <c r="AK98" s="18" t="str">
        <f>IF(AE98="","",IF(AH98&lt;&gt;AF98,AH98+TIME(8,0,0),IF(AG98&lt;TIME(8,0,0),AF98+TIME(8,0,0),IF(AG98&lt;TIME(12,0,0),AE98,IF(AG98&lt;TIME(12,45,0),AF98+TIME(12,45,0),IF(AG98&lt;TIME(15,0,0),AE98,IF(AG98&lt;TIME(15,15,0),AF98+TIME(15,15,0),IF(AG98&lt;TIME(20,0,0),AE98,WORKDAY.INTL(AF98,1,V98,'Resmi Tatiller'!$A$2:$A$17)+TIME(8,0,0)))))))))</f>
        <v/>
      </c>
      <c r="AL98" s="18" t="str">
        <f t="shared" si="71"/>
        <v/>
      </c>
    </row>
    <row r="99" spans="1:38" x14ac:dyDescent="0.25">
      <c r="A99" s="6" t="str">
        <f t="shared" ref="A99:A103" si="72">IF($B99="","",ROW()-2)</f>
        <v/>
      </c>
      <c r="B99" s="6"/>
      <c r="C99" s="7" t="str">
        <f>IFERROR(VLOOKUP(B99,'Ürün Veri'!$A:$E,2,FALSE),"")</f>
        <v/>
      </c>
      <c r="D99" s="7" t="str">
        <f>IFERROR(VLOOKUP(B99,'Ürün Veri'!$A:$E,3,FALSE),"")</f>
        <v/>
      </c>
      <c r="E99" s="7" t="str">
        <f>IFERROR(VLOOKUP(B99,'Ürün Veri'!$A:$E,4,FALSE),"")</f>
        <v/>
      </c>
      <c r="F99" s="7" t="str">
        <f>IFERROR(VLOOKUP(B99,'Ürün Veri'!$A:$E,5,FALSE),"")</f>
        <v/>
      </c>
      <c r="G99" s="6"/>
      <c r="H99" s="6"/>
      <c r="I99" s="14">
        <v>10</v>
      </c>
      <c r="J99" s="15">
        <f t="shared" ref="J99:J103" si="73">IF($I99="","",IF(VALUE($I99)=24,90,45))</f>
        <v>45</v>
      </c>
      <c r="K99" s="15">
        <f t="shared" ref="K99:K103" si="74">IF($I99="","",IF(VALUE($I99)=24,30,15))</f>
        <v>15</v>
      </c>
      <c r="L99" s="8">
        <f t="shared" ref="L99:L103" si="75">IF($I99="","",VALUE($I99)-($J99+$K99)/60)</f>
        <v>9</v>
      </c>
      <c r="M99" s="6" t="s">
        <v>763</v>
      </c>
      <c r="N99" s="9" t="str">
        <f t="shared" si="65"/>
        <v/>
      </c>
      <c r="O99" s="10" t="str">
        <f t="shared" si="66"/>
        <v/>
      </c>
      <c r="P99" s="8" t="str">
        <f t="shared" ref="P99:P103" si="76">IF(OR(E99="",F99="",G99="",E99=0),"",G99/E99*F99/3600)</f>
        <v/>
      </c>
      <c r="Q99" s="8" t="str">
        <f t="shared" ref="Q99:Q103" si="77">IF(OR(P99="",L99="",L99=0),"",P99/L99)</f>
        <v/>
      </c>
      <c r="R99" s="9" t="str">
        <f>IF(AB99="","",WORKDAY.INTL(W99,AA99,V99,'Resmi Tatiller'!$A$2:$A$17))</f>
        <v/>
      </c>
      <c r="S99" s="10" t="str">
        <f t="shared" ref="S99:S103" si="78">IF(AB99="","",IF($AD99="24 Saat",AB99/1440,IF($AD99="12 Saat",IF(AB99&lt;=240,TIME(8,0,0)+AB99/1440,IF(AB99&lt;=375,TIME(12,45,0)+(AB99-240)/1440,TIME(15,15,0)+(AB99-375)/1440)),IF($AD99="2 Vardiya",IF(AB99&lt;=240,TIME(8,0,0)+AB99/1440,IF(AB99&lt;=375,TIME(12,45,0)+(AB99-240)/1440,IF(AB99&lt;=540,TIME(15,15,0)+(AB99-375)/1440,IF(AB99&lt;=780,TIME(20,0,0)+(AB99-540)/1440,IF(AB99&lt;=915,1+TIME(0,45,0)+(AB99-780)/1440,1+TIME(3,15,0)+(AB99-915)/1440))))),IF(AB99&lt;=240,TIME(8,0,0)+AB99/1440,IF(AB99&lt;=375,TIME(12,45,0)+(AB99-240)/1440,TIME(15,15,0)+(AB99-375)/1440))))))</f>
        <v/>
      </c>
      <c r="T99" s="8" t="str">
        <f t="shared" ref="T99:T103" si="79">IF(B99="","Boş",IF(OR(G99="",N99="",O99=""),"Eksik",IF(OR(R99="",S99=""),"Kontrol","Planlandı")))</f>
        <v>Boş</v>
      </c>
      <c r="U99" s="8">
        <f t="shared" ref="U99:U103" si="80">IF($AD99="24 Saat",1440,IF($AD99="2 Vardiya",1080,IF($AD99="12 Saat",660,IF($AD99="Gündüz",540,IF(L99="","",L99*60)))))</f>
        <v>540</v>
      </c>
      <c r="V99" s="11" t="str">
        <f t="shared" ref="V99:V103" si="81">IF(M99="Çalışmaz","0000011","0000000")</f>
        <v>0000011</v>
      </c>
      <c r="W99" s="9" t="str">
        <f>IF(OR(N99="",O99=""),"",IF($AD99="24 Saat",N99,IF($AD99="12 Saat",IF(O99&gt;=TIME(20,0,0),WORKDAY.INTL(N99,1,V99,'Resmi Tatiller'!$A$2:$A$17),WORKDAY.INTL(N99-1,1,V99,'Resmi Tatiller'!$A$2:$A$17)),IF($AD99="2 Vardiya",IF(O99&lt;TIME(6,0,0),N99-1,IF(O99&lt;TIME(8,0,0),WORKDAY.INTL(N99-1,1,V99,'Resmi Tatiller'!$A$2:$A$17),N99)),IF(O99&gt;=TIME(18,0,0),WORKDAY.INTL(N99,1,V99,'Resmi Tatiller'!$A$2:$A$17),WORKDAY.INTL(N99-1,1,V99,'Resmi Tatiller'!$A$2:$A$17))))))</f>
        <v/>
      </c>
      <c r="X99" s="8" t="str">
        <f t="shared" ref="X99:X103" si="82">IF(W99="","",IF($AD99="24 Saat",MOD(O99,1)*1440,IF($AD99="12 Saat",IF(W99&lt;&gt;N99,0,IF(O99&lt;TIME(8,0,0),0,IF(O99&lt;TIME(12,0,0),(O99-TIME(8,0,0))*1440,IF(O99&lt;TIME(12,45,0),240,IF(O99&lt;TIME(15,0,0),240+(O99-TIME(12,45,0))*1440,IF(O99&lt;TIME(15,15,0),375,IF(O99&lt;TIME(20,0,0),375+(O99-TIME(15,15,0))*1440,0))))))),IF($AD99="2 Vardiya",IF(O99&lt;TIME(6,0,0),IF(O99&lt;TIME(0,45,0),780,IF(O99&lt;TIME(3,0,0),780+(O99-TIME(0,45,0))*1440,IF(O99&lt;TIME(3,15,0),915,915+(O99-TIME(3,15,0))*1440))),IF(O99&lt;TIME(8,0,0),0,IF(O99&lt;TIME(12,0,0),(O99-TIME(8,0,0))*1440,IF(O99&lt;TIME(12,45,0),240,IF(O99&lt;TIME(15,0,0),240+(O99-TIME(12,45,0))*1440,IF(O99&lt;TIME(15,15,0),375,IF(O99&lt;TIME(18,0,0),375+(O99-TIME(15,15,0))*1440,IF(O99&lt;TIME(20,0,0),540,540+(O99-TIME(20,0,0))*1440)))))))),IF(W99&lt;&gt;N99,0,IF(O99&lt;TIME(8,0,0),0,IF(O99&lt;TIME(12,0,0),(O99-TIME(8,0,0))*1440,IF(O99&lt;TIME(12,45,0),240,IF(O99&lt;TIME(15,0,0),240+(O99-TIME(12,45,0))*1440,IF(O99&lt;TIME(15,15,0),375,IF(O99&lt;TIME(18,0,0),375+(O99-TIME(15,15,0))*1440,0)))))))))))</f>
        <v/>
      </c>
      <c r="Y99" s="11" t="str">
        <f t="shared" ref="Y99:Y103" si="83">IF(P99="","",ROUNDUP(P99*60,0))</f>
        <v/>
      </c>
      <c r="Z99" s="11" t="str">
        <f t="shared" ref="Z99:Z103" si="84">IF(Y99="","",N(X99)+Y99)</f>
        <v/>
      </c>
      <c r="AA99" s="11" t="str">
        <f t="shared" ref="AA99:AA103" si="85">IF(OR(Z99="",U99="",U99=0),"",INT((Z99-1)/U99))</f>
        <v/>
      </c>
      <c r="AB99" s="11" t="str">
        <f t="shared" ref="AB99:AB103" si="86">IF(OR(Z99="",U99="",U99=0),"",MOD(Z99-1,U99)+1)</f>
        <v/>
      </c>
      <c r="AC99" s="12" t="str">
        <f t="shared" ref="AC99:AC103" si="87">IF(AB99="","",R99+S99)</f>
        <v/>
      </c>
      <c r="AD99" s="6" t="str">
        <f t="shared" ref="AD99:AD103" si="88">IF($I99="","",IF(VALUE($I99)=10,"Gündüz",IF(VALUE($I99)=12,"12 Saat",IF(VALUE($I99)=24,"2 Vardiya",""))))</f>
        <v>Gündüz</v>
      </c>
      <c r="AE99" s="18" t="str">
        <f t="shared" si="67"/>
        <v/>
      </c>
      <c r="AF99" s="18" t="str">
        <f t="shared" si="68"/>
        <v/>
      </c>
      <c r="AG99" s="19" t="str">
        <f t="shared" si="69"/>
        <v/>
      </c>
      <c r="AH99" s="18" t="str">
        <f>IF(AF99="","",WORKDAY.INTL(AF99-1,1,V99,'Resmi Tatiller'!$A$2:$A$17))</f>
        <v/>
      </c>
      <c r="AI99" s="18" t="str">
        <f t="shared" si="70"/>
        <v/>
      </c>
      <c r="AJ99" s="18" t="str">
        <f>IF(AE99="","",IF(AH99&lt;&gt;AF99,AH99+TIME(8,0,0),IF(AG99&lt;TIME(8,0,0),AF99+TIME(8,0,0),IF(AG99&lt;TIME(12,0,0),AE99,IF(AG99&lt;TIME(12,45,0),AF99+TIME(12,45,0),IF(AG99&lt;TIME(15,0,0),AE99,IF(AG99&lt;TIME(15,15,0),AF99+TIME(15,15,0),IF(AG99&lt;TIME(18,0,0),AE99,WORKDAY.INTL(AF99,1,V99,'Resmi Tatiller'!$A$2:$A$17)+TIME(8,0,0)))))))))</f>
        <v/>
      </c>
      <c r="AK99" s="18" t="str">
        <f>IF(AE99="","",IF(AH99&lt;&gt;AF99,AH99+TIME(8,0,0),IF(AG99&lt;TIME(8,0,0),AF99+TIME(8,0,0),IF(AG99&lt;TIME(12,0,0),AE99,IF(AG99&lt;TIME(12,45,0),AF99+TIME(12,45,0),IF(AG99&lt;TIME(15,0,0),AE99,IF(AG99&lt;TIME(15,15,0),AF99+TIME(15,15,0),IF(AG99&lt;TIME(20,0,0),AE99,WORKDAY.INTL(AF99,1,V99,'Resmi Tatiller'!$A$2:$A$17)+TIME(8,0,0)))))))))</f>
        <v/>
      </c>
      <c r="AL99" s="18" t="str">
        <f t="shared" si="71"/>
        <v/>
      </c>
    </row>
    <row r="100" spans="1:38" x14ac:dyDescent="0.25">
      <c r="A100" s="6" t="str">
        <f t="shared" si="72"/>
        <v/>
      </c>
      <c r="B100" s="6"/>
      <c r="C100" s="7" t="str">
        <f>IFERROR(VLOOKUP(B100,'Ürün Veri'!$A:$E,2,FALSE),"")</f>
        <v/>
      </c>
      <c r="D100" s="7" t="str">
        <f>IFERROR(VLOOKUP(B100,'Ürün Veri'!$A:$E,3,FALSE),"")</f>
        <v/>
      </c>
      <c r="E100" s="7" t="str">
        <f>IFERROR(VLOOKUP(B100,'Ürün Veri'!$A:$E,4,FALSE),"")</f>
        <v/>
      </c>
      <c r="F100" s="7" t="str">
        <f>IFERROR(VLOOKUP(B100,'Ürün Veri'!$A:$E,5,FALSE),"")</f>
        <v/>
      </c>
      <c r="G100" s="6"/>
      <c r="H100" s="6"/>
      <c r="I100" s="14">
        <v>10</v>
      </c>
      <c r="J100" s="15">
        <f t="shared" si="73"/>
        <v>45</v>
      </c>
      <c r="K100" s="15">
        <f t="shared" si="74"/>
        <v>15</v>
      </c>
      <c r="L100" s="8">
        <f t="shared" si="75"/>
        <v>9</v>
      </c>
      <c r="M100" s="6" t="s">
        <v>763</v>
      </c>
      <c r="N100" s="9" t="str">
        <f t="shared" si="65"/>
        <v/>
      </c>
      <c r="O100" s="10" t="str">
        <f t="shared" si="66"/>
        <v/>
      </c>
      <c r="P100" s="8" t="str">
        <f t="shared" si="76"/>
        <v/>
      </c>
      <c r="Q100" s="8" t="str">
        <f t="shared" si="77"/>
        <v/>
      </c>
      <c r="R100" s="9" t="str">
        <f>IF(AB100="","",WORKDAY.INTL(W100,AA100,V100,'Resmi Tatiller'!$A$2:$A$17))</f>
        <v/>
      </c>
      <c r="S100" s="10" t="str">
        <f t="shared" si="78"/>
        <v/>
      </c>
      <c r="T100" s="8" t="str">
        <f t="shared" si="79"/>
        <v>Boş</v>
      </c>
      <c r="U100" s="8">
        <f t="shared" si="80"/>
        <v>540</v>
      </c>
      <c r="V100" s="11" t="str">
        <f t="shared" si="81"/>
        <v>0000011</v>
      </c>
      <c r="W100" s="9" t="str">
        <f>IF(OR(N100="",O100=""),"",IF($AD100="24 Saat",N100,IF($AD100="12 Saat",IF(O100&gt;=TIME(20,0,0),WORKDAY.INTL(N100,1,V100,'Resmi Tatiller'!$A$2:$A$17),WORKDAY.INTL(N100-1,1,V100,'Resmi Tatiller'!$A$2:$A$17)),IF($AD100="2 Vardiya",IF(O100&lt;TIME(6,0,0),N100-1,IF(O100&lt;TIME(8,0,0),WORKDAY.INTL(N100-1,1,V100,'Resmi Tatiller'!$A$2:$A$17),N100)),IF(O100&gt;=TIME(18,0,0),WORKDAY.INTL(N100,1,V100,'Resmi Tatiller'!$A$2:$A$17),WORKDAY.INTL(N100-1,1,V100,'Resmi Tatiller'!$A$2:$A$17))))))</f>
        <v/>
      </c>
      <c r="X100" s="8" t="str">
        <f t="shared" si="82"/>
        <v/>
      </c>
      <c r="Y100" s="11" t="str">
        <f t="shared" si="83"/>
        <v/>
      </c>
      <c r="Z100" s="11" t="str">
        <f t="shared" si="84"/>
        <v/>
      </c>
      <c r="AA100" s="11" t="str">
        <f t="shared" si="85"/>
        <v/>
      </c>
      <c r="AB100" s="11" t="str">
        <f t="shared" si="86"/>
        <v/>
      </c>
      <c r="AC100" s="12" t="str">
        <f t="shared" si="87"/>
        <v/>
      </c>
      <c r="AD100" s="6" t="str">
        <f t="shared" si="88"/>
        <v>Gündüz</v>
      </c>
      <c r="AE100" s="18" t="str">
        <f t="shared" si="67"/>
        <v/>
      </c>
      <c r="AF100" s="18" t="str">
        <f t="shared" ref="AF100:AF103" si="89">IF(AE100="","",INT(AE100))</f>
        <v/>
      </c>
      <c r="AG100" s="19" t="str">
        <f t="shared" si="69"/>
        <v/>
      </c>
      <c r="AH100" s="18" t="str">
        <f>IF(AF100="","",WORKDAY.INTL(AF100-1,1,V100,'Resmi Tatiller'!$A$2:$A$17))</f>
        <v/>
      </c>
      <c r="AI100" s="18" t="str">
        <f t="shared" ref="AI100:AI103" si="90">IF(AE100="","",IF($AD100="24 Saat",AE100,IF($AD100="Gündüz",AJ100,IF($AD100="12 Saat",AK100,IF($AD100="2 Vardiya",AL100,AE100)))))</f>
        <v/>
      </c>
      <c r="AJ100" s="18" t="str">
        <f>IF(AE100="","",IF(AH100&lt;&gt;AF100,AH100+TIME(8,0,0),IF(AG100&lt;TIME(8,0,0),AF100+TIME(8,0,0),IF(AG100&lt;TIME(12,0,0),AE100,IF(AG100&lt;TIME(12,45,0),AF100+TIME(12,45,0),IF(AG100&lt;TIME(15,0,0),AE100,IF(AG100&lt;TIME(15,15,0),AF100+TIME(15,15,0),IF(AG100&lt;TIME(18,0,0),AE100,WORKDAY.INTL(AF100,1,V100,'Resmi Tatiller'!$A$2:$A$17)+TIME(8,0,0)))))))))</f>
        <v/>
      </c>
      <c r="AK100" s="18" t="str">
        <f>IF(AE100="","",IF(AH100&lt;&gt;AF100,AH100+TIME(8,0,0),IF(AG100&lt;TIME(8,0,0),AF100+TIME(8,0,0),IF(AG100&lt;TIME(12,0,0),AE100,IF(AG100&lt;TIME(12,45,0),AF100+TIME(12,45,0),IF(AG100&lt;TIME(15,0,0),AE100,IF(AG100&lt;TIME(15,15,0),AF100+TIME(15,15,0),IF(AG100&lt;TIME(20,0,0),AE100,WORKDAY.INTL(AF100,1,V100,'Resmi Tatiller'!$A$2:$A$17)+TIME(8,0,0)))))))))</f>
        <v/>
      </c>
      <c r="AL100" s="18" t="str">
        <f t="shared" si="71"/>
        <v/>
      </c>
    </row>
    <row r="101" spans="1:38" x14ac:dyDescent="0.25">
      <c r="A101" s="6" t="str">
        <f t="shared" si="72"/>
        <v/>
      </c>
      <c r="B101" s="6"/>
      <c r="C101" s="7" t="str">
        <f>IFERROR(VLOOKUP(B101,'Ürün Veri'!$A:$E,2,FALSE),"")</f>
        <v/>
      </c>
      <c r="D101" s="7" t="str">
        <f>IFERROR(VLOOKUP(B101,'Ürün Veri'!$A:$E,3,FALSE),"")</f>
        <v/>
      </c>
      <c r="E101" s="7" t="str">
        <f>IFERROR(VLOOKUP(B101,'Ürün Veri'!$A:$E,4,FALSE),"")</f>
        <v/>
      </c>
      <c r="F101" s="7" t="str">
        <f>IFERROR(VLOOKUP(B101,'Ürün Veri'!$A:$E,5,FALSE),"")</f>
        <v/>
      </c>
      <c r="G101" s="6"/>
      <c r="H101" s="6"/>
      <c r="I101" s="14">
        <v>10</v>
      </c>
      <c r="J101" s="15">
        <f t="shared" si="73"/>
        <v>45</v>
      </c>
      <c r="K101" s="15">
        <f t="shared" si="74"/>
        <v>15</v>
      </c>
      <c r="L101" s="8">
        <f t="shared" si="75"/>
        <v>9</v>
      </c>
      <c r="M101" s="6" t="s">
        <v>763</v>
      </c>
      <c r="N101" s="9" t="str">
        <f t="shared" si="65"/>
        <v/>
      </c>
      <c r="O101" s="10" t="str">
        <f t="shared" si="66"/>
        <v/>
      </c>
      <c r="P101" s="8" t="str">
        <f t="shared" si="76"/>
        <v/>
      </c>
      <c r="Q101" s="8" t="str">
        <f t="shared" si="77"/>
        <v/>
      </c>
      <c r="R101" s="9" t="str">
        <f>IF(AB101="","",WORKDAY.INTL(W101,AA101,V101,'Resmi Tatiller'!$A$2:$A$17))</f>
        <v/>
      </c>
      <c r="S101" s="10" t="str">
        <f t="shared" si="78"/>
        <v/>
      </c>
      <c r="T101" s="8" t="str">
        <f t="shared" si="79"/>
        <v>Boş</v>
      </c>
      <c r="U101" s="8">
        <f t="shared" si="80"/>
        <v>540</v>
      </c>
      <c r="V101" s="11" t="str">
        <f t="shared" si="81"/>
        <v>0000011</v>
      </c>
      <c r="W101" s="9" t="str">
        <f>IF(OR(N101="",O101=""),"",IF($AD101="24 Saat",N101,IF($AD101="12 Saat",IF(O101&gt;=TIME(20,0,0),WORKDAY.INTL(N101,1,V101,'Resmi Tatiller'!$A$2:$A$17),WORKDAY.INTL(N101-1,1,V101,'Resmi Tatiller'!$A$2:$A$17)),IF($AD101="2 Vardiya",IF(O101&lt;TIME(6,0,0),N101-1,IF(O101&lt;TIME(8,0,0),WORKDAY.INTL(N101-1,1,V101,'Resmi Tatiller'!$A$2:$A$17),N101)),IF(O101&gt;=TIME(18,0,0),WORKDAY.INTL(N101,1,V101,'Resmi Tatiller'!$A$2:$A$17),WORKDAY.INTL(N101-1,1,V101,'Resmi Tatiller'!$A$2:$A$17))))))</f>
        <v/>
      </c>
      <c r="X101" s="8" t="str">
        <f t="shared" si="82"/>
        <v/>
      </c>
      <c r="Y101" s="11" t="str">
        <f t="shared" si="83"/>
        <v/>
      </c>
      <c r="Z101" s="11" t="str">
        <f t="shared" si="84"/>
        <v/>
      </c>
      <c r="AA101" s="11" t="str">
        <f t="shared" si="85"/>
        <v/>
      </c>
      <c r="AB101" s="11" t="str">
        <f t="shared" si="86"/>
        <v/>
      </c>
      <c r="AC101" s="12" t="str">
        <f t="shared" si="87"/>
        <v/>
      </c>
      <c r="AD101" s="6" t="str">
        <f t="shared" si="88"/>
        <v>Gündüz</v>
      </c>
      <c r="AE101" s="18" t="str">
        <f t="shared" si="67"/>
        <v/>
      </c>
      <c r="AF101" s="18" t="str">
        <f t="shared" si="89"/>
        <v/>
      </c>
      <c r="AG101" s="19" t="str">
        <f t="shared" si="69"/>
        <v/>
      </c>
      <c r="AH101" s="18" t="str">
        <f>IF(AF101="","",WORKDAY.INTL(AF101-1,1,V101,'Resmi Tatiller'!$A$2:$A$17))</f>
        <v/>
      </c>
      <c r="AI101" s="18" t="str">
        <f t="shared" si="90"/>
        <v/>
      </c>
      <c r="AJ101" s="18" t="str">
        <f>IF(AE101="","",IF(AH101&lt;&gt;AF101,AH101+TIME(8,0,0),IF(AG101&lt;TIME(8,0,0),AF101+TIME(8,0,0),IF(AG101&lt;TIME(12,0,0),AE101,IF(AG101&lt;TIME(12,45,0),AF101+TIME(12,45,0),IF(AG101&lt;TIME(15,0,0),AE101,IF(AG101&lt;TIME(15,15,0),AF101+TIME(15,15,0),IF(AG101&lt;TIME(18,0,0),AE101,WORKDAY.INTL(AF101,1,V101,'Resmi Tatiller'!$A$2:$A$17)+TIME(8,0,0)))))))))</f>
        <v/>
      </c>
      <c r="AK101" s="18" t="str">
        <f>IF(AE101="","",IF(AH101&lt;&gt;AF101,AH101+TIME(8,0,0),IF(AG101&lt;TIME(8,0,0),AF101+TIME(8,0,0),IF(AG101&lt;TIME(12,0,0),AE101,IF(AG101&lt;TIME(12,45,0),AF101+TIME(12,45,0),IF(AG101&lt;TIME(15,0,0),AE101,IF(AG101&lt;TIME(15,15,0),AF101+TIME(15,15,0),IF(AG101&lt;TIME(20,0,0),AE101,WORKDAY.INTL(AF101,1,V101,'Resmi Tatiller'!$A$2:$A$17)+TIME(8,0,0)))))))))</f>
        <v/>
      </c>
      <c r="AL101" s="18" t="str">
        <f t="shared" si="71"/>
        <v/>
      </c>
    </row>
    <row r="102" spans="1:38" x14ac:dyDescent="0.25">
      <c r="A102" s="6" t="str">
        <f t="shared" si="72"/>
        <v/>
      </c>
      <c r="B102" s="6"/>
      <c r="C102" s="7" t="str">
        <f>IFERROR(VLOOKUP(B102,'Ürün Veri'!$A:$E,2,FALSE),"")</f>
        <v/>
      </c>
      <c r="D102" s="7" t="str">
        <f>IFERROR(VLOOKUP(B102,'Ürün Veri'!$A:$E,3,FALSE),"")</f>
        <v/>
      </c>
      <c r="E102" s="7" t="str">
        <f>IFERROR(VLOOKUP(B102,'Ürün Veri'!$A:$E,4,FALSE),"")</f>
        <v/>
      </c>
      <c r="F102" s="7" t="str">
        <f>IFERROR(VLOOKUP(B102,'Ürün Veri'!$A:$E,5,FALSE),"")</f>
        <v/>
      </c>
      <c r="G102" s="6"/>
      <c r="H102" s="6"/>
      <c r="I102" s="14">
        <v>10</v>
      </c>
      <c r="J102" s="15">
        <f t="shared" si="73"/>
        <v>45</v>
      </c>
      <c r="K102" s="15">
        <f t="shared" si="74"/>
        <v>15</v>
      </c>
      <c r="L102" s="8">
        <f t="shared" si="75"/>
        <v>9</v>
      </c>
      <c r="M102" s="6" t="s">
        <v>763</v>
      </c>
      <c r="N102" s="9" t="str">
        <f t="shared" si="65"/>
        <v/>
      </c>
      <c r="O102" s="10" t="str">
        <f t="shared" si="66"/>
        <v/>
      </c>
      <c r="P102" s="8" t="str">
        <f t="shared" si="76"/>
        <v/>
      </c>
      <c r="Q102" s="8" t="str">
        <f t="shared" si="77"/>
        <v/>
      </c>
      <c r="R102" s="9" t="str">
        <f>IF(AB102="","",WORKDAY.INTL(W102,AA102,V102,'Resmi Tatiller'!$A$2:$A$17))</f>
        <v/>
      </c>
      <c r="S102" s="10" t="str">
        <f t="shared" si="78"/>
        <v/>
      </c>
      <c r="T102" s="8" t="str">
        <f t="shared" si="79"/>
        <v>Boş</v>
      </c>
      <c r="U102" s="8">
        <f t="shared" si="80"/>
        <v>540</v>
      </c>
      <c r="V102" s="11" t="str">
        <f t="shared" si="81"/>
        <v>0000011</v>
      </c>
      <c r="W102" s="9" t="str">
        <f>IF(OR(N102="",O102=""),"",IF($AD102="24 Saat",N102,IF($AD102="12 Saat",IF(O102&gt;=TIME(20,0,0),WORKDAY.INTL(N102,1,V102,'Resmi Tatiller'!$A$2:$A$17),WORKDAY.INTL(N102-1,1,V102,'Resmi Tatiller'!$A$2:$A$17)),IF($AD102="2 Vardiya",IF(O102&lt;TIME(6,0,0),N102-1,IF(O102&lt;TIME(8,0,0),WORKDAY.INTL(N102-1,1,V102,'Resmi Tatiller'!$A$2:$A$17),N102)),IF(O102&gt;=TIME(18,0,0),WORKDAY.INTL(N102,1,V102,'Resmi Tatiller'!$A$2:$A$17),WORKDAY.INTL(N102-1,1,V102,'Resmi Tatiller'!$A$2:$A$17))))))</f>
        <v/>
      </c>
      <c r="X102" s="8" t="str">
        <f t="shared" si="82"/>
        <v/>
      </c>
      <c r="Y102" s="11" t="str">
        <f t="shared" si="83"/>
        <v/>
      </c>
      <c r="Z102" s="11" t="str">
        <f t="shared" si="84"/>
        <v/>
      </c>
      <c r="AA102" s="11" t="str">
        <f t="shared" si="85"/>
        <v/>
      </c>
      <c r="AB102" s="11" t="str">
        <f t="shared" si="86"/>
        <v/>
      </c>
      <c r="AC102" s="12" t="str">
        <f t="shared" si="87"/>
        <v/>
      </c>
      <c r="AD102" s="6" t="str">
        <f t="shared" si="88"/>
        <v>Gündüz</v>
      </c>
      <c r="AE102" s="18" t="str">
        <f t="shared" si="67"/>
        <v/>
      </c>
      <c r="AF102" s="18" t="str">
        <f t="shared" si="89"/>
        <v/>
      </c>
      <c r="AG102" s="19" t="str">
        <f t="shared" si="69"/>
        <v/>
      </c>
      <c r="AH102" s="18" t="str">
        <f>IF(AF102="","",WORKDAY.INTL(AF102-1,1,V102,'Resmi Tatiller'!$A$2:$A$17))</f>
        <v/>
      </c>
      <c r="AI102" s="18" t="str">
        <f t="shared" si="90"/>
        <v/>
      </c>
      <c r="AJ102" s="18" t="str">
        <f>IF(AE102="","",IF(AH102&lt;&gt;AF102,AH102+TIME(8,0,0),IF(AG102&lt;TIME(8,0,0),AF102+TIME(8,0,0),IF(AG102&lt;TIME(12,0,0),AE102,IF(AG102&lt;TIME(12,45,0),AF102+TIME(12,45,0),IF(AG102&lt;TIME(15,0,0),AE102,IF(AG102&lt;TIME(15,15,0),AF102+TIME(15,15,0),IF(AG102&lt;TIME(18,0,0),AE102,WORKDAY.INTL(AF102,1,V102,'Resmi Tatiller'!$A$2:$A$17)+TIME(8,0,0)))))))))</f>
        <v/>
      </c>
      <c r="AK102" s="18" t="str">
        <f>IF(AE102="","",IF(AH102&lt;&gt;AF102,AH102+TIME(8,0,0),IF(AG102&lt;TIME(8,0,0),AF102+TIME(8,0,0),IF(AG102&lt;TIME(12,0,0),AE102,IF(AG102&lt;TIME(12,45,0),AF102+TIME(12,45,0),IF(AG102&lt;TIME(15,0,0),AE102,IF(AG102&lt;TIME(15,15,0),AF102+TIME(15,15,0),IF(AG102&lt;TIME(20,0,0),AE102,WORKDAY.INTL(AF102,1,V102,'Resmi Tatiller'!$A$2:$A$17)+TIME(8,0,0)))))))))</f>
        <v/>
      </c>
      <c r="AL102" s="18" t="str">
        <f t="shared" si="71"/>
        <v/>
      </c>
    </row>
    <row r="103" spans="1:38" x14ac:dyDescent="0.25">
      <c r="A103" t="str">
        <f t="shared" si="72"/>
        <v/>
      </c>
      <c r="C103" t="str">
        <f>IFERROR(VLOOKUP(B103,'Ürün Veri'!$A:$E,2,FALSE),"")</f>
        <v/>
      </c>
      <c r="D103" t="str">
        <f>IFERROR(VLOOKUP(B103,'Ürün Veri'!$A:$E,3,FALSE),"")</f>
        <v/>
      </c>
      <c r="E103" t="str">
        <f>IFERROR(VLOOKUP(B103,'Ürün Veri'!$A:$E,4,FALSE),"")</f>
        <v/>
      </c>
      <c r="F103" t="str">
        <f>IFERROR(VLOOKUP(B103,'Ürün Veri'!$A:$E,5,FALSE),"")</f>
        <v/>
      </c>
      <c r="I103" s="13"/>
      <c r="J103" s="16" t="str">
        <f t="shared" si="73"/>
        <v/>
      </c>
      <c r="K103" s="16" t="str">
        <f t="shared" si="74"/>
        <v/>
      </c>
      <c r="L103" s="13" t="str">
        <f t="shared" si="75"/>
        <v/>
      </c>
      <c r="N103" s="9" t="str">
        <f t="shared" si="65"/>
        <v/>
      </c>
      <c r="O103" s="10" t="str">
        <f t="shared" si="66"/>
        <v/>
      </c>
      <c r="P103" s="13" t="str">
        <f t="shared" si="76"/>
        <v/>
      </c>
      <c r="Q103" s="13" t="str">
        <f t="shared" si="77"/>
        <v/>
      </c>
      <c r="R103" s="9" t="str">
        <f>IF(AB103="","",WORKDAY.INTL(W103,AA103,V103,'Resmi Tatiller'!$A$2:$A$17))</f>
        <v/>
      </c>
      <c r="S103" s="10" t="str">
        <f t="shared" si="78"/>
        <v/>
      </c>
      <c r="T103" t="str">
        <f t="shared" si="79"/>
        <v>Boş</v>
      </c>
      <c r="U103" s="8" t="str">
        <f t="shared" si="80"/>
        <v/>
      </c>
      <c r="V103" t="str">
        <f t="shared" si="81"/>
        <v>0000000</v>
      </c>
      <c r="W103" s="9" t="str">
        <f>IF(OR(N103="",O103=""),"",IF($AD103="24 Saat",N103,IF($AD103="12 Saat",IF(O103&gt;=TIME(20,0,0),WORKDAY.INTL(N103,1,V103,'Resmi Tatiller'!$A$2:$A$17),WORKDAY.INTL(N103-1,1,V103,'Resmi Tatiller'!$A$2:$A$17)),IF($AD103="2 Vardiya",IF(O103&lt;TIME(6,0,0),N103-1,IF(O103&lt;TIME(8,0,0),WORKDAY.INTL(N103-1,1,V103,'Resmi Tatiller'!$A$2:$A$17),N103)),IF(O103&gt;=TIME(18,0,0),WORKDAY.INTL(N103,1,V103,'Resmi Tatiller'!$A$2:$A$17),WORKDAY.INTL(N103-1,1,V103,'Resmi Tatiller'!$A$2:$A$17))))))</f>
        <v/>
      </c>
      <c r="X103" s="8" t="str">
        <f t="shared" si="82"/>
        <v/>
      </c>
      <c r="Y103" t="str">
        <f t="shared" si="83"/>
        <v/>
      </c>
      <c r="Z103" t="str">
        <f t="shared" si="84"/>
        <v/>
      </c>
      <c r="AA103" t="str">
        <f t="shared" si="85"/>
        <v/>
      </c>
      <c r="AB103" t="str">
        <f t="shared" si="86"/>
        <v/>
      </c>
      <c r="AC103" s="12" t="str">
        <f t="shared" si="87"/>
        <v/>
      </c>
      <c r="AD103" s="6" t="str">
        <f t="shared" si="88"/>
        <v/>
      </c>
      <c r="AE103" s="18" t="str">
        <f t="shared" si="67"/>
        <v/>
      </c>
      <c r="AF103" s="18" t="str">
        <f t="shared" si="89"/>
        <v/>
      </c>
      <c r="AG103" s="19" t="str">
        <f t="shared" si="69"/>
        <v/>
      </c>
      <c r="AH103" s="18" t="str">
        <f>IF(AF103="","",WORKDAY.INTL(AF103-1,1,V103,'Resmi Tatiller'!$A$2:$A$17))</f>
        <v/>
      </c>
      <c r="AI103" s="18" t="str">
        <f t="shared" si="90"/>
        <v/>
      </c>
      <c r="AJ103" s="18" t="str">
        <f>IF(AE103="","",IF(AH103&lt;&gt;AF103,AH103+TIME(8,0,0),IF(AG103&lt;TIME(8,0,0),AF103+TIME(8,0,0),IF(AG103&lt;TIME(12,0,0),AE103,IF(AG103&lt;TIME(12,45,0),AF103+TIME(12,45,0),IF(AG103&lt;TIME(15,0,0),AE103,IF(AG103&lt;TIME(15,15,0),AF103+TIME(15,15,0),IF(AG103&lt;TIME(18,0,0),AE103,WORKDAY.INTL(AF103,1,V103,'Resmi Tatiller'!$A$2:$A$17)+TIME(8,0,0)))))))))</f>
        <v/>
      </c>
      <c r="AK103" s="18" t="str">
        <f>IF(AE103="","",IF(AH103&lt;&gt;AF103,AH103+TIME(8,0,0),IF(AG103&lt;TIME(8,0,0),AF103+TIME(8,0,0),IF(AG103&lt;TIME(12,0,0),AE103,IF(AG103&lt;TIME(12,45,0),AF103+TIME(12,45,0),IF(AG103&lt;TIME(15,0,0),AE103,IF(AG103&lt;TIME(15,15,0),AF103+TIME(15,15,0),IF(AG103&lt;TIME(20,0,0),AE103,WORKDAY.INTL(AF103,1,V103,'Resmi Tatiller'!$A$2:$A$17)+TIME(8,0,0)))))))))</f>
        <v/>
      </c>
      <c r="AL103" s="18" t="str">
        <f t="shared" si="71"/>
        <v/>
      </c>
    </row>
  </sheetData>
  <mergeCells count="1">
    <mergeCell ref="A1:T1"/>
  </mergeCells>
  <conditionalFormatting sqref="T3:T102">
    <cfRule type="expression" dxfId="29" priority="1">
      <formula>$T3="Eksik"</formula>
    </cfRule>
    <cfRule type="expression" dxfId="28" priority="2">
      <formula>$T3="Planlandı"</formula>
    </cfRule>
  </conditionalFormatting>
  <conditionalFormatting sqref="AD3:AD103">
    <cfRule type="expression" dxfId="27" priority="3">
      <formula>AD3="Gündüz"</formula>
    </cfRule>
    <cfRule type="expression" dxfId="26" priority="4">
      <formula>AD3="Gece"</formula>
    </cfRule>
    <cfRule type="expression" dxfId="25" priority="5">
      <formula>AD3="2 Vardiya"</formula>
    </cfRule>
  </conditionalFormatting>
  <dataValidations count="4">
    <dataValidation type="list" sqref="M3:M103" xr:uid="{00000000-0002-0000-0600-000000000000}">
      <formula1>"Çalışır,Çalışmaz"</formula1>
    </dataValidation>
    <dataValidation type="list" allowBlank="1" showErrorMessage="1" sqref="U3:U103" xr:uid="{00000000-0002-0000-0600-000001000000}">
      <formula1>"Yok,Kalıp Arızası,Makine Arızası,Bakım,Ayar,Kalıp Değişimi,Boya Değişimi,Hammadde Bekleme,Operatör Bekleme,Diğer"</formula1>
    </dataValidation>
    <dataValidation type="list" showErrorMessage="1" sqref="AH3:AH103" xr:uid="{00000000-0002-0000-0600-000002000000}">
      <formula1>"Gündüz,Gece,2 Vardiya,24 Saat"</formula1>
    </dataValidation>
    <dataValidation type="list" sqref="I3:I103" xr:uid="{00000000-0002-0000-0600-000003000000}">
      <formula1>"10,12,24"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L103"/>
  <sheetViews>
    <sheetView showGridLines="0" topLeftCell="A73" workbookViewId="0">
      <selection activeCell="B104" sqref="A104:XFD104"/>
    </sheetView>
  </sheetViews>
  <sheetFormatPr defaultRowHeight="15" x14ac:dyDescent="0.25"/>
  <cols>
    <col min="1" max="1" width="7" customWidth="1"/>
    <col min="2" max="2" width="17" customWidth="1"/>
    <col min="3" max="3" width="36" customWidth="1"/>
    <col min="4" max="4" width="14" customWidth="1"/>
    <col min="5" max="5" width="3.85546875" bestFit="1" customWidth="1"/>
    <col min="6" max="6" width="7.140625" customWidth="1"/>
    <col min="7" max="7" width="12" customWidth="1"/>
    <col min="8" max="8" width="14" customWidth="1"/>
    <col min="9" max="9" width="10.7109375" customWidth="1"/>
    <col min="10" max="12" width="16" hidden="1" customWidth="1"/>
    <col min="13" max="13" width="14" customWidth="1"/>
    <col min="14" max="14" width="16" customWidth="1"/>
    <col min="15" max="15" width="14" customWidth="1"/>
    <col min="16" max="16" width="17" customWidth="1"/>
    <col min="17" max="17" width="12" customWidth="1"/>
    <col min="18" max="18" width="16" customWidth="1"/>
    <col min="19" max="20" width="12" customWidth="1"/>
    <col min="21" max="21" width="18" hidden="1" customWidth="1"/>
    <col min="22" max="22" width="28" hidden="1" customWidth="1"/>
    <col min="23" max="24" width="18" hidden="1" customWidth="1"/>
    <col min="25" max="29" width="12" hidden="1" customWidth="1"/>
    <col min="30" max="30" width="16" hidden="1" customWidth="1"/>
    <col min="31" max="38" width="12" hidden="1" customWidth="1"/>
    <col min="39" max="40" width="0" hidden="1" customWidth="1"/>
  </cols>
  <sheetData>
    <row r="1" spans="1:38" ht="27.95" customHeight="1" x14ac:dyDescent="0.25">
      <c r="A1" s="21" t="s">
        <v>767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pans="1:38" ht="38.1" customHeight="1" x14ac:dyDescent="0.25">
      <c r="A2" s="4" t="s">
        <v>726</v>
      </c>
      <c r="B2" s="4" t="s">
        <v>727</v>
      </c>
      <c r="C2" s="4" t="s">
        <v>728</v>
      </c>
      <c r="D2" s="4" t="s">
        <v>729</v>
      </c>
      <c r="E2" s="4" t="s">
        <v>730</v>
      </c>
      <c r="F2" s="4" t="s">
        <v>731</v>
      </c>
      <c r="G2" s="4" t="s">
        <v>732</v>
      </c>
      <c r="H2" s="4" t="s">
        <v>706</v>
      </c>
      <c r="I2" s="4" t="s">
        <v>733</v>
      </c>
      <c r="J2" s="4" t="s">
        <v>734</v>
      </c>
      <c r="K2" s="4" t="s">
        <v>735</v>
      </c>
      <c r="L2" s="4" t="s">
        <v>736</v>
      </c>
      <c r="M2" s="4" t="s">
        <v>737</v>
      </c>
      <c r="N2" s="4" t="s">
        <v>738</v>
      </c>
      <c r="O2" s="4" t="s">
        <v>739</v>
      </c>
      <c r="P2" s="4" t="s">
        <v>740</v>
      </c>
      <c r="Q2" s="4" t="s">
        <v>741</v>
      </c>
      <c r="R2" s="4" t="s">
        <v>742</v>
      </c>
      <c r="S2" s="4" t="s">
        <v>743</v>
      </c>
      <c r="T2" s="4" t="s">
        <v>744</v>
      </c>
      <c r="U2" s="5" t="s">
        <v>745</v>
      </c>
      <c r="V2" s="5" t="s">
        <v>746</v>
      </c>
      <c r="W2" s="5" t="s">
        <v>747</v>
      </c>
      <c r="X2" s="5" t="s">
        <v>748</v>
      </c>
      <c r="Y2" s="5" t="s">
        <v>749</v>
      </c>
      <c r="Z2" s="5" t="s">
        <v>750</v>
      </c>
      <c r="AA2" s="5" t="s">
        <v>751</v>
      </c>
      <c r="AB2" s="5" t="s">
        <v>752</v>
      </c>
      <c r="AC2" s="5" t="s">
        <v>753</v>
      </c>
      <c r="AD2" s="5" t="s">
        <v>754</v>
      </c>
      <c r="AE2" s="17" t="s">
        <v>755</v>
      </c>
      <c r="AF2" s="17" t="s">
        <v>756</v>
      </c>
      <c r="AG2" s="17" t="s">
        <v>757</v>
      </c>
      <c r="AH2" s="17" t="s">
        <v>758</v>
      </c>
      <c r="AI2" s="17" t="s">
        <v>759</v>
      </c>
      <c r="AJ2" s="17" t="s">
        <v>760</v>
      </c>
      <c r="AK2" s="20" t="s">
        <v>761</v>
      </c>
      <c r="AL2" s="20" t="s">
        <v>762</v>
      </c>
    </row>
    <row r="3" spans="1:38" x14ac:dyDescent="0.25">
      <c r="A3" s="6" t="str">
        <f t="shared" ref="A3:A34" si="0">IF($B3="","",ROW()-2)</f>
        <v/>
      </c>
      <c r="B3" s="6"/>
      <c r="C3" s="7" t="str">
        <f>IFERROR(VLOOKUP(B3,'Ürün Veri'!$A:$E,2,FALSE),"")</f>
        <v/>
      </c>
      <c r="D3" s="7" t="str">
        <f>IFERROR(VLOOKUP(B3,'Ürün Veri'!$A:$E,3,FALSE),"")</f>
        <v/>
      </c>
      <c r="E3" s="7" t="str">
        <f>IFERROR(VLOOKUP(B3,'Ürün Veri'!$A:$E,4,FALSE),"")</f>
        <v/>
      </c>
      <c r="F3" s="7" t="str">
        <f>IFERROR(VLOOKUP(B3,'Ürün Veri'!$A:$E,5,FALSE),"")</f>
        <v/>
      </c>
      <c r="G3" s="6"/>
      <c r="H3" s="6"/>
      <c r="I3" s="14">
        <v>10</v>
      </c>
      <c r="J3" s="15">
        <f t="shared" ref="J3:J34" si="1">IF($I3="","",IF(VALUE($I3)=24,90,45))</f>
        <v>45</v>
      </c>
      <c r="K3" s="15">
        <f t="shared" ref="K3:K34" si="2">IF($I3="","",IF(VALUE($I3)=24,30,15))</f>
        <v>15</v>
      </c>
      <c r="L3" s="8">
        <f t="shared" ref="L3:L34" si="3">IF($I3="","",VALUE($I3)-($J3+$K3)/60)</f>
        <v>9</v>
      </c>
      <c r="M3" s="6" t="s">
        <v>763</v>
      </c>
      <c r="N3" s="9"/>
      <c r="O3" s="10"/>
      <c r="P3" s="8" t="str">
        <f t="shared" ref="P3:P34" si="4">IF(OR(E3="",F3="",G3="",E3=0),"",G3/E3*F3/3600)</f>
        <v/>
      </c>
      <c r="Q3" s="8" t="str">
        <f t="shared" ref="Q3:Q34" si="5">IF(OR(P3="",L3="",L3=0),"",P3/L3)</f>
        <v/>
      </c>
      <c r="R3" s="9" t="str">
        <f>IF(AB3="","",WORKDAY.INTL(W3,AA3,V3,'Resmi Tatiller'!$A$2:$A$17))</f>
        <v/>
      </c>
      <c r="S3" s="10" t="str">
        <f t="shared" ref="S3:S34" si="6">IF(AB3="","",IF($AD3="24 Saat",AB3/1440,IF($AD3="12 Saat",IF(AB3&lt;=240,TIME(8,0,0)+AB3/1440,IF(AB3&lt;=375,TIME(12,45,0)+(AB3-240)/1440,TIME(15,15,0)+(AB3-375)/1440)),IF($AD3="2 Vardiya",IF(AB3&lt;=240,TIME(8,0,0)+AB3/1440,IF(AB3&lt;=375,TIME(12,45,0)+(AB3-240)/1440,IF(AB3&lt;=540,TIME(15,15,0)+(AB3-375)/1440,IF(AB3&lt;=780,TIME(20,0,0)+(AB3-540)/1440,IF(AB3&lt;=915,1+TIME(0,45,0)+(AB3-780)/1440,1+TIME(3,15,0)+(AB3-915)/1440))))),IF(AB3&lt;=240,TIME(8,0,0)+AB3/1440,IF(AB3&lt;=375,TIME(12,45,0)+(AB3-240)/1440,TIME(15,15,0)+(AB3-375)/1440))))))</f>
        <v/>
      </c>
      <c r="T3" s="8" t="str">
        <f t="shared" ref="T3:T34" si="7">IF(B3="","Boş",IF(OR(G3="",N3="",O3=""),"Eksik",IF(OR(R3="",S3=""),"Kontrol","Planlandı")))</f>
        <v>Boş</v>
      </c>
      <c r="U3" s="8">
        <f t="shared" ref="U3:U34" si="8">IF($AD3="24 Saat",1440,IF($AD3="2 Vardiya",1080,IF($AD3="12 Saat",660,IF($AD3="Gündüz",540,IF(L3="","",L3*60)))))</f>
        <v>540</v>
      </c>
      <c r="V3" s="11" t="str">
        <f t="shared" ref="V3:V34" si="9">IF(M3="Çalışmaz","0000011","0000000")</f>
        <v>0000011</v>
      </c>
      <c r="W3" s="9" t="str">
        <f>IF(OR(N3="",O3=""),"",IF($AD3="24 Saat",N3,IF($AD3="12 Saat",IF(O3&gt;=TIME(20,0,0),WORKDAY.INTL(N3,1,V3,'Resmi Tatiller'!$A$2:$A$17),WORKDAY.INTL(N3-1,1,V3,'Resmi Tatiller'!$A$2:$A$17)),IF($AD3="2 Vardiya",IF(O3&lt;TIME(6,0,0),N3-1,IF(O3&lt;TIME(8,0,0),WORKDAY.INTL(N3-1,1,V3,'Resmi Tatiller'!$A$2:$A$17),N3)),IF(O3&gt;=TIME(18,0,0),WORKDAY.INTL(N3,1,V3,'Resmi Tatiller'!$A$2:$A$17),WORKDAY.INTL(N3-1,1,V3,'Resmi Tatiller'!$A$2:$A$17))))))</f>
        <v/>
      </c>
      <c r="X3" s="8" t="str">
        <f t="shared" ref="X3:X34" si="10">IF(W3="","",IF($AD3="24 Saat",MOD(O3,1)*1440,IF($AD3="12 Saat",IF(W3&lt;&gt;N3,0,IF(O3&lt;TIME(8,0,0),0,IF(O3&lt;TIME(12,0,0),(O3-TIME(8,0,0))*1440,IF(O3&lt;TIME(12,45,0),240,IF(O3&lt;TIME(15,0,0),240+(O3-TIME(12,45,0))*1440,IF(O3&lt;TIME(15,15,0),375,IF(O3&lt;TIME(20,0,0),375+(O3-TIME(15,15,0))*1440,0))))))),IF($AD3="2 Vardiya",IF(O3&lt;TIME(6,0,0),IF(O3&lt;TIME(0,45,0),780,IF(O3&lt;TIME(3,0,0),780+(O3-TIME(0,45,0))*1440,IF(O3&lt;TIME(3,15,0),915,915+(O3-TIME(3,15,0))*1440))),IF(O3&lt;TIME(8,0,0),0,IF(O3&lt;TIME(12,0,0),(O3-TIME(8,0,0))*1440,IF(O3&lt;TIME(12,45,0),240,IF(O3&lt;TIME(15,0,0),240+(O3-TIME(12,45,0))*1440,IF(O3&lt;TIME(15,15,0),375,IF(O3&lt;TIME(18,0,0),375+(O3-TIME(15,15,0))*1440,IF(O3&lt;TIME(20,0,0),540,540+(O3-TIME(20,0,0))*1440)))))))),IF(W3&lt;&gt;N3,0,IF(O3&lt;TIME(8,0,0),0,IF(O3&lt;TIME(12,0,0),(O3-TIME(8,0,0))*1440,IF(O3&lt;TIME(12,45,0),240,IF(O3&lt;TIME(15,0,0),240+(O3-TIME(12,45,0))*1440,IF(O3&lt;TIME(15,15,0),375,IF(O3&lt;TIME(18,0,0),375+(O3-TIME(15,15,0))*1440,0)))))))))))</f>
        <v/>
      </c>
      <c r="Y3" s="11" t="str">
        <f t="shared" ref="Y3:Y34" si="11">IF(P3="","",ROUNDUP(P3*60,0))</f>
        <v/>
      </c>
      <c r="Z3" s="11" t="str">
        <f t="shared" ref="Z3:Z34" si="12">IF(Y3="","",N(X3)+Y3)</f>
        <v/>
      </c>
      <c r="AA3" s="11" t="str">
        <f t="shared" ref="AA3:AA34" si="13">IF(OR(Z3="",U3="",U3=0),"",INT((Z3-1)/U3))</f>
        <v/>
      </c>
      <c r="AB3" s="11" t="str">
        <f t="shared" ref="AB3:AB34" si="14">IF(OR(Z3="",U3="",U3=0),"",MOD(Z3-1,U3)+1)</f>
        <v/>
      </c>
      <c r="AC3" s="12" t="str">
        <f t="shared" ref="AC3:AC34" si="15">IF(AB3="","",R3+S3)</f>
        <v/>
      </c>
      <c r="AD3" s="6" t="str">
        <f t="shared" ref="AD3:AD34" si="16">IF($I3="","",IF(VALUE($I3)=10,"Gündüz",IF(VALUE($I3)=12,"12 Saat",IF(VALUE($I3)=24,"2 Vardiya",""))))</f>
        <v>Gündüz</v>
      </c>
    </row>
    <row r="4" spans="1:38" x14ac:dyDescent="0.25">
      <c r="A4" s="6" t="str">
        <f t="shared" si="0"/>
        <v/>
      </c>
      <c r="B4" s="6"/>
      <c r="C4" s="7" t="str">
        <f>IFERROR(VLOOKUP(B4,'Ürün Veri'!$A:$E,2,FALSE),"")</f>
        <v/>
      </c>
      <c r="D4" s="7" t="str">
        <f>IFERROR(VLOOKUP(B4,'Ürün Veri'!$A:$E,3,FALSE),"")</f>
        <v/>
      </c>
      <c r="E4" s="7" t="str">
        <f>IFERROR(VLOOKUP(B4,'Ürün Veri'!$A:$E,4,FALSE),"")</f>
        <v/>
      </c>
      <c r="F4" s="7" t="str">
        <f>IFERROR(VLOOKUP(B4,'Ürün Veri'!$A:$E,5,FALSE),"")</f>
        <v/>
      </c>
      <c r="G4" s="6"/>
      <c r="H4" s="6"/>
      <c r="I4" s="14">
        <v>10</v>
      </c>
      <c r="J4" s="15">
        <f t="shared" si="1"/>
        <v>45</v>
      </c>
      <c r="K4" s="15">
        <f t="shared" si="2"/>
        <v>15</v>
      </c>
      <c r="L4" s="8">
        <f t="shared" si="3"/>
        <v>9</v>
      </c>
      <c r="M4" s="6" t="s">
        <v>763</v>
      </c>
      <c r="N4" s="9" t="str">
        <f t="shared" ref="N4:N35" si="17">IF(AI4="","",INT(AI4))</f>
        <v/>
      </c>
      <c r="O4" s="10" t="str">
        <f t="shared" ref="O4:O35" si="18">IF(AI4="","",MOD(AI4,1))</f>
        <v/>
      </c>
      <c r="P4" s="8" t="str">
        <f t="shared" si="4"/>
        <v/>
      </c>
      <c r="Q4" s="8" t="str">
        <f t="shared" si="5"/>
        <v/>
      </c>
      <c r="R4" s="9" t="str">
        <f>IF(AB4="","",WORKDAY.INTL(W4,AA4,V4,'Resmi Tatiller'!$A$2:$A$17))</f>
        <v/>
      </c>
      <c r="S4" s="10" t="str">
        <f t="shared" si="6"/>
        <v/>
      </c>
      <c r="T4" s="8" t="str">
        <f t="shared" si="7"/>
        <v>Boş</v>
      </c>
      <c r="U4" s="8">
        <f t="shared" si="8"/>
        <v>540</v>
      </c>
      <c r="V4" s="11" t="str">
        <f t="shared" si="9"/>
        <v>0000011</v>
      </c>
      <c r="W4" s="9" t="str">
        <f>IF(OR(N4="",O4=""),"",IF($AD4="24 Saat",N4,IF($AD4="12 Saat",IF(O4&gt;=TIME(20,0,0),WORKDAY.INTL(N4,1,V4,'Resmi Tatiller'!$A$2:$A$17),WORKDAY.INTL(N4-1,1,V4,'Resmi Tatiller'!$A$2:$A$17)),IF($AD4="2 Vardiya",IF(O4&lt;TIME(6,0,0),N4-1,IF(O4&lt;TIME(8,0,0),WORKDAY.INTL(N4-1,1,V4,'Resmi Tatiller'!$A$2:$A$17),N4)),IF(O4&gt;=TIME(18,0,0),WORKDAY.INTL(N4,1,V4,'Resmi Tatiller'!$A$2:$A$17),WORKDAY.INTL(N4-1,1,V4,'Resmi Tatiller'!$A$2:$A$17))))))</f>
        <v/>
      </c>
      <c r="X4" s="8" t="str">
        <f t="shared" si="10"/>
        <v/>
      </c>
      <c r="Y4" s="11" t="str">
        <f t="shared" si="11"/>
        <v/>
      </c>
      <c r="Z4" s="11" t="str">
        <f t="shared" si="12"/>
        <v/>
      </c>
      <c r="AA4" s="11" t="str">
        <f t="shared" si="13"/>
        <v/>
      </c>
      <c r="AB4" s="11" t="str">
        <f t="shared" si="14"/>
        <v/>
      </c>
      <c r="AC4" s="12" t="str">
        <f t="shared" si="15"/>
        <v/>
      </c>
      <c r="AD4" s="6" t="str">
        <f t="shared" si="16"/>
        <v>Gündüz</v>
      </c>
      <c r="AE4" s="18" t="str">
        <f t="shared" ref="AE4:AE35" si="19">IF(B4="","",IF(AC3="","",AC3+1/24))</f>
        <v/>
      </c>
      <c r="AF4" s="18" t="str">
        <f t="shared" ref="AF4:AF35" si="20">IF(AE4="","",INT(AE4))</f>
        <v/>
      </c>
      <c r="AG4" s="19" t="str">
        <f t="shared" ref="AG4:AG35" si="21">IF(AE4="","",MOD(AE4,1))</f>
        <v/>
      </c>
      <c r="AH4" s="18" t="str">
        <f>IF(AF4="","",WORKDAY.INTL(AF4-1,1,V4,'Resmi Tatiller'!$A$2:$A$17))</f>
        <v/>
      </c>
      <c r="AI4" s="18" t="str">
        <f t="shared" ref="AI4:AI35" si="22">IF(AE4="","",IF($AD4="24 Saat",AE4,IF($AD4="Gündüz",AJ4,IF($AD4="12 Saat",AK4,IF($AD4="2 Vardiya",AL4,AE4)))))</f>
        <v/>
      </c>
      <c r="AJ4" s="18" t="str">
        <f>IF(AE4="","",IF(AH4&lt;&gt;AF4,AH4+TIME(8,0,0),IF(AG4&lt;TIME(8,0,0),AF4+TIME(8,0,0),IF(AG4&lt;TIME(12,0,0),AE4,IF(AG4&lt;TIME(12,45,0),AF4+TIME(12,45,0),IF(AG4&lt;TIME(15,0,0),AE4,IF(AG4&lt;TIME(15,15,0),AF4+TIME(15,15,0),IF(AG4&lt;TIME(18,0,0),AE4,WORKDAY.INTL(AF4,1,V4,'Resmi Tatiller'!$A$2:$A$17)+TIME(8,0,0)))))))))</f>
        <v/>
      </c>
      <c r="AK4" s="18" t="str">
        <f>IF(AE4="","",IF(AH4&lt;&gt;AF4,AH4+TIME(8,0,0),IF(AG4&lt;TIME(8,0,0),AF4+TIME(8,0,0),IF(AG4&lt;TIME(12,0,0),AE4,IF(AG4&lt;TIME(12,45,0),AF4+TIME(12,45,0),IF(AG4&lt;TIME(15,0,0),AE4,IF(AG4&lt;TIME(15,15,0),AF4+TIME(15,15,0),IF(AG4&lt;TIME(20,0,0),AE4,WORKDAY.INTL(AF4,1,V4,'Resmi Tatiller'!$A$2:$A$17)+TIME(8,0,0)))))))))</f>
        <v/>
      </c>
      <c r="AL4" s="18" t="str">
        <f t="shared" ref="AL4:AL35" si="23">IF(AE4="","",IF(AG4&lt;TIME(6,0,0),IF(AG4&lt;TIME(0,45,0),AF4+TIME(0,45,0),IF(AG4&lt;TIME(3,0,0),AE4,IF(AG4&lt;TIME(3,15,0),AF4+TIME(3,15,0),AE4))),IF(AG4&lt;TIME(8,0,0),AF4+TIME(8,0,0),IF(AG4&lt;TIME(12,0,0),AE4,IF(AG4&lt;TIME(12,45,0),AF4+TIME(12,45,0),IF(AG4&lt;TIME(15,0,0),AE4,IF(AG4&lt;TIME(15,15,0),AF4+TIME(15,15,0),IF(AG4&lt;TIME(18,0,0),AE4,IF(AG4&lt;TIME(20,0,0),AF4+TIME(20,0,0),IF(AH4&lt;&gt;AF4,AH4+TIME(8,0,0),AE4))))))))))</f>
        <v/>
      </c>
    </row>
    <row r="5" spans="1:38" x14ac:dyDescent="0.25">
      <c r="A5" s="6" t="str">
        <f t="shared" si="0"/>
        <v/>
      </c>
      <c r="B5" s="6"/>
      <c r="C5" s="7" t="str">
        <f>IFERROR(VLOOKUP(B5,'Ürün Veri'!$A:$E,2,FALSE),"")</f>
        <v/>
      </c>
      <c r="D5" s="7" t="str">
        <f>IFERROR(VLOOKUP(B5,'Ürün Veri'!$A:$E,3,FALSE),"")</f>
        <v/>
      </c>
      <c r="E5" s="7" t="str">
        <f>IFERROR(VLOOKUP(B5,'Ürün Veri'!$A:$E,4,FALSE),"")</f>
        <v/>
      </c>
      <c r="F5" s="7" t="str">
        <f>IFERROR(VLOOKUP(B5,'Ürün Veri'!$A:$E,5,FALSE),"")</f>
        <v/>
      </c>
      <c r="G5" s="6"/>
      <c r="H5" s="6"/>
      <c r="I5" s="14">
        <v>10</v>
      </c>
      <c r="J5" s="15">
        <f t="shared" si="1"/>
        <v>45</v>
      </c>
      <c r="K5" s="15">
        <f t="shared" si="2"/>
        <v>15</v>
      </c>
      <c r="L5" s="8">
        <f t="shared" si="3"/>
        <v>9</v>
      </c>
      <c r="M5" s="6" t="s">
        <v>763</v>
      </c>
      <c r="N5" s="9" t="str">
        <f t="shared" si="17"/>
        <v/>
      </c>
      <c r="O5" s="10" t="str">
        <f t="shared" si="18"/>
        <v/>
      </c>
      <c r="P5" s="8" t="str">
        <f t="shared" si="4"/>
        <v/>
      </c>
      <c r="Q5" s="8" t="str">
        <f t="shared" si="5"/>
        <v/>
      </c>
      <c r="R5" s="9" t="str">
        <f>IF(AB5="","",WORKDAY.INTL(W5,AA5,V5,'Resmi Tatiller'!$A$2:$A$17))</f>
        <v/>
      </c>
      <c r="S5" s="10" t="str">
        <f t="shared" si="6"/>
        <v/>
      </c>
      <c r="T5" s="8" t="str">
        <f t="shared" si="7"/>
        <v>Boş</v>
      </c>
      <c r="U5" s="8">
        <f t="shared" si="8"/>
        <v>540</v>
      </c>
      <c r="V5" s="11" t="str">
        <f t="shared" si="9"/>
        <v>0000011</v>
      </c>
      <c r="W5" s="9" t="str">
        <f>IF(OR(N5="",O5=""),"",IF($AD5="24 Saat",N5,IF($AD5="12 Saat",IF(O5&gt;=TIME(20,0,0),WORKDAY.INTL(N5,1,V5,'Resmi Tatiller'!$A$2:$A$17),WORKDAY.INTL(N5-1,1,V5,'Resmi Tatiller'!$A$2:$A$17)),IF($AD5="2 Vardiya",IF(O5&lt;TIME(6,0,0),N5-1,IF(O5&lt;TIME(8,0,0),WORKDAY.INTL(N5-1,1,V5,'Resmi Tatiller'!$A$2:$A$17),N5)),IF(O5&gt;=TIME(18,0,0),WORKDAY.INTL(N5,1,V5,'Resmi Tatiller'!$A$2:$A$17),WORKDAY.INTL(N5-1,1,V5,'Resmi Tatiller'!$A$2:$A$17))))))</f>
        <v/>
      </c>
      <c r="X5" s="8" t="str">
        <f t="shared" si="10"/>
        <v/>
      </c>
      <c r="Y5" s="11" t="str">
        <f t="shared" si="11"/>
        <v/>
      </c>
      <c r="Z5" s="11" t="str">
        <f t="shared" si="12"/>
        <v/>
      </c>
      <c r="AA5" s="11" t="str">
        <f t="shared" si="13"/>
        <v/>
      </c>
      <c r="AB5" s="11" t="str">
        <f t="shared" si="14"/>
        <v/>
      </c>
      <c r="AC5" s="12" t="str">
        <f t="shared" si="15"/>
        <v/>
      </c>
      <c r="AD5" s="6" t="str">
        <f t="shared" si="16"/>
        <v>Gündüz</v>
      </c>
      <c r="AE5" s="18" t="str">
        <f t="shared" si="19"/>
        <v/>
      </c>
      <c r="AF5" s="18" t="str">
        <f t="shared" si="20"/>
        <v/>
      </c>
      <c r="AG5" s="19" t="str">
        <f t="shared" si="21"/>
        <v/>
      </c>
      <c r="AH5" s="18" t="str">
        <f>IF(AF5="","",WORKDAY.INTL(AF5-1,1,V5,'Resmi Tatiller'!$A$2:$A$17))</f>
        <v/>
      </c>
      <c r="AI5" s="18" t="str">
        <f t="shared" si="22"/>
        <v/>
      </c>
      <c r="AJ5" s="18" t="str">
        <f>IF(AE5="","",IF(AH5&lt;&gt;AF5,AH5+TIME(8,0,0),IF(AG5&lt;TIME(8,0,0),AF5+TIME(8,0,0),IF(AG5&lt;TIME(12,0,0),AE5,IF(AG5&lt;TIME(12,45,0),AF5+TIME(12,45,0),IF(AG5&lt;TIME(15,0,0),AE5,IF(AG5&lt;TIME(15,15,0),AF5+TIME(15,15,0),IF(AG5&lt;TIME(18,0,0),AE5,WORKDAY.INTL(AF5,1,V5,'Resmi Tatiller'!$A$2:$A$17)+TIME(8,0,0)))))))))</f>
        <v/>
      </c>
      <c r="AK5" s="18" t="str">
        <f>IF(AE5="","",IF(AH5&lt;&gt;AF5,AH5+TIME(8,0,0),IF(AG5&lt;TIME(8,0,0),AF5+TIME(8,0,0),IF(AG5&lt;TIME(12,0,0),AE5,IF(AG5&lt;TIME(12,45,0),AF5+TIME(12,45,0),IF(AG5&lt;TIME(15,0,0),AE5,IF(AG5&lt;TIME(15,15,0),AF5+TIME(15,15,0),IF(AG5&lt;TIME(20,0,0),AE5,WORKDAY.INTL(AF5,1,V5,'Resmi Tatiller'!$A$2:$A$17)+TIME(8,0,0)))))))))</f>
        <v/>
      </c>
      <c r="AL5" s="18" t="str">
        <f t="shared" si="23"/>
        <v/>
      </c>
    </row>
    <row r="6" spans="1:38" x14ac:dyDescent="0.25">
      <c r="A6" s="6" t="str">
        <f t="shared" si="0"/>
        <v/>
      </c>
      <c r="B6" s="6"/>
      <c r="C6" s="7" t="str">
        <f>IFERROR(VLOOKUP(B6,'Ürün Veri'!$A:$E,2,FALSE),"")</f>
        <v/>
      </c>
      <c r="D6" s="7" t="str">
        <f>IFERROR(VLOOKUP(B6,'Ürün Veri'!$A:$E,3,FALSE),"")</f>
        <v/>
      </c>
      <c r="E6" s="7" t="str">
        <f>IFERROR(VLOOKUP(B6,'Ürün Veri'!$A:$E,4,FALSE),"")</f>
        <v/>
      </c>
      <c r="F6" s="7" t="str">
        <f>IFERROR(VLOOKUP(B6,'Ürün Veri'!$A:$E,5,FALSE),"")</f>
        <v/>
      </c>
      <c r="G6" s="6"/>
      <c r="H6" s="6"/>
      <c r="I6" s="14">
        <v>10</v>
      </c>
      <c r="J6" s="15">
        <f t="shared" si="1"/>
        <v>45</v>
      </c>
      <c r="K6" s="15">
        <f t="shared" si="2"/>
        <v>15</v>
      </c>
      <c r="L6" s="8">
        <f t="shared" si="3"/>
        <v>9</v>
      </c>
      <c r="M6" s="6" t="s">
        <v>763</v>
      </c>
      <c r="N6" s="9" t="str">
        <f t="shared" si="17"/>
        <v/>
      </c>
      <c r="O6" s="10" t="str">
        <f t="shared" si="18"/>
        <v/>
      </c>
      <c r="P6" s="8" t="str">
        <f t="shared" si="4"/>
        <v/>
      </c>
      <c r="Q6" s="8" t="str">
        <f t="shared" si="5"/>
        <v/>
      </c>
      <c r="R6" s="9" t="str">
        <f>IF(AB6="","",WORKDAY.INTL(W6,AA6,V6,'Resmi Tatiller'!$A$2:$A$17))</f>
        <v/>
      </c>
      <c r="S6" s="10" t="str">
        <f t="shared" si="6"/>
        <v/>
      </c>
      <c r="T6" s="8" t="str">
        <f t="shared" si="7"/>
        <v>Boş</v>
      </c>
      <c r="U6" s="8">
        <f t="shared" si="8"/>
        <v>540</v>
      </c>
      <c r="V6" s="11" t="str">
        <f t="shared" si="9"/>
        <v>0000011</v>
      </c>
      <c r="W6" s="9" t="str">
        <f>IF(OR(N6="",O6=""),"",IF($AD6="24 Saat",N6,IF($AD6="12 Saat",IF(O6&gt;=TIME(20,0,0),WORKDAY.INTL(N6,1,V6,'Resmi Tatiller'!$A$2:$A$17),WORKDAY.INTL(N6-1,1,V6,'Resmi Tatiller'!$A$2:$A$17)),IF($AD6="2 Vardiya",IF(O6&lt;TIME(6,0,0),N6-1,IF(O6&lt;TIME(8,0,0),WORKDAY.INTL(N6-1,1,V6,'Resmi Tatiller'!$A$2:$A$17),N6)),IF(O6&gt;=TIME(18,0,0),WORKDAY.INTL(N6,1,V6,'Resmi Tatiller'!$A$2:$A$17),WORKDAY.INTL(N6-1,1,V6,'Resmi Tatiller'!$A$2:$A$17))))))</f>
        <v/>
      </c>
      <c r="X6" s="8" t="str">
        <f t="shared" si="10"/>
        <v/>
      </c>
      <c r="Y6" s="11" t="str">
        <f t="shared" si="11"/>
        <v/>
      </c>
      <c r="Z6" s="11" t="str">
        <f t="shared" si="12"/>
        <v/>
      </c>
      <c r="AA6" s="11" t="str">
        <f t="shared" si="13"/>
        <v/>
      </c>
      <c r="AB6" s="11" t="str">
        <f t="shared" si="14"/>
        <v/>
      </c>
      <c r="AC6" s="12" t="str">
        <f t="shared" si="15"/>
        <v/>
      </c>
      <c r="AD6" s="6" t="str">
        <f t="shared" si="16"/>
        <v>Gündüz</v>
      </c>
      <c r="AE6" s="18" t="str">
        <f t="shared" si="19"/>
        <v/>
      </c>
      <c r="AF6" s="18" t="str">
        <f t="shared" si="20"/>
        <v/>
      </c>
      <c r="AG6" s="19" t="str">
        <f t="shared" si="21"/>
        <v/>
      </c>
      <c r="AH6" s="18" t="str">
        <f>IF(AF6="","",WORKDAY.INTL(AF6-1,1,V6,'Resmi Tatiller'!$A$2:$A$17))</f>
        <v/>
      </c>
      <c r="AI6" s="18" t="str">
        <f t="shared" si="22"/>
        <v/>
      </c>
      <c r="AJ6" s="18" t="str">
        <f>IF(AE6="","",IF(AH6&lt;&gt;AF6,AH6+TIME(8,0,0),IF(AG6&lt;TIME(8,0,0),AF6+TIME(8,0,0),IF(AG6&lt;TIME(12,0,0),AE6,IF(AG6&lt;TIME(12,45,0),AF6+TIME(12,45,0),IF(AG6&lt;TIME(15,0,0),AE6,IF(AG6&lt;TIME(15,15,0),AF6+TIME(15,15,0),IF(AG6&lt;TIME(18,0,0),AE6,WORKDAY.INTL(AF6,1,V6,'Resmi Tatiller'!$A$2:$A$17)+TIME(8,0,0)))))))))</f>
        <v/>
      </c>
      <c r="AK6" s="18" t="str">
        <f>IF(AE6="","",IF(AH6&lt;&gt;AF6,AH6+TIME(8,0,0),IF(AG6&lt;TIME(8,0,0),AF6+TIME(8,0,0),IF(AG6&lt;TIME(12,0,0),AE6,IF(AG6&lt;TIME(12,45,0),AF6+TIME(12,45,0),IF(AG6&lt;TIME(15,0,0),AE6,IF(AG6&lt;TIME(15,15,0),AF6+TIME(15,15,0),IF(AG6&lt;TIME(20,0,0),AE6,WORKDAY.INTL(AF6,1,V6,'Resmi Tatiller'!$A$2:$A$17)+TIME(8,0,0)))))))))</f>
        <v/>
      </c>
      <c r="AL6" s="18" t="str">
        <f t="shared" si="23"/>
        <v/>
      </c>
    </row>
    <row r="7" spans="1:38" x14ac:dyDescent="0.25">
      <c r="A7" s="6" t="str">
        <f t="shared" si="0"/>
        <v/>
      </c>
      <c r="B7" s="6"/>
      <c r="C7" s="7" t="str">
        <f>IFERROR(VLOOKUP(B7,'Ürün Veri'!$A:$E,2,FALSE),"")</f>
        <v/>
      </c>
      <c r="D7" s="7" t="str">
        <f>IFERROR(VLOOKUP(B7,'Ürün Veri'!$A:$E,3,FALSE),"")</f>
        <v/>
      </c>
      <c r="E7" s="7" t="str">
        <f>IFERROR(VLOOKUP(B7,'Ürün Veri'!$A:$E,4,FALSE),"")</f>
        <v/>
      </c>
      <c r="F7" s="7" t="str">
        <f>IFERROR(VLOOKUP(B7,'Ürün Veri'!$A:$E,5,FALSE),"")</f>
        <v/>
      </c>
      <c r="G7" s="6"/>
      <c r="H7" s="6"/>
      <c r="I7" s="14">
        <v>10</v>
      </c>
      <c r="J7" s="15">
        <f t="shared" si="1"/>
        <v>45</v>
      </c>
      <c r="K7" s="15">
        <f t="shared" si="2"/>
        <v>15</v>
      </c>
      <c r="L7" s="8">
        <f t="shared" si="3"/>
        <v>9</v>
      </c>
      <c r="M7" s="6" t="s">
        <v>763</v>
      </c>
      <c r="N7" s="9" t="str">
        <f t="shared" si="17"/>
        <v/>
      </c>
      <c r="O7" s="10" t="str">
        <f t="shared" si="18"/>
        <v/>
      </c>
      <c r="P7" s="8" t="str">
        <f t="shared" si="4"/>
        <v/>
      </c>
      <c r="Q7" s="8" t="str">
        <f t="shared" si="5"/>
        <v/>
      </c>
      <c r="R7" s="9" t="str">
        <f>IF(AB7="","",WORKDAY.INTL(W7,AA7,V7,'Resmi Tatiller'!$A$2:$A$17))</f>
        <v/>
      </c>
      <c r="S7" s="10" t="str">
        <f t="shared" si="6"/>
        <v/>
      </c>
      <c r="T7" s="8" t="str">
        <f t="shared" si="7"/>
        <v>Boş</v>
      </c>
      <c r="U7" s="8">
        <f t="shared" si="8"/>
        <v>540</v>
      </c>
      <c r="V7" s="11" t="str">
        <f t="shared" si="9"/>
        <v>0000011</v>
      </c>
      <c r="W7" s="9" t="str">
        <f>IF(OR(N7="",O7=""),"",IF($AD7="24 Saat",N7,IF($AD7="12 Saat",IF(O7&gt;=TIME(20,0,0),WORKDAY.INTL(N7,1,V7,'Resmi Tatiller'!$A$2:$A$17),WORKDAY.INTL(N7-1,1,V7,'Resmi Tatiller'!$A$2:$A$17)),IF($AD7="2 Vardiya",IF(O7&lt;TIME(6,0,0),N7-1,IF(O7&lt;TIME(8,0,0),WORKDAY.INTL(N7-1,1,V7,'Resmi Tatiller'!$A$2:$A$17),N7)),IF(O7&gt;=TIME(18,0,0),WORKDAY.INTL(N7,1,V7,'Resmi Tatiller'!$A$2:$A$17),WORKDAY.INTL(N7-1,1,V7,'Resmi Tatiller'!$A$2:$A$17))))))</f>
        <v/>
      </c>
      <c r="X7" s="8" t="str">
        <f t="shared" si="10"/>
        <v/>
      </c>
      <c r="Y7" s="11" t="str">
        <f t="shared" si="11"/>
        <v/>
      </c>
      <c r="Z7" s="11" t="str">
        <f t="shared" si="12"/>
        <v/>
      </c>
      <c r="AA7" s="11" t="str">
        <f t="shared" si="13"/>
        <v/>
      </c>
      <c r="AB7" s="11" t="str">
        <f t="shared" si="14"/>
        <v/>
      </c>
      <c r="AC7" s="12" t="str">
        <f t="shared" si="15"/>
        <v/>
      </c>
      <c r="AD7" s="6" t="str">
        <f t="shared" si="16"/>
        <v>Gündüz</v>
      </c>
      <c r="AE7" s="18" t="str">
        <f t="shared" si="19"/>
        <v/>
      </c>
      <c r="AF7" s="18" t="str">
        <f t="shared" si="20"/>
        <v/>
      </c>
      <c r="AG7" s="19" t="str">
        <f t="shared" si="21"/>
        <v/>
      </c>
      <c r="AH7" s="18" t="str">
        <f>IF(AF7="","",WORKDAY.INTL(AF7-1,1,V7,'Resmi Tatiller'!$A$2:$A$17))</f>
        <v/>
      </c>
      <c r="AI7" s="18" t="str">
        <f t="shared" si="22"/>
        <v/>
      </c>
      <c r="AJ7" s="18" t="str">
        <f>IF(AE7="","",IF(AH7&lt;&gt;AF7,AH7+TIME(8,0,0),IF(AG7&lt;TIME(8,0,0),AF7+TIME(8,0,0),IF(AG7&lt;TIME(12,0,0),AE7,IF(AG7&lt;TIME(12,45,0),AF7+TIME(12,45,0),IF(AG7&lt;TIME(15,0,0),AE7,IF(AG7&lt;TIME(15,15,0),AF7+TIME(15,15,0),IF(AG7&lt;TIME(18,0,0),AE7,WORKDAY.INTL(AF7,1,V7,'Resmi Tatiller'!$A$2:$A$17)+TIME(8,0,0)))))))))</f>
        <v/>
      </c>
      <c r="AK7" s="18" t="str">
        <f>IF(AE7="","",IF(AH7&lt;&gt;AF7,AH7+TIME(8,0,0),IF(AG7&lt;TIME(8,0,0),AF7+TIME(8,0,0),IF(AG7&lt;TIME(12,0,0),AE7,IF(AG7&lt;TIME(12,45,0),AF7+TIME(12,45,0),IF(AG7&lt;TIME(15,0,0),AE7,IF(AG7&lt;TIME(15,15,0),AF7+TIME(15,15,0),IF(AG7&lt;TIME(20,0,0),AE7,WORKDAY.INTL(AF7,1,V7,'Resmi Tatiller'!$A$2:$A$17)+TIME(8,0,0)))))))))</f>
        <v/>
      </c>
      <c r="AL7" s="18" t="str">
        <f t="shared" si="23"/>
        <v/>
      </c>
    </row>
    <row r="8" spans="1:38" x14ac:dyDescent="0.25">
      <c r="A8" s="6" t="str">
        <f t="shared" si="0"/>
        <v/>
      </c>
      <c r="B8" s="6"/>
      <c r="C8" s="7" t="str">
        <f>IFERROR(VLOOKUP(B8,'Ürün Veri'!$A:$E,2,FALSE),"")</f>
        <v/>
      </c>
      <c r="D8" s="7" t="str">
        <f>IFERROR(VLOOKUP(B8,'Ürün Veri'!$A:$E,3,FALSE),"")</f>
        <v/>
      </c>
      <c r="E8" s="7" t="str">
        <f>IFERROR(VLOOKUP(B8,'Ürün Veri'!$A:$E,4,FALSE),"")</f>
        <v/>
      </c>
      <c r="F8" s="7" t="str">
        <f>IFERROR(VLOOKUP(B8,'Ürün Veri'!$A:$E,5,FALSE),"")</f>
        <v/>
      </c>
      <c r="G8" s="6"/>
      <c r="H8" s="6"/>
      <c r="I8" s="14">
        <v>10</v>
      </c>
      <c r="J8" s="15">
        <f t="shared" si="1"/>
        <v>45</v>
      </c>
      <c r="K8" s="15">
        <f t="shared" si="2"/>
        <v>15</v>
      </c>
      <c r="L8" s="8">
        <f t="shared" si="3"/>
        <v>9</v>
      </c>
      <c r="M8" s="6" t="s">
        <v>763</v>
      </c>
      <c r="N8" s="9" t="str">
        <f t="shared" si="17"/>
        <v/>
      </c>
      <c r="O8" s="10" t="str">
        <f t="shared" si="18"/>
        <v/>
      </c>
      <c r="P8" s="8" t="str">
        <f t="shared" si="4"/>
        <v/>
      </c>
      <c r="Q8" s="8" t="str">
        <f t="shared" si="5"/>
        <v/>
      </c>
      <c r="R8" s="9" t="str">
        <f>IF(AB8="","",WORKDAY.INTL(W8,AA8,V8,'Resmi Tatiller'!$A$2:$A$17))</f>
        <v/>
      </c>
      <c r="S8" s="10" t="str">
        <f t="shared" si="6"/>
        <v/>
      </c>
      <c r="T8" s="8" t="str">
        <f t="shared" si="7"/>
        <v>Boş</v>
      </c>
      <c r="U8" s="8">
        <f t="shared" si="8"/>
        <v>540</v>
      </c>
      <c r="V8" s="11" t="str">
        <f t="shared" si="9"/>
        <v>0000011</v>
      </c>
      <c r="W8" s="9" t="str">
        <f>IF(OR(N8="",O8=""),"",IF($AD8="24 Saat",N8,IF($AD8="12 Saat",IF(O8&gt;=TIME(20,0,0),WORKDAY.INTL(N8,1,V8,'Resmi Tatiller'!$A$2:$A$17),WORKDAY.INTL(N8-1,1,V8,'Resmi Tatiller'!$A$2:$A$17)),IF($AD8="2 Vardiya",IF(O8&lt;TIME(6,0,0),N8-1,IF(O8&lt;TIME(8,0,0),WORKDAY.INTL(N8-1,1,V8,'Resmi Tatiller'!$A$2:$A$17),N8)),IF(O8&gt;=TIME(18,0,0),WORKDAY.INTL(N8,1,V8,'Resmi Tatiller'!$A$2:$A$17),WORKDAY.INTL(N8-1,1,V8,'Resmi Tatiller'!$A$2:$A$17))))))</f>
        <v/>
      </c>
      <c r="X8" s="8" t="str">
        <f t="shared" si="10"/>
        <v/>
      </c>
      <c r="Y8" s="11" t="str">
        <f t="shared" si="11"/>
        <v/>
      </c>
      <c r="Z8" s="11" t="str">
        <f t="shared" si="12"/>
        <v/>
      </c>
      <c r="AA8" s="11" t="str">
        <f t="shared" si="13"/>
        <v/>
      </c>
      <c r="AB8" s="11" t="str">
        <f t="shared" si="14"/>
        <v/>
      </c>
      <c r="AC8" s="12" t="str">
        <f t="shared" si="15"/>
        <v/>
      </c>
      <c r="AD8" s="6" t="str">
        <f t="shared" si="16"/>
        <v>Gündüz</v>
      </c>
      <c r="AE8" s="18" t="str">
        <f t="shared" si="19"/>
        <v/>
      </c>
      <c r="AF8" s="18" t="str">
        <f t="shared" si="20"/>
        <v/>
      </c>
      <c r="AG8" s="19" t="str">
        <f t="shared" si="21"/>
        <v/>
      </c>
      <c r="AH8" s="18" t="str">
        <f>IF(AF8="","",WORKDAY.INTL(AF8-1,1,V8,'Resmi Tatiller'!$A$2:$A$17))</f>
        <v/>
      </c>
      <c r="AI8" s="18" t="str">
        <f t="shared" si="22"/>
        <v/>
      </c>
      <c r="AJ8" s="18" t="str">
        <f>IF(AE8="","",IF(AH8&lt;&gt;AF8,AH8+TIME(8,0,0),IF(AG8&lt;TIME(8,0,0),AF8+TIME(8,0,0),IF(AG8&lt;TIME(12,0,0),AE8,IF(AG8&lt;TIME(12,45,0),AF8+TIME(12,45,0),IF(AG8&lt;TIME(15,0,0),AE8,IF(AG8&lt;TIME(15,15,0),AF8+TIME(15,15,0),IF(AG8&lt;TIME(18,0,0),AE8,WORKDAY.INTL(AF8,1,V8,'Resmi Tatiller'!$A$2:$A$17)+TIME(8,0,0)))))))))</f>
        <v/>
      </c>
      <c r="AK8" s="18" t="str">
        <f>IF(AE8="","",IF(AH8&lt;&gt;AF8,AH8+TIME(8,0,0),IF(AG8&lt;TIME(8,0,0),AF8+TIME(8,0,0),IF(AG8&lt;TIME(12,0,0),AE8,IF(AG8&lt;TIME(12,45,0),AF8+TIME(12,45,0),IF(AG8&lt;TIME(15,0,0),AE8,IF(AG8&lt;TIME(15,15,0),AF8+TIME(15,15,0),IF(AG8&lt;TIME(20,0,0),AE8,WORKDAY.INTL(AF8,1,V8,'Resmi Tatiller'!$A$2:$A$17)+TIME(8,0,0)))))))))</f>
        <v/>
      </c>
      <c r="AL8" s="18" t="str">
        <f t="shared" si="23"/>
        <v/>
      </c>
    </row>
    <row r="9" spans="1:38" x14ac:dyDescent="0.25">
      <c r="A9" s="6" t="str">
        <f t="shared" si="0"/>
        <v/>
      </c>
      <c r="B9" s="6"/>
      <c r="C9" s="7" t="str">
        <f>IFERROR(VLOOKUP(B9,'Ürün Veri'!$A:$E,2,FALSE),"")</f>
        <v/>
      </c>
      <c r="D9" s="7" t="str">
        <f>IFERROR(VLOOKUP(B9,'Ürün Veri'!$A:$E,3,FALSE),"")</f>
        <v/>
      </c>
      <c r="E9" s="7" t="str">
        <f>IFERROR(VLOOKUP(B9,'Ürün Veri'!$A:$E,4,FALSE),"")</f>
        <v/>
      </c>
      <c r="F9" s="7" t="str">
        <f>IFERROR(VLOOKUP(B9,'Ürün Veri'!$A:$E,5,FALSE),"")</f>
        <v/>
      </c>
      <c r="G9" s="6"/>
      <c r="H9" s="6"/>
      <c r="I9" s="14">
        <v>10</v>
      </c>
      <c r="J9" s="15">
        <f t="shared" si="1"/>
        <v>45</v>
      </c>
      <c r="K9" s="15">
        <f t="shared" si="2"/>
        <v>15</v>
      </c>
      <c r="L9" s="8">
        <f t="shared" si="3"/>
        <v>9</v>
      </c>
      <c r="M9" s="6" t="s">
        <v>763</v>
      </c>
      <c r="N9" s="9" t="str">
        <f t="shared" si="17"/>
        <v/>
      </c>
      <c r="O9" s="10" t="str">
        <f t="shared" si="18"/>
        <v/>
      </c>
      <c r="P9" s="8" t="str">
        <f t="shared" si="4"/>
        <v/>
      </c>
      <c r="Q9" s="8" t="str">
        <f t="shared" si="5"/>
        <v/>
      </c>
      <c r="R9" s="9" t="str">
        <f>IF(AB9="","",WORKDAY.INTL(W9,AA9,V9,'Resmi Tatiller'!$A$2:$A$17))</f>
        <v/>
      </c>
      <c r="S9" s="10" t="str">
        <f t="shared" si="6"/>
        <v/>
      </c>
      <c r="T9" s="8" t="str">
        <f t="shared" si="7"/>
        <v>Boş</v>
      </c>
      <c r="U9" s="8">
        <f t="shared" si="8"/>
        <v>540</v>
      </c>
      <c r="V9" s="11" t="str">
        <f t="shared" si="9"/>
        <v>0000011</v>
      </c>
      <c r="W9" s="9" t="str">
        <f>IF(OR(N9="",O9=""),"",IF($AD9="24 Saat",N9,IF($AD9="12 Saat",IF(O9&gt;=TIME(20,0,0),WORKDAY.INTL(N9,1,V9,'Resmi Tatiller'!$A$2:$A$17),WORKDAY.INTL(N9-1,1,V9,'Resmi Tatiller'!$A$2:$A$17)),IF($AD9="2 Vardiya",IF(O9&lt;TIME(6,0,0),N9-1,IF(O9&lt;TIME(8,0,0),WORKDAY.INTL(N9-1,1,V9,'Resmi Tatiller'!$A$2:$A$17),N9)),IF(O9&gt;=TIME(18,0,0),WORKDAY.INTL(N9,1,V9,'Resmi Tatiller'!$A$2:$A$17),WORKDAY.INTL(N9-1,1,V9,'Resmi Tatiller'!$A$2:$A$17))))))</f>
        <v/>
      </c>
      <c r="X9" s="8" t="str">
        <f t="shared" si="10"/>
        <v/>
      </c>
      <c r="Y9" s="11" t="str">
        <f t="shared" si="11"/>
        <v/>
      </c>
      <c r="Z9" s="11" t="str">
        <f t="shared" si="12"/>
        <v/>
      </c>
      <c r="AA9" s="11" t="str">
        <f t="shared" si="13"/>
        <v/>
      </c>
      <c r="AB9" s="11" t="str">
        <f t="shared" si="14"/>
        <v/>
      </c>
      <c r="AC9" s="12" t="str">
        <f t="shared" si="15"/>
        <v/>
      </c>
      <c r="AD9" s="6" t="str">
        <f t="shared" si="16"/>
        <v>Gündüz</v>
      </c>
      <c r="AE9" s="18" t="str">
        <f t="shared" si="19"/>
        <v/>
      </c>
      <c r="AF9" s="18" t="str">
        <f t="shared" si="20"/>
        <v/>
      </c>
      <c r="AG9" s="19" t="str">
        <f t="shared" si="21"/>
        <v/>
      </c>
      <c r="AH9" s="18" t="str">
        <f>IF(AF9="","",WORKDAY.INTL(AF9-1,1,V9,'Resmi Tatiller'!$A$2:$A$17))</f>
        <v/>
      </c>
      <c r="AI9" s="18" t="str">
        <f t="shared" si="22"/>
        <v/>
      </c>
      <c r="AJ9" s="18" t="str">
        <f>IF(AE9="","",IF(AH9&lt;&gt;AF9,AH9+TIME(8,0,0),IF(AG9&lt;TIME(8,0,0),AF9+TIME(8,0,0),IF(AG9&lt;TIME(12,0,0),AE9,IF(AG9&lt;TIME(12,45,0),AF9+TIME(12,45,0),IF(AG9&lt;TIME(15,0,0),AE9,IF(AG9&lt;TIME(15,15,0),AF9+TIME(15,15,0),IF(AG9&lt;TIME(18,0,0),AE9,WORKDAY.INTL(AF9,1,V9,'Resmi Tatiller'!$A$2:$A$17)+TIME(8,0,0)))))))))</f>
        <v/>
      </c>
      <c r="AK9" s="18" t="str">
        <f>IF(AE9="","",IF(AH9&lt;&gt;AF9,AH9+TIME(8,0,0),IF(AG9&lt;TIME(8,0,0),AF9+TIME(8,0,0),IF(AG9&lt;TIME(12,0,0),AE9,IF(AG9&lt;TIME(12,45,0),AF9+TIME(12,45,0),IF(AG9&lt;TIME(15,0,0),AE9,IF(AG9&lt;TIME(15,15,0),AF9+TIME(15,15,0),IF(AG9&lt;TIME(20,0,0),AE9,WORKDAY.INTL(AF9,1,V9,'Resmi Tatiller'!$A$2:$A$17)+TIME(8,0,0)))))))))</f>
        <v/>
      </c>
      <c r="AL9" s="18" t="str">
        <f t="shared" si="23"/>
        <v/>
      </c>
    </row>
    <row r="10" spans="1:38" x14ac:dyDescent="0.25">
      <c r="A10" s="6" t="str">
        <f t="shared" si="0"/>
        <v/>
      </c>
      <c r="B10" s="6"/>
      <c r="C10" s="7" t="str">
        <f>IFERROR(VLOOKUP(B10,'Ürün Veri'!$A:$E,2,FALSE),"")</f>
        <v/>
      </c>
      <c r="D10" s="7" t="str">
        <f>IFERROR(VLOOKUP(B10,'Ürün Veri'!$A:$E,3,FALSE),"")</f>
        <v/>
      </c>
      <c r="E10" s="7" t="str">
        <f>IFERROR(VLOOKUP(B10,'Ürün Veri'!$A:$E,4,FALSE),"")</f>
        <v/>
      </c>
      <c r="F10" s="7" t="str">
        <f>IFERROR(VLOOKUP(B10,'Ürün Veri'!$A:$E,5,FALSE),"")</f>
        <v/>
      </c>
      <c r="G10" s="6"/>
      <c r="H10" s="6"/>
      <c r="I10" s="14">
        <v>10</v>
      </c>
      <c r="J10" s="15">
        <f t="shared" si="1"/>
        <v>45</v>
      </c>
      <c r="K10" s="15">
        <f t="shared" si="2"/>
        <v>15</v>
      </c>
      <c r="L10" s="8">
        <f t="shared" si="3"/>
        <v>9</v>
      </c>
      <c r="M10" s="6" t="s">
        <v>763</v>
      </c>
      <c r="N10" s="9" t="str">
        <f t="shared" si="17"/>
        <v/>
      </c>
      <c r="O10" s="10" t="str">
        <f t="shared" si="18"/>
        <v/>
      </c>
      <c r="P10" s="8" t="str">
        <f t="shared" si="4"/>
        <v/>
      </c>
      <c r="Q10" s="8" t="str">
        <f t="shared" si="5"/>
        <v/>
      </c>
      <c r="R10" s="9" t="str">
        <f>IF(AB10="","",WORKDAY.INTL(W10,AA10,V10,'Resmi Tatiller'!$A$2:$A$17))</f>
        <v/>
      </c>
      <c r="S10" s="10" t="str">
        <f t="shared" si="6"/>
        <v/>
      </c>
      <c r="T10" s="8" t="str">
        <f t="shared" si="7"/>
        <v>Boş</v>
      </c>
      <c r="U10" s="8">
        <f t="shared" si="8"/>
        <v>540</v>
      </c>
      <c r="V10" s="11" t="str">
        <f t="shared" si="9"/>
        <v>0000011</v>
      </c>
      <c r="W10" s="9" t="str">
        <f>IF(OR(N10="",O10=""),"",IF($AD10="24 Saat",N10,IF($AD10="12 Saat",IF(O10&gt;=TIME(20,0,0),WORKDAY.INTL(N10,1,V10,'Resmi Tatiller'!$A$2:$A$17),WORKDAY.INTL(N10-1,1,V10,'Resmi Tatiller'!$A$2:$A$17)),IF($AD10="2 Vardiya",IF(O10&lt;TIME(6,0,0),N10-1,IF(O10&lt;TIME(8,0,0),WORKDAY.INTL(N10-1,1,V10,'Resmi Tatiller'!$A$2:$A$17),N10)),IF(O10&gt;=TIME(18,0,0),WORKDAY.INTL(N10,1,V10,'Resmi Tatiller'!$A$2:$A$17),WORKDAY.INTL(N10-1,1,V10,'Resmi Tatiller'!$A$2:$A$17))))))</f>
        <v/>
      </c>
      <c r="X10" s="8" t="str">
        <f t="shared" si="10"/>
        <v/>
      </c>
      <c r="Y10" s="11" t="str">
        <f t="shared" si="11"/>
        <v/>
      </c>
      <c r="Z10" s="11" t="str">
        <f t="shared" si="12"/>
        <v/>
      </c>
      <c r="AA10" s="11" t="str">
        <f t="shared" si="13"/>
        <v/>
      </c>
      <c r="AB10" s="11" t="str">
        <f t="shared" si="14"/>
        <v/>
      </c>
      <c r="AC10" s="12" t="str">
        <f t="shared" si="15"/>
        <v/>
      </c>
      <c r="AD10" s="6" t="str">
        <f t="shared" si="16"/>
        <v>Gündüz</v>
      </c>
      <c r="AE10" s="18" t="str">
        <f t="shared" si="19"/>
        <v/>
      </c>
      <c r="AF10" s="18" t="str">
        <f t="shared" si="20"/>
        <v/>
      </c>
      <c r="AG10" s="19" t="str">
        <f t="shared" si="21"/>
        <v/>
      </c>
      <c r="AH10" s="18" t="str">
        <f>IF(AF10="","",WORKDAY.INTL(AF10-1,1,V10,'Resmi Tatiller'!$A$2:$A$17))</f>
        <v/>
      </c>
      <c r="AI10" s="18" t="str">
        <f t="shared" si="22"/>
        <v/>
      </c>
      <c r="AJ10" s="18" t="str">
        <f>IF(AE10="","",IF(AH10&lt;&gt;AF10,AH10+TIME(8,0,0),IF(AG10&lt;TIME(8,0,0),AF10+TIME(8,0,0),IF(AG10&lt;TIME(12,0,0),AE10,IF(AG10&lt;TIME(12,45,0),AF10+TIME(12,45,0),IF(AG10&lt;TIME(15,0,0),AE10,IF(AG10&lt;TIME(15,15,0),AF10+TIME(15,15,0),IF(AG10&lt;TIME(18,0,0),AE10,WORKDAY.INTL(AF10,1,V10,'Resmi Tatiller'!$A$2:$A$17)+TIME(8,0,0)))))))))</f>
        <v/>
      </c>
      <c r="AK10" s="18" t="str">
        <f>IF(AE10="","",IF(AH10&lt;&gt;AF10,AH10+TIME(8,0,0),IF(AG10&lt;TIME(8,0,0),AF10+TIME(8,0,0),IF(AG10&lt;TIME(12,0,0),AE10,IF(AG10&lt;TIME(12,45,0),AF10+TIME(12,45,0),IF(AG10&lt;TIME(15,0,0),AE10,IF(AG10&lt;TIME(15,15,0),AF10+TIME(15,15,0),IF(AG10&lt;TIME(20,0,0),AE10,WORKDAY.INTL(AF10,1,V10,'Resmi Tatiller'!$A$2:$A$17)+TIME(8,0,0)))))))))</f>
        <v/>
      </c>
      <c r="AL10" s="18" t="str">
        <f t="shared" si="23"/>
        <v/>
      </c>
    </row>
    <row r="11" spans="1:38" x14ac:dyDescent="0.25">
      <c r="A11" s="6" t="str">
        <f t="shared" si="0"/>
        <v/>
      </c>
      <c r="B11" s="6"/>
      <c r="C11" s="7" t="str">
        <f>IFERROR(VLOOKUP(B11,'Ürün Veri'!$A:$E,2,FALSE),"")</f>
        <v/>
      </c>
      <c r="D11" s="7" t="str">
        <f>IFERROR(VLOOKUP(B11,'Ürün Veri'!$A:$E,3,FALSE),"")</f>
        <v/>
      </c>
      <c r="E11" s="7" t="str">
        <f>IFERROR(VLOOKUP(B11,'Ürün Veri'!$A:$E,4,FALSE),"")</f>
        <v/>
      </c>
      <c r="F11" s="7" t="str">
        <f>IFERROR(VLOOKUP(B11,'Ürün Veri'!$A:$E,5,FALSE),"")</f>
        <v/>
      </c>
      <c r="G11" s="6"/>
      <c r="H11" s="6"/>
      <c r="I11" s="14">
        <v>10</v>
      </c>
      <c r="J11" s="15">
        <f t="shared" si="1"/>
        <v>45</v>
      </c>
      <c r="K11" s="15">
        <f t="shared" si="2"/>
        <v>15</v>
      </c>
      <c r="L11" s="8">
        <f t="shared" si="3"/>
        <v>9</v>
      </c>
      <c r="M11" s="6" t="s">
        <v>763</v>
      </c>
      <c r="N11" s="9" t="str">
        <f t="shared" si="17"/>
        <v/>
      </c>
      <c r="O11" s="10" t="str">
        <f t="shared" si="18"/>
        <v/>
      </c>
      <c r="P11" s="8" t="str">
        <f t="shared" si="4"/>
        <v/>
      </c>
      <c r="Q11" s="8" t="str">
        <f t="shared" si="5"/>
        <v/>
      </c>
      <c r="R11" s="9" t="str">
        <f>IF(AB11="","",WORKDAY.INTL(W11,AA11,V11,'Resmi Tatiller'!$A$2:$A$17))</f>
        <v/>
      </c>
      <c r="S11" s="10" t="str">
        <f t="shared" si="6"/>
        <v/>
      </c>
      <c r="T11" s="8" t="str">
        <f t="shared" si="7"/>
        <v>Boş</v>
      </c>
      <c r="U11" s="8">
        <f t="shared" si="8"/>
        <v>540</v>
      </c>
      <c r="V11" s="11" t="str">
        <f t="shared" si="9"/>
        <v>0000011</v>
      </c>
      <c r="W11" s="9" t="str">
        <f>IF(OR(N11="",O11=""),"",IF($AD11="24 Saat",N11,IF($AD11="12 Saat",IF(O11&gt;=TIME(20,0,0),WORKDAY.INTL(N11,1,V11,'Resmi Tatiller'!$A$2:$A$17),WORKDAY.INTL(N11-1,1,V11,'Resmi Tatiller'!$A$2:$A$17)),IF($AD11="2 Vardiya",IF(O11&lt;TIME(6,0,0),N11-1,IF(O11&lt;TIME(8,0,0),WORKDAY.INTL(N11-1,1,V11,'Resmi Tatiller'!$A$2:$A$17),N11)),IF(O11&gt;=TIME(18,0,0),WORKDAY.INTL(N11,1,V11,'Resmi Tatiller'!$A$2:$A$17),WORKDAY.INTL(N11-1,1,V11,'Resmi Tatiller'!$A$2:$A$17))))))</f>
        <v/>
      </c>
      <c r="X11" s="8" t="str">
        <f t="shared" si="10"/>
        <v/>
      </c>
      <c r="Y11" s="11" t="str">
        <f t="shared" si="11"/>
        <v/>
      </c>
      <c r="Z11" s="11" t="str">
        <f t="shared" si="12"/>
        <v/>
      </c>
      <c r="AA11" s="11" t="str">
        <f t="shared" si="13"/>
        <v/>
      </c>
      <c r="AB11" s="11" t="str">
        <f t="shared" si="14"/>
        <v/>
      </c>
      <c r="AC11" s="12" t="str">
        <f t="shared" si="15"/>
        <v/>
      </c>
      <c r="AD11" s="6" t="str">
        <f t="shared" si="16"/>
        <v>Gündüz</v>
      </c>
      <c r="AE11" s="18" t="str">
        <f t="shared" si="19"/>
        <v/>
      </c>
      <c r="AF11" s="18" t="str">
        <f t="shared" si="20"/>
        <v/>
      </c>
      <c r="AG11" s="19" t="str">
        <f t="shared" si="21"/>
        <v/>
      </c>
      <c r="AH11" s="18" t="str">
        <f>IF(AF11="","",WORKDAY.INTL(AF11-1,1,V11,'Resmi Tatiller'!$A$2:$A$17))</f>
        <v/>
      </c>
      <c r="AI11" s="18" t="str">
        <f t="shared" si="22"/>
        <v/>
      </c>
      <c r="AJ11" s="18" t="str">
        <f>IF(AE11="","",IF(AH11&lt;&gt;AF11,AH11+TIME(8,0,0),IF(AG11&lt;TIME(8,0,0),AF11+TIME(8,0,0),IF(AG11&lt;TIME(12,0,0),AE11,IF(AG11&lt;TIME(12,45,0),AF11+TIME(12,45,0),IF(AG11&lt;TIME(15,0,0),AE11,IF(AG11&lt;TIME(15,15,0),AF11+TIME(15,15,0),IF(AG11&lt;TIME(18,0,0),AE11,WORKDAY.INTL(AF11,1,V11,'Resmi Tatiller'!$A$2:$A$17)+TIME(8,0,0)))))))))</f>
        <v/>
      </c>
      <c r="AK11" s="18" t="str">
        <f>IF(AE11="","",IF(AH11&lt;&gt;AF11,AH11+TIME(8,0,0),IF(AG11&lt;TIME(8,0,0),AF11+TIME(8,0,0),IF(AG11&lt;TIME(12,0,0),AE11,IF(AG11&lt;TIME(12,45,0),AF11+TIME(12,45,0),IF(AG11&lt;TIME(15,0,0),AE11,IF(AG11&lt;TIME(15,15,0),AF11+TIME(15,15,0),IF(AG11&lt;TIME(20,0,0),AE11,WORKDAY.INTL(AF11,1,V11,'Resmi Tatiller'!$A$2:$A$17)+TIME(8,0,0)))))))))</f>
        <v/>
      </c>
      <c r="AL11" s="18" t="str">
        <f t="shared" si="23"/>
        <v/>
      </c>
    </row>
    <row r="12" spans="1:38" x14ac:dyDescent="0.25">
      <c r="A12" s="6" t="str">
        <f t="shared" si="0"/>
        <v/>
      </c>
      <c r="B12" s="6"/>
      <c r="C12" s="7" t="str">
        <f>IFERROR(VLOOKUP(B12,'Ürün Veri'!$A:$E,2,FALSE),"")</f>
        <v/>
      </c>
      <c r="D12" s="7" t="str">
        <f>IFERROR(VLOOKUP(B12,'Ürün Veri'!$A:$E,3,FALSE),"")</f>
        <v/>
      </c>
      <c r="E12" s="7" t="str">
        <f>IFERROR(VLOOKUP(B12,'Ürün Veri'!$A:$E,4,FALSE),"")</f>
        <v/>
      </c>
      <c r="F12" s="7" t="str">
        <f>IFERROR(VLOOKUP(B12,'Ürün Veri'!$A:$E,5,FALSE),"")</f>
        <v/>
      </c>
      <c r="G12" s="6"/>
      <c r="H12" s="6"/>
      <c r="I12" s="14">
        <v>10</v>
      </c>
      <c r="J12" s="15">
        <f t="shared" si="1"/>
        <v>45</v>
      </c>
      <c r="K12" s="15">
        <f t="shared" si="2"/>
        <v>15</v>
      </c>
      <c r="L12" s="8">
        <f t="shared" si="3"/>
        <v>9</v>
      </c>
      <c r="M12" s="6" t="s">
        <v>763</v>
      </c>
      <c r="N12" s="9" t="str">
        <f t="shared" si="17"/>
        <v/>
      </c>
      <c r="O12" s="10" t="str">
        <f t="shared" si="18"/>
        <v/>
      </c>
      <c r="P12" s="8" t="str">
        <f t="shared" si="4"/>
        <v/>
      </c>
      <c r="Q12" s="8" t="str">
        <f t="shared" si="5"/>
        <v/>
      </c>
      <c r="R12" s="9" t="str">
        <f>IF(AB12="","",WORKDAY.INTL(W12,AA12,V12,'Resmi Tatiller'!$A$2:$A$17))</f>
        <v/>
      </c>
      <c r="S12" s="10" t="str">
        <f t="shared" si="6"/>
        <v/>
      </c>
      <c r="T12" s="8" t="str">
        <f t="shared" si="7"/>
        <v>Boş</v>
      </c>
      <c r="U12" s="8">
        <f t="shared" si="8"/>
        <v>540</v>
      </c>
      <c r="V12" s="11" t="str">
        <f t="shared" si="9"/>
        <v>0000011</v>
      </c>
      <c r="W12" s="9" t="str">
        <f>IF(OR(N12="",O12=""),"",IF($AD12="24 Saat",N12,IF($AD12="12 Saat",IF(O12&gt;=TIME(20,0,0),WORKDAY.INTL(N12,1,V12,'Resmi Tatiller'!$A$2:$A$17),WORKDAY.INTL(N12-1,1,V12,'Resmi Tatiller'!$A$2:$A$17)),IF($AD12="2 Vardiya",IF(O12&lt;TIME(6,0,0),N12-1,IF(O12&lt;TIME(8,0,0),WORKDAY.INTL(N12-1,1,V12,'Resmi Tatiller'!$A$2:$A$17),N12)),IF(O12&gt;=TIME(18,0,0),WORKDAY.INTL(N12,1,V12,'Resmi Tatiller'!$A$2:$A$17),WORKDAY.INTL(N12-1,1,V12,'Resmi Tatiller'!$A$2:$A$17))))))</f>
        <v/>
      </c>
      <c r="X12" s="8" t="str">
        <f t="shared" si="10"/>
        <v/>
      </c>
      <c r="Y12" s="11" t="str">
        <f t="shared" si="11"/>
        <v/>
      </c>
      <c r="Z12" s="11" t="str">
        <f t="shared" si="12"/>
        <v/>
      </c>
      <c r="AA12" s="11" t="str">
        <f t="shared" si="13"/>
        <v/>
      </c>
      <c r="AB12" s="11" t="str">
        <f t="shared" si="14"/>
        <v/>
      </c>
      <c r="AC12" s="12" t="str">
        <f t="shared" si="15"/>
        <v/>
      </c>
      <c r="AD12" s="6" t="str">
        <f t="shared" si="16"/>
        <v>Gündüz</v>
      </c>
      <c r="AE12" s="18" t="str">
        <f t="shared" si="19"/>
        <v/>
      </c>
      <c r="AF12" s="18" t="str">
        <f t="shared" si="20"/>
        <v/>
      </c>
      <c r="AG12" s="19" t="str">
        <f t="shared" si="21"/>
        <v/>
      </c>
      <c r="AH12" s="18" t="str">
        <f>IF(AF12="","",WORKDAY.INTL(AF12-1,1,V12,'Resmi Tatiller'!$A$2:$A$17))</f>
        <v/>
      </c>
      <c r="AI12" s="18" t="str">
        <f t="shared" si="22"/>
        <v/>
      </c>
      <c r="AJ12" s="18" t="str">
        <f>IF(AE12="","",IF(AH12&lt;&gt;AF12,AH12+TIME(8,0,0),IF(AG12&lt;TIME(8,0,0),AF12+TIME(8,0,0),IF(AG12&lt;TIME(12,0,0),AE12,IF(AG12&lt;TIME(12,45,0),AF12+TIME(12,45,0),IF(AG12&lt;TIME(15,0,0),AE12,IF(AG12&lt;TIME(15,15,0),AF12+TIME(15,15,0),IF(AG12&lt;TIME(18,0,0),AE12,WORKDAY.INTL(AF12,1,V12,'Resmi Tatiller'!$A$2:$A$17)+TIME(8,0,0)))))))))</f>
        <v/>
      </c>
      <c r="AK12" s="18" t="str">
        <f>IF(AE12="","",IF(AH12&lt;&gt;AF12,AH12+TIME(8,0,0),IF(AG12&lt;TIME(8,0,0),AF12+TIME(8,0,0),IF(AG12&lt;TIME(12,0,0),AE12,IF(AG12&lt;TIME(12,45,0),AF12+TIME(12,45,0),IF(AG12&lt;TIME(15,0,0),AE12,IF(AG12&lt;TIME(15,15,0),AF12+TIME(15,15,0),IF(AG12&lt;TIME(20,0,0),AE12,WORKDAY.INTL(AF12,1,V12,'Resmi Tatiller'!$A$2:$A$17)+TIME(8,0,0)))))))))</f>
        <v/>
      </c>
      <c r="AL12" s="18" t="str">
        <f t="shared" si="23"/>
        <v/>
      </c>
    </row>
    <row r="13" spans="1:38" x14ac:dyDescent="0.25">
      <c r="A13" s="6" t="str">
        <f t="shared" si="0"/>
        <v/>
      </c>
      <c r="B13" s="6"/>
      <c r="C13" s="7" t="str">
        <f>IFERROR(VLOOKUP(B13,'Ürün Veri'!$A:$E,2,FALSE),"")</f>
        <v/>
      </c>
      <c r="D13" s="7" t="str">
        <f>IFERROR(VLOOKUP(B13,'Ürün Veri'!$A:$E,3,FALSE),"")</f>
        <v/>
      </c>
      <c r="E13" s="7" t="str">
        <f>IFERROR(VLOOKUP(B13,'Ürün Veri'!$A:$E,4,FALSE),"")</f>
        <v/>
      </c>
      <c r="F13" s="7" t="str">
        <f>IFERROR(VLOOKUP(B13,'Ürün Veri'!$A:$E,5,FALSE),"")</f>
        <v/>
      </c>
      <c r="G13" s="6"/>
      <c r="H13" s="6"/>
      <c r="I13" s="14">
        <v>10</v>
      </c>
      <c r="J13" s="15">
        <f t="shared" si="1"/>
        <v>45</v>
      </c>
      <c r="K13" s="15">
        <f t="shared" si="2"/>
        <v>15</v>
      </c>
      <c r="L13" s="8">
        <f t="shared" si="3"/>
        <v>9</v>
      </c>
      <c r="M13" s="6" t="s">
        <v>763</v>
      </c>
      <c r="N13" s="9" t="str">
        <f t="shared" si="17"/>
        <v/>
      </c>
      <c r="O13" s="10" t="str">
        <f t="shared" si="18"/>
        <v/>
      </c>
      <c r="P13" s="8" t="str">
        <f t="shared" si="4"/>
        <v/>
      </c>
      <c r="Q13" s="8" t="str">
        <f t="shared" si="5"/>
        <v/>
      </c>
      <c r="R13" s="9" t="str">
        <f>IF(AB13="","",WORKDAY.INTL(W13,AA13,V13,'Resmi Tatiller'!$A$2:$A$17))</f>
        <v/>
      </c>
      <c r="S13" s="10" t="str">
        <f t="shared" si="6"/>
        <v/>
      </c>
      <c r="T13" s="8" t="str">
        <f t="shared" si="7"/>
        <v>Boş</v>
      </c>
      <c r="U13" s="8">
        <f t="shared" si="8"/>
        <v>540</v>
      </c>
      <c r="V13" s="11" t="str">
        <f t="shared" si="9"/>
        <v>0000011</v>
      </c>
      <c r="W13" s="9" t="str">
        <f>IF(OR(N13="",O13=""),"",IF($AD13="24 Saat",N13,IF($AD13="12 Saat",IF(O13&gt;=TIME(20,0,0),WORKDAY.INTL(N13,1,V13,'Resmi Tatiller'!$A$2:$A$17),WORKDAY.INTL(N13-1,1,V13,'Resmi Tatiller'!$A$2:$A$17)),IF($AD13="2 Vardiya",IF(O13&lt;TIME(6,0,0),N13-1,IF(O13&lt;TIME(8,0,0),WORKDAY.INTL(N13-1,1,V13,'Resmi Tatiller'!$A$2:$A$17),N13)),IF(O13&gt;=TIME(18,0,0),WORKDAY.INTL(N13,1,V13,'Resmi Tatiller'!$A$2:$A$17),WORKDAY.INTL(N13-1,1,V13,'Resmi Tatiller'!$A$2:$A$17))))))</f>
        <v/>
      </c>
      <c r="X13" s="8" t="str">
        <f t="shared" si="10"/>
        <v/>
      </c>
      <c r="Y13" s="11" t="str">
        <f t="shared" si="11"/>
        <v/>
      </c>
      <c r="Z13" s="11" t="str">
        <f t="shared" si="12"/>
        <v/>
      </c>
      <c r="AA13" s="11" t="str">
        <f t="shared" si="13"/>
        <v/>
      </c>
      <c r="AB13" s="11" t="str">
        <f t="shared" si="14"/>
        <v/>
      </c>
      <c r="AC13" s="12" t="str">
        <f t="shared" si="15"/>
        <v/>
      </c>
      <c r="AD13" s="6" t="str">
        <f t="shared" si="16"/>
        <v>Gündüz</v>
      </c>
      <c r="AE13" s="18" t="str">
        <f t="shared" si="19"/>
        <v/>
      </c>
      <c r="AF13" s="18" t="str">
        <f t="shared" si="20"/>
        <v/>
      </c>
      <c r="AG13" s="19" t="str">
        <f t="shared" si="21"/>
        <v/>
      </c>
      <c r="AH13" s="18" t="str">
        <f>IF(AF13="","",WORKDAY.INTL(AF13-1,1,V13,'Resmi Tatiller'!$A$2:$A$17))</f>
        <v/>
      </c>
      <c r="AI13" s="18" t="str">
        <f t="shared" si="22"/>
        <v/>
      </c>
      <c r="AJ13" s="18" t="str">
        <f>IF(AE13="","",IF(AH13&lt;&gt;AF13,AH13+TIME(8,0,0),IF(AG13&lt;TIME(8,0,0),AF13+TIME(8,0,0),IF(AG13&lt;TIME(12,0,0),AE13,IF(AG13&lt;TIME(12,45,0),AF13+TIME(12,45,0),IF(AG13&lt;TIME(15,0,0),AE13,IF(AG13&lt;TIME(15,15,0),AF13+TIME(15,15,0),IF(AG13&lt;TIME(18,0,0),AE13,WORKDAY.INTL(AF13,1,V13,'Resmi Tatiller'!$A$2:$A$17)+TIME(8,0,0)))))))))</f>
        <v/>
      </c>
      <c r="AK13" s="18" t="str">
        <f>IF(AE13="","",IF(AH13&lt;&gt;AF13,AH13+TIME(8,0,0),IF(AG13&lt;TIME(8,0,0),AF13+TIME(8,0,0),IF(AG13&lt;TIME(12,0,0),AE13,IF(AG13&lt;TIME(12,45,0),AF13+TIME(12,45,0),IF(AG13&lt;TIME(15,0,0),AE13,IF(AG13&lt;TIME(15,15,0),AF13+TIME(15,15,0),IF(AG13&lt;TIME(20,0,0),AE13,WORKDAY.INTL(AF13,1,V13,'Resmi Tatiller'!$A$2:$A$17)+TIME(8,0,0)))))))))</f>
        <v/>
      </c>
      <c r="AL13" s="18" t="str">
        <f t="shared" si="23"/>
        <v/>
      </c>
    </row>
    <row r="14" spans="1:38" x14ac:dyDescent="0.25">
      <c r="A14" s="6" t="str">
        <f t="shared" si="0"/>
        <v/>
      </c>
      <c r="B14" s="6"/>
      <c r="C14" s="7" t="str">
        <f>IFERROR(VLOOKUP(B14,'Ürün Veri'!$A:$E,2,FALSE),"")</f>
        <v/>
      </c>
      <c r="D14" s="7" t="str">
        <f>IFERROR(VLOOKUP(B14,'Ürün Veri'!$A:$E,3,FALSE),"")</f>
        <v/>
      </c>
      <c r="E14" s="7" t="str">
        <f>IFERROR(VLOOKUP(B14,'Ürün Veri'!$A:$E,4,FALSE),"")</f>
        <v/>
      </c>
      <c r="F14" s="7" t="str">
        <f>IFERROR(VLOOKUP(B14,'Ürün Veri'!$A:$E,5,FALSE),"")</f>
        <v/>
      </c>
      <c r="G14" s="6"/>
      <c r="H14" s="6"/>
      <c r="I14" s="14">
        <v>10</v>
      </c>
      <c r="J14" s="15">
        <f t="shared" si="1"/>
        <v>45</v>
      </c>
      <c r="K14" s="15">
        <f t="shared" si="2"/>
        <v>15</v>
      </c>
      <c r="L14" s="8">
        <f t="shared" si="3"/>
        <v>9</v>
      </c>
      <c r="M14" s="6" t="s">
        <v>763</v>
      </c>
      <c r="N14" s="9" t="str">
        <f t="shared" si="17"/>
        <v/>
      </c>
      <c r="O14" s="10" t="str">
        <f t="shared" si="18"/>
        <v/>
      </c>
      <c r="P14" s="8" t="str">
        <f t="shared" si="4"/>
        <v/>
      </c>
      <c r="Q14" s="8" t="str">
        <f t="shared" si="5"/>
        <v/>
      </c>
      <c r="R14" s="9" t="str">
        <f>IF(AB14="","",WORKDAY.INTL(W14,AA14,V14,'Resmi Tatiller'!$A$2:$A$17))</f>
        <v/>
      </c>
      <c r="S14" s="10" t="str">
        <f t="shared" si="6"/>
        <v/>
      </c>
      <c r="T14" s="8" t="str">
        <f t="shared" si="7"/>
        <v>Boş</v>
      </c>
      <c r="U14" s="8">
        <f t="shared" si="8"/>
        <v>540</v>
      </c>
      <c r="V14" s="11" t="str">
        <f t="shared" si="9"/>
        <v>0000011</v>
      </c>
      <c r="W14" s="9" t="str">
        <f>IF(OR(N14="",O14=""),"",IF($AD14="24 Saat",N14,IF($AD14="12 Saat",IF(O14&gt;=TIME(20,0,0),WORKDAY.INTL(N14,1,V14,'Resmi Tatiller'!$A$2:$A$17),WORKDAY.INTL(N14-1,1,V14,'Resmi Tatiller'!$A$2:$A$17)),IF($AD14="2 Vardiya",IF(O14&lt;TIME(6,0,0),N14-1,IF(O14&lt;TIME(8,0,0),WORKDAY.INTL(N14-1,1,V14,'Resmi Tatiller'!$A$2:$A$17),N14)),IF(O14&gt;=TIME(18,0,0),WORKDAY.INTL(N14,1,V14,'Resmi Tatiller'!$A$2:$A$17),WORKDAY.INTL(N14-1,1,V14,'Resmi Tatiller'!$A$2:$A$17))))))</f>
        <v/>
      </c>
      <c r="X14" s="8" t="str">
        <f t="shared" si="10"/>
        <v/>
      </c>
      <c r="Y14" s="11" t="str">
        <f t="shared" si="11"/>
        <v/>
      </c>
      <c r="Z14" s="11" t="str">
        <f t="shared" si="12"/>
        <v/>
      </c>
      <c r="AA14" s="11" t="str">
        <f t="shared" si="13"/>
        <v/>
      </c>
      <c r="AB14" s="11" t="str">
        <f t="shared" si="14"/>
        <v/>
      </c>
      <c r="AC14" s="12" t="str">
        <f t="shared" si="15"/>
        <v/>
      </c>
      <c r="AD14" s="6" t="str">
        <f t="shared" si="16"/>
        <v>Gündüz</v>
      </c>
      <c r="AE14" s="18" t="str">
        <f t="shared" si="19"/>
        <v/>
      </c>
      <c r="AF14" s="18" t="str">
        <f t="shared" si="20"/>
        <v/>
      </c>
      <c r="AG14" s="19" t="str">
        <f t="shared" si="21"/>
        <v/>
      </c>
      <c r="AH14" s="18" t="str">
        <f>IF(AF14="","",WORKDAY.INTL(AF14-1,1,V14,'Resmi Tatiller'!$A$2:$A$17))</f>
        <v/>
      </c>
      <c r="AI14" s="18" t="str">
        <f t="shared" si="22"/>
        <v/>
      </c>
      <c r="AJ14" s="18" t="str">
        <f>IF(AE14="","",IF(AH14&lt;&gt;AF14,AH14+TIME(8,0,0),IF(AG14&lt;TIME(8,0,0),AF14+TIME(8,0,0),IF(AG14&lt;TIME(12,0,0),AE14,IF(AG14&lt;TIME(12,45,0),AF14+TIME(12,45,0),IF(AG14&lt;TIME(15,0,0),AE14,IF(AG14&lt;TIME(15,15,0),AF14+TIME(15,15,0),IF(AG14&lt;TIME(18,0,0),AE14,WORKDAY.INTL(AF14,1,V14,'Resmi Tatiller'!$A$2:$A$17)+TIME(8,0,0)))))))))</f>
        <v/>
      </c>
      <c r="AK14" s="18" t="str">
        <f>IF(AE14="","",IF(AH14&lt;&gt;AF14,AH14+TIME(8,0,0),IF(AG14&lt;TIME(8,0,0),AF14+TIME(8,0,0),IF(AG14&lt;TIME(12,0,0),AE14,IF(AG14&lt;TIME(12,45,0),AF14+TIME(12,45,0),IF(AG14&lt;TIME(15,0,0),AE14,IF(AG14&lt;TIME(15,15,0),AF14+TIME(15,15,0),IF(AG14&lt;TIME(20,0,0),AE14,WORKDAY.INTL(AF14,1,V14,'Resmi Tatiller'!$A$2:$A$17)+TIME(8,0,0)))))))))</f>
        <v/>
      </c>
      <c r="AL14" s="18" t="str">
        <f t="shared" si="23"/>
        <v/>
      </c>
    </row>
    <row r="15" spans="1:38" x14ac:dyDescent="0.25">
      <c r="A15" s="6" t="str">
        <f t="shared" si="0"/>
        <v/>
      </c>
      <c r="B15" s="6"/>
      <c r="C15" s="7" t="str">
        <f>IFERROR(VLOOKUP(B15,'Ürün Veri'!$A:$E,2,FALSE),"")</f>
        <v/>
      </c>
      <c r="D15" s="7" t="str">
        <f>IFERROR(VLOOKUP(B15,'Ürün Veri'!$A:$E,3,FALSE),"")</f>
        <v/>
      </c>
      <c r="E15" s="7" t="str">
        <f>IFERROR(VLOOKUP(B15,'Ürün Veri'!$A:$E,4,FALSE),"")</f>
        <v/>
      </c>
      <c r="F15" s="7" t="str">
        <f>IFERROR(VLOOKUP(B15,'Ürün Veri'!$A:$E,5,FALSE),"")</f>
        <v/>
      </c>
      <c r="G15" s="6"/>
      <c r="H15" s="6"/>
      <c r="I15" s="14">
        <v>10</v>
      </c>
      <c r="J15" s="15">
        <f t="shared" si="1"/>
        <v>45</v>
      </c>
      <c r="K15" s="15">
        <f t="shared" si="2"/>
        <v>15</v>
      </c>
      <c r="L15" s="8">
        <f t="shared" si="3"/>
        <v>9</v>
      </c>
      <c r="M15" s="6" t="s">
        <v>763</v>
      </c>
      <c r="N15" s="9" t="str">
        <f t="shared" si="17"/>
        <v/>
      </c>
      <c r="O15" s="10" t="str">
        <f t="shared" si="18"/>
        <v/>
      </c>
      <c r="P15" s="8" t="str">
        <f t="shared" si="4"/>
        <v/>
      </c>
      <c r="Q15" s="8" t="str">
        <f t="shared" si="5"/>
        <v/>
      </c>
      <c r="R15" s="9" t="str">
        <f>IF(AB15="","",WORKDAY.INTL(W15,AA15,V15,'Resmi Tatiller'!$A$2:$A$17))</f>
        <v/>
      </c>
      <c r="S15" s="10" t="str">
        <f t="shared" si="6"/>
        <v/>
      </c>
      <c r="T15" s="8" t="str">
        <f t="shared" si="7"/>
        <v>Boş</v>
      </c>
      <c r="U15" s="8">
        <f t="shared" si="8"/>
        <v>540</v>
      </c>
      <c r="V15" s="11" t="str">
        <f t="shared" si="9"/>
        <v>0000011</v>
      </c>
      <c r="W15" s="9" t="str">
        <f>IF(OR(N15="",O15=""),"",IF($AD15="24 Saat",N15,IF($AD15="12 Saat",IF(O15&gt;=TIME(20,0,0),WORKDAY.INTL(N15,1,V15,'Resmi Tatiller'!$A$2:$A$17),WORKDAY.INTL(N15-1,1,V15,'Resmi Tatiller'!$A$2:$A$17)),IF($AD15="2 Vardiya",IF(O15&lt;TIME(6,0,0),N15-1,IF(O15&lt;TIME(8,0,0),WORKDAY.INTL(N15-1,1,V15,'Resmi Tatiller'!$A$2:$A$17),N15)),IF(O15&gt;=TIME(18,0,0),WORKDAY.INTL(N15,1,V15,'Resmi Tatiller'!$A$2:$A$17),WORKDAY.INTL(N15-1,1,V15,'Resmi Tatiller'!$A$2:$A$17))))))</f>
        <v/>
      </c>
      <c r="X15" s="8" t="str">
        <f t="shared" si="10"/>
        <v/>
      </c>
      <c r="Y15" s="11" t="str">
        <f t="shared" si="11"/>
        <v/>
      </c>
      <c r="Z15" s="11" t="str">
        <f t="shared" si="12"/>
        <v/>
      </c>
      <c r="AA15" s="11" t="str">
        <f t="shared" si="13"/>
        <v/>
      </c>
      <c r="AB15" s="11" t="str">
        <f t="shared" si="14"/>
        <v/>
      </c>
      <c r="AC15" s="12" t="str">
        <f t="shared" si="15"/>
        <v/>
      </c>
      <c r="AD15" s="6" t="str">
        <f t="shared" si="16"/>
        <v>Gündüz</v>
      </c>
      <c r="AE15" s="18" t="str">
        <f t="shared" si="19"/>
        <v/>
      </c>
      <c r="AF15" s="18" t="str">
        <f t="shared" si="20"/>
        <v/>
      </c>
      <c r="AG15" s="19" t="str">
        <f t="shared" si="21"/>
        <v/>
      </c>
      <c r="AH15" s="18" t="str">
        <f>IF(AF15="","",WORKDAY.INTL(AF15-1,1,V15,'Resmi Tatiller'!$A$2:$A$17))</f>
        <v/>
      </c>
      <c r="AI15" s="18" t="str">
        <f t="shared" si="22"/>
        <v/>
      </c>
      <c r="AJ15" s="18" t="str">
        <f>IF(AE15="","",IF(AH15&lt;&gt;AF15,AH15+TIME(8,0,0),IF(AG15&lt;TIME(8,0,0),AF15+TIME(8,0,0),IF(AG15&lt;TIME(12,0,0),AE15,IF(AG15&lt;TIME(12,45,0),AF15+TIME(12,45,0),IF(AG15&lt;TIME(15,0,0),AE15,IF(AG15&lt;TIME(15,15,0),AF15+TIME(15,15,0),IF(AG15&lt;TIME(18,0,0),AE15,WORKDAY.INTL(AF15,1,V15,'Resmi Tatiller'!$A$2:$A$17)+TIME(8,0,0)))))))))</f>
        <v/>
      </c>
      <c r="AK15" s="18" t="str">
        <f>IF(AE15="","",IF(AH15&lt;&gt;AF15,AH15+TIME(8,0,0),IF(AG15&lt;TIME(8,0,0),AF15+TIME(8,0,0),IF(AG15&lt;TIME(12,0,0),AE15,IF(AG15&lt;TIME(12,45,0),AF15+TIME(12,45,0),IF(AG15&lt;TIME(15,0,0),AE15,IF(AG15&lt;TIME(15,15,0),AF15+TIME(15,15,0),IF(AG15&lt;TIME(20,0,0),AE15,WORKDAY.INTL(AF15,1,V15,'Resmi Tatiller'!$A$2:$A$17)+TIME(8,0,0)))))))))</f>
        <v/>
      </c>
      <c r="AL15" s="18" t="str">
        <f t="shared" si="23"/>
        <v/>
      </c>
    </row>
    <row r="16" spans="1:38" x14ac:dyDescent="0.25">
      <c r="A16" s="6" t="str">
        <f t="shared" si="0"/>
        <v/>
      </c>
      <c r="B16" s="6"/>
      <c r="C16" s="7" t="str">
        <f>IFERROR(VLOOKUP(B16,'Ürün Veri'!$A:$E,2,FALSE),"")</f>
        <v/>
      </c>
      <c r="D16" s="7" t="str">
        <f>IFERROR(VLOOKUP(B16,'Ürün Veri'!$A:$E,3,FALSE),"")</f>
        <v/>
      </c>
      <c r="E16" s="7" t="str">
        <f>IFERROR(VLOOKUP(B16,'Ürün Veri'!$A:$E,4,FALSE),"")</f>
        <v/>
      </c>
      <c r="F16" s="7" t="str">
        <f>IFERROR(VLOOKUP(B16,'Ürün Veri'!$A:$E,5,FALSE),"")</f>
        <v/>
      </c>
      <c r="G16" s="6"/>
      <c r="H16" s="6"/>
      <c r="I16" s="14">
        <v>10</v>
      </c>
      <c r="J16" s="15">
        <f t="shared" si="1"/>
        <v>45</v>
      </c>
      <c r="K16" s="15">
        <f t="shared" si="2"/>
        <v>15</v>
      </c>
      <c r="L16" s="8">
        <f t="shared" si="3"/>
        <v>9</v>
      </c>
      <c r="M16" s="6" t="s">
        <v>763</v>
      </c>
      <c r="N16" s="9" t="str">
        <f t="shared" si="17"/>
        <v/>
      </c>
      <c r="O16" s="10" t="str">
        <f t="shared" si="18"/>
        <v/>
      </c>
      <c r="P16" s="8" t="str">
        <f t="shared" si="4"/>
        <v/>
      </c>
      <c r="Q16" s="8" t="str">
        <f t="shared" si="5"/>
        <v/>
      </c>
      <c r="R16" s="9" t="str">
        <f>IF(AB16="","",WORKDAY.INTL(W16,AA16,V16,'Resmi Tatiller'!$A$2:$A$17))</f>
        <v/>
      </c>
      <c r="S16" s="10" t="str">
        <f t="shared" si="6"/>
        <v/>
      </c>
      <c r="T16" s="8" t="str">
        <f t="shared" si="7"/>
        <v>Boş</v>
      </c>
      <c r="U16" s="8">
        <f t="shared" si="8"/>
        <v>540</v>
      </c>
      <c r="V16" s="11" t="str">
        <f t="shared" si="9"/>
        <v>0000011</v>
      </c>
      <c r="W16" s="9" t="str">
        <f>IF(OR(N16="",O16=""),"",IF($AD16="24 Saat",N16,IF($AD16="12 Saat",IF(O16&gt;=TIME(20,0,0),WORKDAY.INTL(N16,1,V16,'Resmi Tatiller'!$A$2:$A$17),WORKDAY.INTL(N16-1,1,V16,'Resmi Tatiller'!$A$2:$A$17)),IF($AD16="2 Vardiya",IF(O16&lt;TIME(6,0,0),N16-1,IF(O16&lt;TIME(8,0,0),WORKDAY.INTL(N16-1,1,V16,'Resmi Tatiller'!$A$2:$A$17),N16)),IF(O16&gt;=TIME(18,0,0),WORKDAY.INTL(N16,1,V16,'Resmi Tatiller'!$A$2:$A$17),WORKDAY.INTL(N16-1,1,V16,'Resmi Tatiller'!$A$2:$A$17))))))</f>
        <v/>
      </c>
      <c r="X16" s="8" t="str">
        <f t="shared" si="10"/>
        <v/>
      </c>
      <c r="Y16" s="11" t="str">
        <f t="shared" si="11"/>
        <v/>
      </c>
      <c r="Z16" s="11" t="str">
        <f t="shared" si="12"/>
        <v/>
      </c>
      <c r="AA16" s="11" t="str">
        <f t="shared" si="13"/>
        <v/>
      </c>
      <c r="AB16" s="11" t="str">
        <f t="shared" si="14"/>
        <v/>
      </c>
      <c r="AC16" s="12" t="str">
        <f t="shared" si="15"/>
        <v/>
      </c>
      <c r="AD16" s="6" t="str">
        <f t="shared" si="16"/>
        <v>Gündüz</v>
      </c>
      <c r="AE16" s="18" t="str">
        <f t="shared" si="19"/>
        <v/>
      </c>
      <c r="AF16" s="18" t="str">
        <f t="shared" si="20"/>
        <v/>
      </c>
      <c r="AG16" s="19" t="str">
        <f t="shared" si="21"/>
        <v/>
      </c>
      <c r="AH16" s="18" t="str">
        <f>IF(AF16="","",WORKDAY.INTL(AF16-1,1,V16,'Resmi Tatiller'!$A$2:$A$17))</f>
        <v/>
      </c>
      <c r="AI16" s="18" t="str">
        <f t="shared" si="22"/>
        <v/>
      </c>
      <c r="AJ16" s="18" t="str">
        <f>IF(AE16="","",IF(AH16&lt;&gt;AF16,AH16+TIME(8,0,0),IF(AG16&lt;TIME(8,0,0),AF16+TIME(8,0,0),IF(AG16&lt;TIME(12,0,0),AE16,IF(AG16&lt;TIME(12,45,0),AF16+TIME(12,45,0),IF(AG16&lt;TIME(15,0,0),AE16,IF(AG16&lt;TIME(15,15,0),AF16+TIME(15,15,0),IF(AG16&lt;TIME(18,0,0),AE16,WORKDAY.INTL(AF16,1,V16,'Resmi Tatiller'!$A$2:$A$17)+TIME(8,0,0)))))))))</f>
        <v/>
      </c>
      <c r="AK16" s="18" t="str">
        <f>IF(AE16="","",IF(AH16&lt;&gt;AF16,AH16+TIME(8,0,0),IF(AG16&lt;TIME(8,0,0),AF16+TIME(8,0,0),IF(AG16&lt;TIME(12,0,0),AE16,IF(AG16&lt;TIME(12,45,0),AF16+TIME(12,45,0),IF(AG16&lt;TIME(15,0,0),AE16,IF(AG16&lt;TIME(15,15,0),AF16+TIME(15,15,0),IF(AG16&lt;TIME(20,0,0),AE16,WORKDAY.INTL(AF16,1,V16,'Resmi Tatiller'!$A$2:$A$17)+TIME(8,0,0)))))))))</f>
        <v/>
      </c>
      <c r="AL16" s="18" t="str">
        <f t="shared" si="23"/>
        <v/>
      </c>
    </row>
    <row r="17" spans="1:38" x14ac:dyDescent="0.25">
      <c r="A17" s="6" t="str">
        <f t="shared" si="0"/>
        <v/>
      </c>
      <c r="B17" s="6"/>
      <c r="C17" s="7" t="str">
        <f>IFERROR(VLOOKUP(B17,'Ürün Veri'!$A:$E,2,FALSE),"")</f>
        <v/>
      </c>
      <c r="D17" s="7" t="str">
        <f>IFERROR(VLOOKUP(B17,'Ürün Veri'!$A:$E,3,FALSE),"")</f>
        <v/>
      </c>
      <c r="E17" s="7" t="str">
        <f>IFERROR(VLOOKUP(B17,'Ürün Veri'!$A:$E,4,FALSE),"")</f>
        <v/>
      </c>
      <c r="F17" s="7" t="str">
        <f>IFERROR(VLOOKUP(B17,'Ürün Veri'!$A:$E,5,FALSE),"")</f>
        <v/>
      </c>
      <c r="G17" s="6"/>
      <c r="H17" s="6"/>
      <c r="I17" s="14">
        <v>10</v>
      </c>
      <c r="J17" s="15">
        <f t="shared" si="1"/>
        <v>45</v>
      </c>
      <c r="K17" s="15">
        <f t="shared" si="2"/>
        <v>15</v>
      </c>
      <c r="L17" s="8">
        <f t="shared" si="3"/>
        <v>9</v>
      </c>
      <c r="M17" s="6" t="s">
        <v>763</v>
      </c>
      <c r="N17" s="9" t="str">
        <f t="shared" si="17"/>
        <v/>
      </c>
      <c r="O17" s="10" t="str">
        <f t="shared" si="18"/>
        <v/>
      </c>
      <c r="P17" s="8" t="str">
        <f t="shared" si="4"/>
        <v/>
      </c>
      <c r="Q17" s="8" t="str">
        <f t="shared" si="5"/>
        <v/>
      </c>
      <c r="R17" s="9" t="str">
        <f>IF(AB17="","",WORKDAY.INTL(W17,AA17,V17,'Resmi Tatiller'!$A$2:$A$17))</f>
        <v/>
      </c>
      <c r="S17" s="10" t="str">
        <f t="shared" si="6"/>
        <v/>
      </c>
      <c r="T17" s="8" t="str">
        <f t="shared" si="7"/>
        <v>Boş</v>
      </c>
      <c r="U17" s="8">
        <f t="shared" si="8"/>
        <v>540</v>
      </c>
      <c r="V17" s="11" t="str">
        <f t="shared" si="9"/>
        <v>0000011</v>
      </c>
      <c r="W17" s="9" t="str">
        <f>IF(OR(N17="",O17=""),"",IF($AD17="24 Saat",N17,IF($AD17="12 Saat",IF(O17&gt;=TIME(20,0,0),WORKDAY.INTL(N17,1,V17,'Resmi Tatiller'!$A$2:$A$17),WORKDAY.INTL(N17-1,1,V17,'Resmi Tatiller'!$A$2:$A$17)),IF($AD17="2 Vardiya",IF(O17&lt;TIME(6,0,0),N17-1,IF(O17&lt;TIME(8,0,0),WORKDAY.INTL(N17-1,1,V17,'Resmi Tatiller'!$A$2:$A$17),N17)),IF(O17&gt;=TIME(18,0,0),WORKDAY.INTL(N17,1,V17,'Resmi Tatiller'!$A$2:$A$17),WORKDAY.INTL(N17-1,1,V17,'Resmi Tatiller'!$A$2:$A$17))))))</f>
        <v/>
      </c>
      <c r="X17" s="8" t="str">
        <f t="shared" si="10"/>
        <v/>
      </c>
      <c r="Y17" s="11" t="str">
        <f t="shared" si="11"/>
        <v/>
      </c>
      <c r="Z17" s="11" t="str">
        <f t="shared" si="12"/>
        <v/>
      </c>
      <c r="AA17" s="11" t="str">
        <f t="shared" si="13"/>
        <v/>
      </c>
      <c r="AB17" s="11" t="str">
        <f t="shared" si="14"/>
        <v/>
      </c>
      <c r="AC17" s="12" t="str">
        <f t="shared" si="15"/>
        <v/>
      </c>
      <c r="AD17" s="6" t="str">
        <f t="shared" si="16"/>
        <v>Gündüz</v>
      </c>
      <c r="AE17" s="18" t="str">
        <f t="shared" si="19"/>
        <v/>
      </c>
      <c r="AF17" s="18" t="str">
        <f t="shared" si="20"/>
        <v/>
      </c>
      <c r="AG17" s="19" t="str">
        <f t="shared" si="21"/>
        <v/>
      </c>
      <c r="AH17" s="18" t="str">
        <f>IF(AF17="","",WORKDAY.INTL(AF17-1,1,V17,'Resmi Tatiller'!$A$2:$A$17))</f>
        <v/>
      </c>
      <c r="AI17" s="18" t="str">
        <f t="shared" si="22"/>
        <v/>
      </c>
      <c r="AJ17" s="18" t="str">
        <f>IF(AE17="","",IF(AH17&lt;&gt;AF17,AH17+TIME(8,0,0),IF(AG17&lt;TIME(8,0,0),AF17+TIME(8,0,0),IF(AG17&lt;TIME(12,0,0),AE17,IF(AG17&lt;TIME(12,45,0),AF17+TIME(12,45,0),IF(AG17&lt;TIME(15,0,0),AE17,IF(AG17&lt;TIME(15,15,0),AF17+TIME(15,15,0),IF(AG17&lt;TIME(18,0,0),AE17,WORKDAY.INTL(AF17,1,V17,'Resmi Tatiller'!$A$2:$A$17)+TIME(8,0,0)))))))))</f>
        <v/>
      </c>
      <c r="AK17" s="18" t="str">
        <f>IF(AE17="","",IF(AH17&lt;&gt;AF17,AH17+TIME(8,0,0),IF(AG17&lt;TIME(8,0,0),AF17+TIME(8,0,0),IF(AG17&lt;TIME(12,0,0),AE17,IF(AG17&lt;TIME(12,45,0),AF17+TIME(12,45,0),IF(AG17&lt;TIME(15,0,0),AE17,IF(AG17&lt;TIME(15,15,0),AF17+TIME(15,15,0),IF(AG17&lt;TIME(20,0,0),AE17,WORKDAY.INTL(AF17,1,V17,'Resmi Tatiller'!$A$2:$A$17)+TIME(8,0,0)))))))))</f>
        <v/>
      </c>
      <c r="AL17" s="18" t="str">
        <f t="shared" si="23"/>
        <v/>
      </c>
    </row>
    <row r="18" spans="1:38" x14ac:dyDescent="0.25">
      <c r="A18" s="6" t="str">
        <f t="shared" si="0"/>
        <v/>
      </c>
      <c r="B18" s="6"/>
      <c r="C18" s="7" t="str">
        <f>IFERROR(VLOOKUP(B18,'Ürün Veri'!$A:$E,2,FALSE),"")</f>
        <v/>
      </c>
      <c r="D18" s="7" t="str">
        <f>IFERROR(VLOOKUP(B18,'Ürün Veri'!$A:$E,3,FALSE),"")</f>
        <v/>
      </c>
      <c r="E18" s="7" t="str">
        <f>IFERROR(VLOOKUP(B18,'Ürün Veri'!$A:$E,4,FALSE),"")</f>
        <v/>
      </c>
      <c r="F18" s="7" t="str">
        <f>IFERROR(VLOOKUP(B18,'Ürün Veri'!$A:$E,5,FALSE),"")</f>
        <v/>
      </c>
      <c r="G18" s="6"/>
      <c r="H18" s="6"/>
      <c r="I18" s="14">
        <v>10</v>
      </c>
      <c r="J18" s="15">
        <f t="shared" si="1"/>
        <v>45</v>
      </c>
      <c r="K18" s="15">
        <f t="shared" si="2"/>
        <v>15</v>
      </c>
      <c r="L18" s="8">
        <f t="shared" si="3"/>
        <v>9</v>
      </c>
      <c r="M18" s="6" t="s">
        <v>763</v>
      </c>
      <c r="N18" s="9" t="str">
        <f t="shared" si="17"/>
        <v/>
      </c>
      <c r="O18" s="10" t="str">
        <f t="shared" si="18"/>
        <v/>
      </c>
      <c r="P18" s="8" t="str">
        <f t="shared" si="4"/>
        <v/>
      </c>
      <c r="Q18" s="8" t="str">
        <f t="shared" si="5"/>
        <v/>
      </c>
      <c r="R18" s="9" t="str">
        <f>IF(AB18="","",WORKDAY.INTL(W18,AA18,V18,'Resmi Tatiller'!$A$2:$A$17))</f>
        <v/>
      </c>
      <c r="S18" s="10" t="str">
        <f t="shared" si="6"/>
        <v/>
      </c>
      <c r="T18" s="8" t="str">
        <f t="shared" si="7"/>
        <v>Boş</v>
      </c>
      <c r="U18" s="8">
        <f t="shared" si="8"/>
        <v>540</v>
      </c>
      <c r="V18" s="11" t="str">
        <f t="shared" si="9"/>
        <v>0000011</v>
      </c>
      <c r="W18" s="9" t="str">
        <f>IF(OR(N18="",O18=""),"",IF($AD18="24 Saat",N18,IF($AD18="12 Saat",IF(O18&gt;=TIME(20,0,0),WORKDAY.INTL(N18,1,V18,'Resmi Tatiller'!$A$2:$A$17),WORKDAY.INTL(N18-1,1,V18,'Resmi Tatiller'!$A$2:$A$17)),IF($AD18="2 Vardiya",IF(O18&lt;TIME(6,0,0),N18-1,IF(O18&lt;TIME(8,0,0),WORKDAY.INTL(N18-1,1,V18,'Resmi Tatiller'!$A$2:$A$17),N18)),IF(O18&gt;=TIME(18,0,0),WORKDAY.INTL(N18,1,V18,'Resmi Tatiller'!$A$2:$A$17),WORKDAY.INTL(N18-1,1,V18,'Resmi Tatiller'!$A$2:$A$17))))))</f>
        <v/>
      </c>
      <c r="X18" s="8" t="str">
        <f t="shared" si="10"/>
        <v/>
      </c>
      <c r="Y18" s="11" t="str">
        <f t="shared" si="11"/>
        <v/>
      </c>
      <c r="Z18" s="11" t="str">
        <f t="shared" si="12"/>
        <v/>
      </c>
      <c r="AA18" s="11" t="str">
        <f t="shared" si="13"/>
        <v/>
      </c>
      <c r="AB18" s="11" t="str">
        <f t="shared" si="14"/>
        <v/>
      </c>
      <c r="AC18" s="12" t="str">
        <f t="shared" si="15"/>
        <v/>
      </c>
      <c r="AD18" s="6" t="str">
        <f t="shared" si="16"/>
        <v>Gündüz</v>
      </c>
      <c r="AE18" s="18" t="str">
        <f t="shared" si="19"/>
        <v/>
      </c>
      <c r="AF18" s="18" t="str">
        <f t="shared" si="20"/>
        <v/>
      </c>
      <c r="AG18" s="19" t="str">
        <f t="shared" si="21"/>
        <v/>
      </c>
      <c r="AH18" s="18" t="str">
        <f>IF(AF18="","",WORKDAY.INTL(AF18-1,1,V18,'Resmi Tatiller'!$A$2:$A$17))</f>
        <v/>
      </c>
      <c r="AI18" s="18" t="str">
        <f t="shared" si="22"/>
        <v/>
      </c>
      <c r="AJ18" s="18" t="str">
        <f>IF(AE18="","",IF(AH18&lt;&gt;AF18,AH18+TIME(8,0,0),IF(AG18&lt;TIME(8,0,0),AF18+TIME(8,0,0),IF(AG18&lt;TIME(12,0,0),AE18,IF(AG18&lt;TIME(12,45,0),AF18+TIME(12,45,0),IF(AG18&lt;TIME(15,0,0),AE18,IF(AG18&lt;TIME(15,15,0),AF18+TIME(15,15,0),IF(AG18&lt;TIME(18,0,0),AE18,WORKDAY.INTL(AF18,1,V18,'Resmi Tatiller'!$A$2:$A$17)+TIME(8,0,0)))))))))</f>
        <v/>
      </c>
      <c r="AK18" s="18" t="str">
        <f>IF(AE18="","",IF(AH18&lt;&gt;AF18,AH18+TIME(8,0,0),IF(AG18&lt;TIME(8,0,0),AF18+TIME(8,0,0),IF(AG18&lt;TIME(12,0,0),AE18,IF(AG18&lt;TIME(12,45,0),AF18+TIME(12,45,0),IF(AG18&lt;TIME(15,0,0),AE18,IF(AG18&lt;TIME(15,15,0),AF18+TIME(15,15,0),IF(AG18&lt;TIME(20,0,0),AE18,WORKDAY.INTL(AF18,1,V18,'Resmi Tatiller'!$A$2:$A$17)+TIME(8,0,0)))))))))</f>
        <v/>
      </c>
      <c r="AL18" s="18" t="str">
        <f t="shared" si="23"/>
        <v/>
      </c>
    </row>
    <row r="19" spans="1:38" x14ac:dyDescent="0.25">
      <c r="A19" s="6" t="str">
        <f t="shared" si="0"/>
        <v/>
      </c>
      <c r="B19" s="6"/>
      <c r="C19" s="7" t="str">
        <f>IFERROR(VLOOKUP(B19,'Ürün Veri'!$A:$E,2,FALSE),"")</f>
        <v/>
      </c>
      <c r="D19" s="7" t="str">
        <f>IFERROR(VLOOKUP(B19,'Ürün Veri'!$A:$E,3,FALSE),"")</f>
        <v/>
      </c>
      <c r="E19" s="7" t="str">
        <f>IFERROR(VLOOKUP(B19,'Ürün Veri'!$A:$E,4,FALSE),"")</f>
        <v/>
      </c>
      <c r="F19" s="7" t="str">
        <f>IFERROR(VLOOKUP(B19,'Ürün Veri'!$A:$E,5,FALSE),"")</f>
        <v/>
      </c>
      <c r="G19" s="6"/>
      <c r="H19" s="6"/>
      <c r="I19" s="14">
        <v>10</v>
      </c>
      <c r="J19" s="15">
        <f t="shared" si="1"/>
        <v>45</v>
      </c>
      <c r="K19" s="15">
        <f t="shared" si="2"/>
        <v>15</v>
      </c>
      <c r="L19" s="8">
        <f t="shared" si="3"/>
        <v>9</v>
      </c>
      <c r="M19" s="6" t="s">
        <v>763</v>
      </c>
      <c r="N19" s="9" t="str">
        <f t="shared" si="17"/>
        <v/>
      </c>
      <c r="O19" s="10" t="str">
        <f t="shared" si="18"/>
        <v/>
      </c>
      <c r="P19" s="8" t="str">
        <f t="shared" si="4"/>
        <v/>
      </c>
      <c r="Q19" s="8" t="str">
        <f t="shared" si="5"/>
        <v/>
      </c>
      <c r="R19" s="9" t="str">
        <f>IF(AB19="","",WORKDAY.INTL(W19,AA19,V19,'Resmi Tatiller'!$A$2:$A$17))</f>
        <v/>
      </c>
      <c r="S19" s="10" t="str">
        <f t="shared" si="6"/>
        <v/>
      </c>
      <c r="T19" s="8" t="str">
        <f t="shared" si="7"/>
        <v>Boş</v>
      </c>
      <c r="U19" s="8">
        <f t="shared" si="8"/>
        <v>540</v>
      </c>
      <c r="V19" s="11" t="str">
        <f t="shared" si="9"/>
        <v>0000011</v>
      </c>
      <c r="W19" s="9" t="str">
        <f>IF(OR(N19="",O19=""),"",IF($AD19="24 Saat",N19,IF($AD19="12 Saat",IF(O19&gt;=TIME(20,0,0),WORKDAY.INTL(N19,1,V19,'Resmi Tatiller'!$A$2:$A$17),WORKDAY.INTL(N19-1,1,V19,'Resmi Tatiller'!$A$2:$A$17)),IF($AD19="2 Vardiya",IF(O19&lt;TIME(6,0,0),N19-1,IF(O19&lt;TIME(8,0,0),WORKDAY.INTL(N19-1,1,V19,'Resmi Tatiller'!$A$2:$A$17),N19)),IF(O19&gt;=TIME(18,0,0),WORKDAY.INTL(N19,1,V19,'Resmi Tatiller'!$A$2:$A$17),WORKDAY.INTL(N19-1,1,V19,'Resmi Tatiller'!$A$2:$A$17))))))</f>
        <v/>
      </c>
      <c r="X19" s="8" t="str">
        <f t="shared" si="10"/>
        <v/>
      </c>
      <c r="Y19" s="11" t="str">
        <f t="shared" si="11"/>
        <v/>
      </c>
      <c r="Z19" s="11" t="str">
        <f t="shared" si="12"/>
        <v/>
      </c>
      <c r="AA19" s="11" t="str">
        <f t="shared" si="13"/>
        <v/>
      </c>
      <c r="AB19" s="11" t="str">
        <f t="shared" si="14"/>
        <v/>
      </c>
      <c r="AC19" s="12" t="str">
        <f t="shared" si="15"/>
        <v/>
      </c>
      <c r="AD19" s="6" t="str">
        <f t="shared" si="16"/>
        <v>Gündüz</v>
      </c>
      <c r="AE19" s="18" t="str">
        <f t="shared" si="19"/>
        <v/>
      </c>
      <c r="AF19" s="18" t="str">
        <f t="shared" si="20"/>
        <v/>
      </c>
      <c r="AG19" s="19" t="str">
        <f t="shared" si="21"/>
        <v/>
      </c>
      <c r="AH19" s="18" t="str">
        <f>IF(AF19="","",WORKDAY.INTL(AF19-1,1,V19,'Resmi Tatiller'!$A$2:$A$17))</f>
        <v/>
      </c>
      <c r="AI19" s="18" t="str">
        <f t="shared" si="22"/>
        <v/>
      </c>
      <c r="AJ19" s="18" t="str">
        <f>IF(AE19="","",IF(AH19&lt;&gt;AF19,AH19+TIME(8,0,0),IF(AG19&lt;TIME(8,0,0),AF19+TIME(8,0,0),IF(AG19&lt;TIME(12,0,0),AE19,IF(AG19&lt;TIME(12,45,0),AF19+TIME(12,45,0),IF(AG19&lt;TIME(15,0,0),AE19,IF(AG19&lt;TIME(15,15,0),AF19+TIME(15,15,0),IF(AG19&lt;TIME(18,0,0),AE19,WORKDAY.INTL(AF19,1,V19,'Resmi Tatiller'!$A$2:$A$17)+TIME(8,0,0)))))))))</f>
        <v/>
      </c>
      <c r="AK19" s="18" t="str">
        <f>IF(AE19="","",IF(AH19&lt;&gt;AF19,AH19+TIME(8,0,0),IF(AG19&lt;TIME(8,0,0),AF19+TIME(8,0,0),IF(AG19&lt;TIME(12,0,0),AE19,IF(AG19&lt;TIME(12,45,0),AF19+TIME(12,45,0),IF(AG19&lt;TIME(15,0,0),AE19,IF(AG19&lt;TIME(15,15,0),AF19+TIME(15,15,0),IF(AG19&lt;TIME(20,0,0),AE19,WORKDAY.INTL(AF19,1,V19,'Resmi Tatiller'!$A$2:$A$17)+TIME(8,0,0)))))))))</f>
        <v/>
      </c>
      <c r="AL19" s="18" t="str">
        <f t="shared" si="23"/>
        <v/>
      </c>
    </row>
    <row r="20" spans="1:38" x14ac:dyDescent="0.25">
      <c r="A20" s="6" t="str">
        <f t="shared" si="0"/>
        <v/>
      </c>
      <c r="B20" s="6"/>
      <c r="C20" s="7" t="str">
        <f>IFERROR(VLOOKUP(B20,'Ürün Veri'!$A:$E,2,FALSE),"")</f>
        <v/>
      </c>
      <c r="D20" s="7" t="str">
        <f>IFERROR(VLOOKUP(B20,'Ürün Veri'!$A:$E,3,FALSE),"")</f>
        <v/>
      </c>
      <c r="E20" s="7" t="str">
        <f>IFERROR(VLOOKUP(B20,'Ürün Veri'!$A:$E,4,FALSE),"")</f>
        <v/>
      </c>
      <c r="F20" s="7" t="str">
        <f>IFERROR(VLOOKUP(B20,'Ürün Veri'!$A:$E,5,FALSE),"")</f>
        <v/>
      </c>
      <c r="G20" s="6"/>
      <c r="H20" s="6"/>
      <c r="I20" s="14">
        <v>10</v>
      </c>
      <c r="J20" s="15">
        <f t="shared" si="1"/>
        <v>45</v>
      </c>
      <c r="K20" s="15">
        <f t="shared" si="2"/>
        <v>15</v>
      </c>
      <c r="L20" s="8">
        <f t="shared" si="3"/>
        <v>9</v>
      </c>
      <c r="M20" s="6" t="s">
        <v>763</v>
      </c>
      <c r="N20" s="9" t="str">
        <f t="shared" si="17"/>
        <v/>
      </c>
      <c r="O20" s="10" t="str">
        <f t="shared" si="18"/>
        <v/>
      </c>
      <c r="P20" s="8" t="str">
        <f t="shared" si="4"/>
        <v/>
      </c>
      <c r="Q20" s="8" t="str">
        <f t="shared" si="5"/>
        <v/>
      </c>
      <c r="R20" s="9" t="str">
        <f>IF(AB20="","",WORKDAY.INTL(W20,AA20,V20,'Resmi Tatiller'!$A$2:$A$17))</f>
        <v/>
      </c>
      <c r="S20" s="10" t="str">
        <f t="shared" si="6"/>
        <v/>
      </c>
      <c r="T20" s="8" t="str">
        <f t="shared" si="7"/>
        <v>Boş</v>
      </c>
      <c r="U20" s="8">
        <f t="shared" si="8"/>
        <v>540</v>
      </c>
      <c r="V20" s="11" t="str">
        <f t="shared" si="9"/>
        <v>0000011</v>
      </c>
      <c r="W20" s="9" t="str">
        <f>IF(OR(N20="",O20=""),"",IF($AD20="24 Saat",N20,IF($AD20="12 Saat",IF(O20&gt;=TIME(20,0,0),WORKDAY.INTL(N20,1,V20,'Resmi Tatiller'!$A$2:$A$17),WORKDAY.INTL(N20-1,1,V20,'Resmi Tatiller'!$A$2:$A$17)),IF($AD20="2 Vardiya",IF(O20&lt;TIME(6,0,0),N20-1,IF(O20&lt;TIME(8,0,0),WORKDAY.INTL(N20-1,1,V20,'Resmi Tatiller'!$A$2:$A$17),N20)),IF(O20&gt;=TIME(18,0,0),WORKDAY.INTL(N20,1,V20,'Resmi Tatiller'!$A$2:$A$17),WORKDAY.INTL(N20-1,1,V20,'Resmi Tatiller'!$A$2:$A$17))))))</f>
        <v/>
      </c>
      <c r="X20" s="8" t="str">
        <f t="shared" si="10"/>
        <v/>
      </c>
      <c r="Y20" s="11" t="str">
        <f t="shared" si="11"/>
        <v/>
      </c>
      <c r="Z20" s="11" t="str">
        <f t="shared" si="12"/>
        <v/>
      </c>
      <c r="AA20" s="11" t="str">
        <f t="shared" si="13"/>
        <v/>
      </c>
      <c r="AB20" s="11" t="str">
        <f t="shared" si="14"/>
        <v/>
      </c>
      <c r="AC20" s="12" t="str">
        <f t="shared" si="15"/>
        <v/>
      </c>
      <c r="AD20" s="6" t="str">
        <f t="shared" si="16"/>
        <v>Gündüz</v>
      </c>
      <c r="AE20" s="18" t="str">
        <f t="shared" si="19"/>
        <v/>
      </c>
      <c r="AF20" s="18" t="str">
        <f t="shared" si="20"/>
        <v/>
      </c>
      <c r="AG20" s="19" t="str">
        <f t="shared" si="21"/>
        <v/>
      </c>
      <c r="AH20" s="18" t="str">
        <f>IF(AF20="","",WORKDAY.INTL(AF20-1,1,V20,'Resmi Tatiller'!$A$2:$A$17))</f>
        <v/>
      </c>
      <c r="AI20" s="18" t="str">
        <f t="shared" si="22"/>
        <v/>
      </c>
      <c r="AJ20" s="18" t="str">
        <f>IF(AE20="","",IF(AH20&lt;&gt;AF20,AH20+TIME(8,0,0),IF(AG20&lt;TIME(8,0,0),AF20+TIME(8,0,0),IF(AG20&lt;TIME(12,0,0),AE20,IF(AG20&lt;TIME(12,45,0),AF20+TIME(12,45,0),IF(AG20&lt;TIME(15,0,0),AE20,IF(AG20&lt;TIME(15,15,0),AF20+TIME(15,15,0),IF(AG20&lt;TIME(18,0,0),AE20,WORKDAY.INTL(AF20,1,V20,'Resmi Tatiller'!$A$2:$A$17)+TIME(8,0,0)))))))))</f>
        <v/>
      </c>
      <c r="AK20" s="18" t="str">
        <f>IF(AE20="","",IF(AH20&lt;&gt;AF20,AH20+TIME(8,0,0),IF(AG20&lt;TIME(8,0,0),AF20+TIME(8,0,0),IF(AG20&lt;TIME(12,0,0),AE20,IF(AG20&lt;TIME(12,45,0),AF20+TIME(12,45,0),IF(AG20&lt;TIME(15,0,0),AE20,IF(AG20&lt;TIME(15,15,0),AF20+TIME(15,15,0),IF(AG20&lt;TIME(20,0,0),AE20,WORKDAY.INTL(AF20,1,V20,'Resmi Tatiller'!$A$2:$A$17)+TIME(8,0,0)))))))))</f>
        <v/>
      </c>
      <c r="AL20" s="18" t="str">
        <f t="shared" si="23"/>
        <v/>
      </c>
    </row>
    <row r="21" spans="1:38" x14ac:dyDescent="0.25">
      <c r="A21" s="6" t="str">
        <f t="shared" si="0"/>
        <v/>
      </c>
      <c r="B21" s="6"/>
      <c r="C21" s="7" t="str">
        <f>IFERROR(VLOOKUP(B21,'Ürün Veri'!$A:$E,2,FALSE),"")</f>
        <v/>
      </c>
      <c r="D21" s="7" t="str">
        <f>IFERROR(VLOOKUP(B21,'Ürün Veri'!$A:$E,3,FALSE),"")</f>
        <v/>
      </c>
      <c r="E21" s="7" t="str">
        <f>IFERROR(VLOOKUP(B21,'Ürün Veri'!$A:$E,4,FALSE),"")</f>
        <v/>
      </c>
      <c r="F21" s="7" t="str">
        <f>IFERROR(VLOOKUP(B21,'Ürün Veri'!$A:$E,5,FALSE),"")</f>
        <v/>
      </c>
      <c r="G21" s="6"/>
      <c r="H21" s="6"/>
      <c r="I21" s="14">
        <v>10</v>
      </c>
      <c r="J21" s="15">
        <f t="shared" si="1"/>
        <v>45</v>
      </c>
      <c r="K21" s="15">
        <f t="shared" si="2"/>
        <v>15</v>
      </c>
      <c r="L21" s="8">
        <f t="shared" si="3"/>
        <v>9</v>
      </c>
      <c r="M21" s="6" t="s">
        <v>763</v>
      </c>
      <c r="N21" s="9" t="str">
        <f t="shared" si="17"/>
        <v/>
      </c>
      <c r="O21" s="10" t="str">
        <f t="shared" si="18"/>
        <v/>
      </c>
      <c r="P21" s="8" t="str">
        <f t="shared" si="4"/>
        <v/>
      </c>
      <c r="Q21" s="8" t="str">
        <f t="shared" si="5"/>
        <v/>
      </c>
      <c r="R21" s="9" t="str">
        <f>IF(AB21="","",WORKDAY.INTL(W21,AA21,V21,'Resmi Tatiller'!$A$2:$A$17))</f>
        <v/>
      </c>
      <c r="S21" s="10" t="str">
        <f t="shared" si="6"/>
        <v/>
      </c>
      <c r="T21" s="8" t="str">
        <f t="shared" si="7"/>
        <v>Boş</v>
      </c>
      <c r="U21" s="8">
        <f t="shared" si="8"/>
        <v>540</v>
      </c>
      <c r="V21" s="11" t="str">
        <f t="shared" si="9"/>
        <v>0000011</v>
      </c>
      <c r="W21" s="9" t="str">
        <f>IF(OR(N21="",O21=""),"",IF($AD21="24 Saat",N21,IF($AD21="12 Saat",IF(O21&gt;=TIME(20,0,0),WORKDAY.INTL(N21,1,V21,'Resmi Tatiller'!$A$2:$A$17),WORKDAY.INTL(N21-1,1,V21,'Resmi Tatiller'!$A$2:$A$17)),IF($AD21="2 Vardiya",IF(O21&lt;TIME(6,0,0),N21-1,IF(O21&lt;TIME(8,0,0),WORKDAY.INTL(N21-1,1,V21,'Resmi Tatiller'!$A$2:$A$17),N21)),IF(O21&gt;=TIME(18,0,0),WORKDAY.INTL(N21,1,V21,'Resmi Tatiller'!$A$2:$A$17),WORKDAY.INTL(N21-1,1,V21,'Resmi Tatiller'!$A$2:$A$17))))))</f>
        <v/>
      </c>
      <c r="X21" s="8" t="str">
        <f t="shared" si="10"/>
        <v/>
      </c>
      <c r="Y21" s="11" t="str">
        <f t="shared" si="11"/>
        <v/>
      </c>
      <c r="Z21" s="11" t="str">
        <f t="shared" si="12"/>
        <v/>
      </c>
      <c r="AA21" s="11" t="str">
        <f t="shared" si="13"/>
        <v/>
      </c>
      <c r="AB21" s="11" t="str">
        <f t="shared" si="14"/>
        <v/>
      </c>
      <c r="AC21" s="12" t="str">
        <f t="shared" si="15"/>
        <v/>
      </c>
      <c r="AD21" s="6" t="str">
        <f t="shared" si="16"/>
        <v>Gündüz</v>
      </c>
      <c r="AE21" s="18" t="str">
        <f t="shared" si="19"/>
        <v/>
      </c>
      <c r="AF21" s="18" t="str">
        <f t="shared" si="20"/>
        <v/>
      </c>
      <c r="AG21" s="19" t="str">
        <f t="shared" si="21"/>
        <v/>
      </c>
      <c r="AH21" s="18" t="str">
        <f>IF(AF21="","",WORKDAY.INTL(AF21-1,1,V21,'Resmi Tatiller'!$A$2:$A$17))</f>
        <v/>
      </c>
      <c r="AI21" s="18" t="str">
        <f t="shared" si="22"/>
        <v/>
      </c>
      <c r="AJ21" s="18" t="str">
        <f>IF(AE21="","",IF(AH21&lt;&gt;AF21,AH21+TIME(8,0,0),IF(AG21&lt;TIME(8,0,0),AF21+TIME(8,0,0),IF(AG21&lt;TIME(12,0,0),AE21,IF(AG21&lt;TIME(12,45,0),AF21+TIME(12,45,0),IF(AG21&lt;TIME(15,0,0),AE21,IF(AG21&lt;TIME(15,15,0),AF21+TIME(15,15,0),IF(AG21&lt;TIME(18,0,0),AE21,WORKDAY.INTL(AF21,1,V21,'Resmi Tatiller'!$A$2:$A$17)+TIME(8,0,0)))))))))</f>
        <v/>
      </c>
      <c r="AK21" s="18" t="str">
        <f>IF(AE21="","",IF(AH21&lt;&gt;AF21,AH21+TIME(8,0,0),IF(AG21&lt;TIME(8,0,0),AF21+TIME(8,0,0),IF(AG21&lt;TIME(12,0,0),AE21,IF(AG21&lt;TIME(12,45,0),AF21+TIME(12,45,0),IF(AG21&lt;TIME(15,0,0),AE21,IF(AG21&lt;TIME(15,15,0),AF21+TIME(15,15,0),IF(AG21&lt;TIME(20,0,0),AE21,WORKDAY.INTL(AF21,1,V21,'Resmi Tatiller'!$A$2:$A$17)+TIME(8,0,0)))))))))</f>
        <v/>
      </c>
      <c r="AL21" s="18" t="str">
        <f t="shared" si="23"/>
        <v/>
      </c>
    </row>
    <row r="22" spans="1:38" x14ac:dyDescent="0.25">
      <c r="A22" s="6" t="str">
        <f t="shared" si="0"/>
        <v/>
      </c>
      <c r="B22" s="6"/>
      <c r="C22" s="7" t="str">
        <f>IFERROR(VLOOKUP(B22,'Ürün Veri'!$A:$E,2,FALSE),"")</f>
        <v/>
      </c>
      <c r="D22" s="7" t="str">
        <f>IFERROR(VLOOKUP(B22,'Ürün Veri'!$A:$E,3,FALSE),"")</f>
        <v/>
      </c>
      <c r="E22" s="7" t="str">
        <f>IFERROR(VLOOKUP(B22,'Ürün Veri'!$A:$E,4,FALSE),"")</f>
        <v/>
      </c>
      <c r="F22" s="7" t="str">
        <f>IFERROR(VLOOKUP(B22,'Ürün Veri'!$A:$E,5,FALSE),"")</f>
        <v/>
      </c>
      <c r="G22" s="6"/>
      <c r="H22" s="6"/>
      <c r="I22" s="14">
        <v>10</v>
      </c>
      <c r="J22" s="15">
        <f t="shared" si="1"/>
        <v>45</v>
      </c>
      <c r="K22" s="15">
        <f t="shared" si="2"/>
        <v>15</v>
      </c>
      <c r="L22" s="8">
        <f t="shared" si="3"/>
        <v>9</v>
      </c>
      <c r="M22" s="6" t="s">
        <v>763</v>
      </c>
      <c r="N22" s="9" t="str">
        <f t="shared" si="17"/>
        <v/>
      </c>
      <c r="O22" s="10" t="str">
        <f t="shared" si="18"/>
        <v/>
      </c>
      <c r="P22" s="8" t="str">
        <f t="shared" si="4"/>
        <v/>
      </c>
      <c r="Q22" s="8" t="str">
        <f t="shared" si="5"/>
        <v/>
      </c>
      <c r="R22" s="9" t="str">
        <f>IF(AB22="","",WORKDAY.INTL(W22,AA22,V22,'Resmi Tatiller'!$A$2:$A$17))</f>
        <v/>
      </c>
      <c r="S22" s="10" t="str">
        <f t="shared" si="6"/>
        <v/>
      </c>
      <c r="T22" s="8" t="str">
        <f t="shared" si="7"/>
        <v>Boş</v>
      </c>
      <c r="U22" s="8">
        <f t="shared" si="8"/>
        <v>540</v>
      </c>
      <c r="V22" s="11" t="str">
        <f t="shared" si="9"/>
        <v>0000011</v>
      </c>
      <c r="W22" s="9" t="str">
        <f>IF(OR(N22="",O22=""),"",IF($AD22="24 Saat",N22,IF($AD22="12 Saat",IF(O22&gt;=TIME(20,0,0),WORKDAY.INTL(N22,1,V22,'Resmi Tatiller'!$A$2:$A$17),WORKDAY.INTL(N22-1,1,V22,'Resmi Tatiller'!$A$2:$A$17)),IF($AD22="2 Vardiya",IF(O22&lt;TIME(6,0,0),N22-1,IF(O22&lt;TIME(8,0,0),WORKDAY.INTL(N22-1,1,V22,'Resmi Tatiller'!$A$2:$A$17),N22)),IF(O22&gt;=TIME(18,0,0),WORKDAY.INTL(N22,1,V22,'Resmi Tatiller'!$A$2:$A$17),WORKDAY.INTL(N22-1,1,V22,'Resmi Tatiller'!$A$2:$A$17))))))</f>
        <v/>
      </c>
      <c r="X22" s="8" t="str">
        <f t="shared" si="10"/>
        <v/>
      </c>
      <c r="Y22" s="11" t="str">
        <f t="shared" si="11"/>
        <v/>
      </c>
      <c r="Z22" s="11" t="str">
        <f t="shared" si="12"/>
        <v/>
      </c>
      <c r="AA22" s="11" t="str">
        <f t="shared" si="13"/>
        <v/>
      </c>
      <c r="AB22" s="11" t="str">
        <f t="shared" si="14"/>
        <v/>
      </c>
      <c r="AC22" s="12" t="str">
        <f t="shared" si="15"/>
        <v/>
      </c>
      <c r="AD22" s="6" t="str">
        <f t="shared" si="16"/>
        <v>Gündüz</v>
      </c>
      <c r="AE22" s="18" t="str">
        <f t="shared" si="19"/>
        <v/>
      </c>
      <c r="AF22" s="18" t="str">
        <f t="shared" si="20"/>
        <v/>
      </c>
      <c r="AG22" s="19" t="str">
        <f t="shared" si="21"/>
        <v/>
      </c>
      <c r="AH22" s="18" t="str">
        <f>IF(AF22="","",WORKDAY.INTL(AF22-1,1,V22,'Resmi Tatiller'!$A$2:$A$17))</f>
        <v/>
      </c>
      <c r="AI22" s="18" t="str">
        <f t="shared" si="22"/>
        <v/>
      </c>
      <c r="AJ22" s="18" t="str">
        <f>IF(AE22="","",IF(AH22&lt;&gt;AF22,AH22+TIME(8,0,0),IF(AG22&lt;TIME(8,0,0),AF22+TIME(8,0,0),IF(AG22&lt;TIME(12,0,0),AE22,IF(AG22&lt;TIME(12,45,0),AF22+TIME(12,45,0),IF(AG22&lt;TIME(15,0,0),AE22,IF(AG22&lt;TIME(15,15,0),AF22+TIME(15,15,0),IF(AG22&lt;TIME(18,0,0),AE22,WORKDAY.INTL(AF22,1,V22,'Resmi Tatiller'!$A$2:$A$17)+TIME(8,0,0)))))))))</f>
        <v/>
      </c>
      <c r="AK22" s="18" t="str">
        <f>IF(AE22="","",IF(AH22&lt;&gt;AF22,AH22+TIME(8,0,0),IF(AG22&lt;TIME(8,0,0),AF22+TIME(8,0,0),IF(AG22&lt;TIME(12,0,0),AE22,IF(AG22&lt;TIME(12,45,0),AF22+TIME(12,45,0),IF(AG22&lt;TIME(15,0,0),AE22,IF(AG22&lt;TIME(15,15,0),AF22+TIME(15,15,0),IF(AG22&lt;TIME(20,0,0),AE22,WORKDAY.INTL(AF22,1,V22,'Resmi Tatiller'!$A$2:$A$17)+TIME(8,0,0)))))))))</f>
        <v/>
      </c>
      <c r="AL22" s="18" t="str">
        <f t="shared" si="23"/>
        <v/>
      </c>
    </row>
    <row r="23" spans="1:38" x14ac:dyDescent="0.25">
      <c r="A23" s="6" t="str">
        <f t="shared" si="0"/>
        <v/>
      </c>
      <c r="B23" s="6"/>
      <c r="C23" s="7" t="str">
        <f>IFERROR(VLOOKUP(B23,'Ürün Veri'!$A:$E,2,FALSE),"")</f>
        <v/>
      </c>
      <c r="D23" s="7" t="str">
        <f>IFERROR(VLOOKUP(B23,'Ürün Veri'!$A:$E,3,FALSE),"")</f>
        <v/>
      </c>
      <c r="E23" s="7" t="str">
        <f>IFERROR(VLOOKUP(B23,'Ürün Veri'!$A:$E,4,FALSE),"")</f>
        <v/>
      </c>
      <c r="F23" s="7" t="str">
        <f>IFERROR(VLOOKUP(B23,'Ürün Veri'!$A:$E,5,FALSE),"")</f>
        <v/>
      </c>
      <c r="G23" s="6"/>
      <c r="H23" s="6"/>
      <c r="I23" s="14">
        <v>10</v>
      </c>
      <c r="J23" s="15">
        <f t="shared" si="1"/>
        <v>45</v>
      </c>
      <c r="K23" s="15">
        <f t="shared" si="2"/>
        <v>15</v>
      </c>
      <c r="L23" s="8">
        <f t="shared" si="3"/>
        <v>9</v>
      </c>
      <c r="M23" s="6" t="s">
        <v>763</v>
      </c>
      <c r="N23" s="9" t="str">
        <f t="shared" si="17"/>
        <v/>
      </c>
      <c r="O23" s="10" t="str">
        <f t="shared" si="18"/>
        <v/>
      </c>
      <c r="P23" s="8" t="str">
        <f t="shared" si="4"/>
        <v/>
      </c>
      <c r="Q23" s="8" t="str">
        <f t="shared" si="5"/>
        <v/>
      </c>
      <c r="R23" s="9" t="str">
        <f>IF(AB23="","",WORKDAY.INTL(W23,AA23,V23,'Resmi Tatiller'!$A$2:$A$17))</f>
        <v/>
      </c>
      <c r="S23" s="10" t="str">
        <f t="shared" si="6"/>
        <v/>
      </c>
      <c r="T23" s="8" t="str">
        <f t="shared" si="7"/>
        <v>Boş</v>
      </c>
      <c r="U23" s="8">
        <f t="shared" si="8"/>
        <v>540</v>
      </c>
      <c r="V23" s="11" t="str">
        <f t="shared" si="9"/>
        <v>0000011</v>
      </c>
      <c r="W23" s="9" t="str">
        <f>IF(OR(N23="",O23=""),"",IF($AD23="24 Saat",N23,IF($AD23="12 Saat",IF(O23&gt;=TIME(20,0,0),WORKDAY.INTL(N23,1,V23,'Resmi Tatiller'!$A$2:$A$17),WORKDAY.INTL(N23-1,1,V23,'Resmi Tatiller'!$A$2:$A$17)),IF($AD23="2 Vardiya",IF(O23&lt;TIME(6,0,0),N23-1,IF(O23&lt;TIME(8,0,0),WORKDAY.INTL(N23-1,1,V23,'Resmi Tatiller'!$A$2:$A$17),N23)),IF(O23&gt;=TIME(18,0,0),WORKDAY.INTL(N23,1,V23,'Resmi Tatiller'!$A$2:$A$17),WORKDAY.INTL(N23-1,1,V23,'Resmi Tatiller'!$A$2:$A$17))))))</f>
        <v/>
      </c>
      <c r="X23" s="8" t="str">
        <f t="shared" si="10"/>
        <v/>
      </c>
      <c r="Y23" s="11" t="str">
        <f t="shared" si="11"/>
        <v/>
      </c>
      <c r="Z23" s="11" t="str">
        <f t="shared" si="12"/>
        <v/>
      </c>
      <c r="AA23" s="11" t="str">
        <f t="shared" si="13"/>
        <v/>
      </c>
      <c r="AB23" s="11" t="str">
        <f t="shared" si="14"/>
        <v/>
      </c>
      <c r="AC23" s="12" t="str">
        <f t="shared" si="15"/>
        <v/>
      </c>
      <c r="AD23" s="6" t="str">
        <f t="shared" si="16"/>
        <v>Gündüz</v>
      </c>
      <c r="AE23" s="18" t="str">
        <f t="shared" si="19"/>
        <v/>
      </c>
      <c r="AF23" s="18" t="str">
        <f t="shared" si="20"/>
        <v/>
      </c>
      <c r="AG23" s="19" t="str">
        <f t="shared" si="21"/>
        <v/>
      </c>
      <c r="AH23" s="18" t="str">
        <f>IF(AF23="","",WORKDAY.INTL(AF23-1,1,V23,'Resmi Tatiller'!$A$2:$A$17))</f>
        <v/>
      </c>
      <c r="AI23" s="18" t="str">
        <f t="shared" si="22"/>
        <v/>
      </c>
      <c r="AJ23" s="18" t="str">
        <f>IF(AE23="","",IF(AH23&lt;&gt;AF23,AH23+TIME(8,0,0),IF(AG23&lt;TIME(8,0,0),AF23+TIME(8,0,0),IF(AG23&lt;TIME(12,0,0),AE23,IF(AG23&lt;TIME(12,45,0),AF23+TIME(12,45,0),IF(AG23&lt;TIME(15,0,0),AE23,IF(AG23&lt;TIME(15,15,0),AF23+TIME(15,15,0),IF(AG23&lt;TIME(18,0,0),AE23,WORKDAY.INTL(AF23,1,V23,'Resmi Tatiller'!$A$2:$A$17)+TIME(8,0,0)))))))))</f>
        <v/>
      </c>
      <c r="AK23" s="18" t="str">
        <f>IF(AE23="","",IF(AH23&lt;&gt;AF23,AH23+TIME(8,0,0),IF(AG23&lt;TIME(8,0,0),AF23+TIME(8,0,0),IF(AG23&lt;TIME(12,0,0),AE23,IF(AG23&lt;TIME(12,45,0),AF23+TIME(12,45,0),IF(AG23&lt;TIME(15,0,0),AE23,IF(AG23&lt;TIME(15,15,0),AF23+TIME(15,15,0),IF(AG23&lt;TIME(20,0,0),AE23,WORKDAY.INTL(AF23,1,V23,'Resmi Tatiller'!$A$2:$A$17)+TIME(8,0,0)))))))))</f>
        <v/>
      </c>
      <c r="AL23" s="18" t="str">
        <f t="shared" si="23"/>
        <v/>
      </c>
    </row>
    <row r="24" spans="1:38" x14ac:dyDescent="0.25">
      <c r="A24" s="6" t="str">
        <f t="shared" si="0"/>
        <v/>
      </c>
      <c r="B24" s="6"/>
      <c r="C24" s="7" t="str">
        <f>IFERROR(VLOOKUP(B24,'Ürün Veri'!$A:$E,2,FALSE),"")</f>
        <v/>
      </c>
      <c r="D24" s="7" t="str">
        <f>IFERROR(VLOOKUP(B24,'Ürün Veri'!$A:$E,3,FALSE),"")</f>
        <v/>
      </c>
      <c r="E24" s="7" t="str">
        <f>IFERROR(VLOOKUP(B24,'Ürün Veri'!$A:$E,4,FALSE),"")</f>
        <v/>
      </c>
      <c r="F24" s="7" t="str">
        <f>IFERROR(VLOOKUP(B24,'Ürün Veri'!$A:$E,5,FALSE),"")</f>
        <v/>
      </c>
      <c r="G24" s="6"/>
      <c r="H24" s="6"/>
      <c r="I24" s="14">
        <v>10</v>
      </c>
      <c r="J24" s="15">
        <f t="shared" si="1"/>
        <v>45</v>
      </c>
      <c r="K24" s="15">
        <f t="shared" si="2"/>
        <v>15</v>
      </c>
      <c r="L24" s="8">
        <f t="shared" si="3"/>
        <v>9</v>
      </c>
      <c r="M24" s="6" t="s">
        <v>763</v>
      </c>
      <c r="N24" s="9" t="str">
        <f t="shared" si="17"/>
        <v/>
      </c>
      <c r="O24" s="10" t="str">
        <f t="shared" si="18"/>
        <v/>
      </c>
      <c r="P24" s="8" t="str">
        <f t="shared" si="4"/>
        <v/>
      </c>
      <c r="Q24" s="8" t="str">
        <f t="shared" si="5"/>
        <v/>
      </c>
      <c r="R24" s="9" t="str">
        <f>IF(AB24="","",WORKDAY.INTL(W24,AA24,V24,'Resmi Tatiller'!$A$2:$A$17))</f>
        <v/>
      </c>
      <c r="S24" s="10" t="str">
        <f t="shared" si="6"/>
        <v/>
      </c>
      <c r="T24" s="8" t="str">
        <f t="shared" si="7"/>
        <v>Boş</v>
      </c>
      <c r="U24" s="8">
        <f t="shared" si="8"/>
        <v>540</v>
      </c>
      <c r="V24" s="11" t="str">
        <f t="shared" si="9"/>
        <v>0000011</v>
      </c>
      <c r="W24" s="9" t="str">
        <f>IF(OR(N24="",O24=""),"",IF($AD24="24 Saat",N24,IF($AD24="12 Saat",IF(O24&gt;=TIME(20,0,0),WORKDAY.INTL(N24,1,V24,'Resmi Tatiller'!$A$2:$A$17),WORKDAY.INTL(N24-1,1,V24,'Resmi Tatiller'!$A$2:$A$17)),IF($AD24="2 Vardiya",IF(O24&lt;TIME(6,0,0),N24-1,IF(O24&lt;TIME(8,0,0),WORKDAY.INTL(N24-1,1,V24,'Resmi Tatiller'!$A$2:$A$17),N24)),IF(O24&gt;=TIME(18,0,0),WORKDAY.INTL(N24,1,V24,'Resmi Tatiller'!$A$2:$A$17),WORKDAY.INTL(N24-1,1,V24,'Resmi Tatiller'!$A$2:$A$17))))))</f>
        <v/>
      </c>
      <c r="X24" s="8" t="str">
        <f t="shared" si="10"/>
        <v/>
      </c>
      <c r="Y24" s="11" t="str">
        <f t="shared" si="11"/>
        <v/>
      </c>
      <c r="Z24" s="11" t="str">
        <f t="shared" si="12"/>
        <v/>
      </c>
      <c r="AA24" s="11" t="str">
        <f t="shared" si="13"/>
        <v/>
      </c>
      <c r="AB24" s="11" t="str">
        <f t="shared" si="14"/>
        <v/>
      </c>
      <c r="AC24" s="12" t="str">
        <f t="shared" si="15"/>
        <v/>
      </c>
      <c r="AD24" s="6" t="str">
        <f t="shared" si="16"/>
        <v>Gündüz</v>
      </c>
      <c r="AE24" s="18" t="str">
        <f t="shared" si="19"/>
        <v/>
      </c>
      <c r="AF24" s="18" t="str">
        <f t="shared" si="20"/>
        <v/>
      </c>
      <c r="AG24" s="19" t="str">
        <f t="shared" si="21"/>
        <v/>
      </c>
      <c r="AH24" s="18" t="str">
        <f>IF(AF24="","",WORKDAY.INTL(AF24-1,1,V24,'Resmi Tatiller'!$A$2:$A$17))</f>
        <v/>
      </c>
      <c r="AI24" s="18" t="str">
        <f t="shared" si="22"/>
        <v/>
      </c>
      <c r="AJ24" s="18" t="str">
        <f>IF(AE24="","",IF(AH24&lt;&gt;AF24,AH24+TIME(8,0,0),IF(AG24&lt;TIME(8,0,0),AF24+TIME(8,0,0),IF(AG24&lt;TIME(12,0,0),AE24,IF(AG24&lt;TIME(12,45,0),AF24+TIME(12,45,0),IF(AG24&lt;TIME(15,0,0),AE24,IF(AG24&lt;TIME(15,15,0),AF24+TIME(15,15,0),IF(AG24&lt;TIME(18,0,0),AE24,WORKDAY.INTL(AF24,1,V24,'Resmi Tatiller'!$A$2:$A$17)+TIME(8,0,0)))))))))</f>
        <v/>
      </c>
      <c r="AK24" s="18" t="str">
        <f>IF(AE24="","",IF(AH24&lt;&gt;AF24,AH24+TIME(8,0,0),IF(AG24&lt;TIME(8,0,0),AF24+TIME(8,0,0),IF(AG24&lt;TIME(12,0,0),AE24,IF(AG24&lt;TIME(12,45,0),AF24+TIME(12,45,0),IF(AG24&lt;TIME(15,0,0),AE24,IF(AG24&lt;TIME(15,15,0),AF24+TIME(15,15,0),IF(AG24&lt;TIME(20,0,0),AE24,WORKDAY.INTL(AF24,1,V24,'Resmi Tatiller'!$A$2:$A$17)+TIME(8,0,0)))))))))</f>
        <v/>
      </c>
      <c r="AL24" s="18" t="str">
        <f t="shared" si="23"/>
        <v/>
      </c>
    </row>
    <row r="25" spans="1:38" x14ac:dyDescent="0.25">
      <c r="A25" s="6" t="str">
        <f t="shared" si="0"/>
        <v/>
      </c>
      <c r="B25" s="6"/>
      <c r="C25" s="7" t="str">
        <f>IFERROR(VLOOKUP(B25,'Ürün Veri'!$A:$E,2,FALSE),"")</f>
        <v/>
      </c>
      <c r="D25" s="7" t="str">
        <f>IFERROR(VLOOKUP(B25,'Ürün Veri'!$A:$E,3,FALSE),"")</f>
        <v/>
      </c>
      <c r="E25" s="7" t="str">
        <f>IFERROR(VLOOKUP(B25,'Ürün Veri'!$A:$E,4,FALSE),"")</f>
        <v/>
      </c>
      <c r="F25" s="7" t="str">
        <f>IFERROR(VLOOKUP(B25,'Ürün Veri'!$A:$E,5,FALSE),"")</f>
        <v/>
      </c>
      <c r="G25" s="6"/>
      <c r="H25" s="6"/>
      <c r="I25" s="14">
        <v>10</v>
      </c>
      <c r="J25" s="15">
        <f t="shared" si="1"/>
        <v>45</v>
      </c>
      <c r="K25" s="15">
        <f t="shared" si="2"/>
        <v>15</v>
      </c>
      <c r="L25" s="8">
        <f t="shared" si="3"/>
        <v>9</v>
      </c>
      <c r="M25" s="6" t="s">
        <v>763</v>
      </c>
      <c r="N25" s="9" t="str">
        <f t="shared" si="17"/>
        <v/>
      </c>
      <c r="O25" s="10" t="str">
        <f t="shared" si="18"/>
        <v/>
      </c>
      <c r="P25" s="8" t="str">
        <f t="shared" si="4"/>
        <v/>
      </c>
      <c r="Q25" s="8" t="str">
        <f t="shared" si="5"/>
        <v/>
      </c>
      <c r="R25" s="9" t="str">
        <f>IF(AB25="","",WORKDAY.INTL(W25,AA25,V25,'Resmi Tatiller'!$A$2:$A$17))</f>
        <v/>
      </c>
      <c r="S25" s="10" t="str">
        <f t="shared" si="6"/>
        <v/>
      </c>
      <c r="T25" s="8" t="str">
        <f t="shared" si="7"/>
        <v>Boş</v>
      </c>
      <c r="U25" s="8">
        <f t="shared" si="8"/>
        <v>540</v>
      </c>
      <c r="V25" s="11" t="str">
        <f t="shared" si="9"/>
        <v>0000011</v>
      </c>
      <c r="W25" s="9" t="str">
        <f>IF(OR(N25="",O25=""),"",IF($AD25="24 Saat",N25,IF($AD25="12 Saat",IF(O25&gt;=TIME(20,0,0),WORKDAY.INTL(N25,1,V25,'Resmi Tatiller'!$A$2:$A$17),WORKDAY.INTL(N25-1,1,V25,'Resmi Tatiller'!$A$2:$A$17)),IF($AD25="2 Vardiya",IF(O25&lt;TIME(6,0,0),N25-1,IF(O25&lt;TIME(8,0,0),WORKDAY.INTL(N25-1,1,V25,'Resmi Tatiller'!$A$2:$A$17),N25)),IF(O25&gt;=TIME(18,0,0),WORKDAY.INTL(N25,1,V25,'Resmi Tatiller'!$A$2:$A$17),WORKDAY.INTL(N25-1,1,V25,'Resmi Tatiller'!$A$2:$A$17))))))</f>
        <v/>
      </c>
      <c r="X25" s="8" t="str">
        <f t="shared" si="10"/>
        <v/>
      </c>
      <c r="Y25" s="11" t="str">
        <f t="shared" si="11"/>
        <v/>
      </c>
      <c r="Z25" s="11" t="str">
        <f t="shared" si="12"/>
        <v/>
      </c>
      <c r="AA25" s="11" t="str">
        <f t="shared" si="13"/>
        <v/>
      </c>
      <c r="AB25" s="11" t="str">
        <f t="shared" si="14"/>
        <v/>
      </c>
      <c r="AC25" s="12" t="str">
        <f t="shared" si="15"/>
        <v/>
      </c>
      <c r="AD25" s="6" t="str">
        <f t="shared" si="16"/>
        <v>Gündüz</v>
      </c>
      <c r="AE25" s="18" t="str">
        <f t="shared" si="19"/>
        <v/>
      </c>
      <c r="AF25" s="18" t="str">
        <f t="shared" si="20"/>
        <v/>
      </c>
      <c r="AG25" s="19" t="str">
        <f t="shared" si="21"/>
        <v/>
      </c>
      <c r="AH25" s="18" t="str">
        <f>IF(AF25="","",WORKDAY.INTL(AF25-1,1,V25,'Resmi Tatiller'!$A$2:$A$17))</f>
        <v/>
      </c>
      <c r="AI25" s="18" t="str">
        <f t="shared" si="22"/>
        <v/>
      </c>
      <c r="AJ25" s="18" t="str">
        <f>IF(AE25="","",IF(AH25&lt;&gt;AF25,AH25+TIME(8,0,0),IF(AG25&lt;TIME(8,0,0),AF25+TIME(8,0,0),IF(AG25&lt;TIME(12,0,0),AE25,IF(AG25&lt;TIME(12,45,0),AF25+TIME(12,45,0),IF(AG25&lt;TIME(15,0,0),AE25,IF(AG25&lt;TIME(15,15,0),AF25+TIME(15,15,0),IF(AG25&lt;TIME(18,0,0),AE25,WORKDAY.INTL(AF25,1,V25,'Resmi Tatiller'!$A$2:$A$17)+TIME(8,0,0)))))))))</f>
        <v/>
      </c>
      <c r="AK25" s="18" t="str">
        <f>IF(AE25="","",IF(AH25&lt;&gt;AF25,AH25+TIME(8,0,0),IF(AG25&lt;TIME(8,0,0),AF25+TIME(8,0,0),IF(AG25&lt;TIME(12,0,0),AE25,IF(AG25&lt;TIME(12,45,0),AF25+TIME(12,45,0),IF(AG25&lt;TIME(15,0,0),AE25,IF(AG25&lt;TIME(15,15,0),AF25+TIME(15,15,0),IF(AG25&lt;TIME(20,0,0),AE25,WORKDAY.INTL(AF25,1,V25,'Resmi Tatiller'!$A$2:$A$17)+TIME(8,0,0)))))))))</f>
        <v/>
      </c>
      <c r="AL25" s="18" t="str">
        <f t="shared" si="23"/>
        <v/>
      </c>
    </row>
    <row r="26" spans="1:38" x14ac:dyDescent="0.25">
      <c r="A26" s="6" t="str">
        <f t="shared" si="0"/>
        <v/>
      </c>
      <c r="B26" s="6"/>
      <c r="C26" s="7" t="str">
        <f>IFERROR(VLOOKUP(B26,'Ürün Veri'!$A:$E,2,FALSE),"")</f>
        <v/>
      </c>
      <c r="D26" s="7" t="str">
        <f>IFERROR(VLOOKUP(B26,'Ürün Veri'!$A:$E,3,FALSE),"")</f>
        <v/>
      </c>
      <c r="E26" s="7" t="str">
        <f>IFERROR(VLOOKUP(B26,'Ürün Veri'!$A:$E,4,FALSE),"")</f>
        <v/>
      </c>
      <c r="F26" s="7" t="str">
        <f>IFERROR(VLOOKUP(B26,'Ürün Veri'!$A:$E,5,FALSE),"")</f>
        <v/>
      </c>
      <c r="G26" s="6"/>
      <c r="H26" s="6"/>
      <c r="I26" s="14">
        <v>10</v>
      </c>
      <c r="J26" s="15">
        <f t="shared" si="1"/>
        <v>45</v>
      </c>
      <c r="K26" s="15">
        <f t="shared" si="2"/>
        <v>15</v>
      </c>
      <c r="L26" s="8">
        <f t="shared" si="3"/>
        <v>9</v>
      </c>
      <c r="M26" s="6" t="s">
        <v>763</v>
      </c>
      <c r="N26" s="9" t="str">
        <f t="shared" si="17"/>
        <v/>
      </c>
      <c r="O26" s="10" t="str">
        <f t="shared" si="18"/>
        <v/>
      </c>
      <c r="P26" s="8" t="str">
        <f t="shared" si="4"/>
        <v/>
      </c>
      <c r="Q26" s="8" t="str">
        <f t="shared" si="5"/>
        <v/>
      </c>
      <c r="R26" s="9" t="str">
        <f>IF(AB26="","",WORKDAY.INTL(W26,AA26,V26,'Resmi Tatiller'!$A$2:$A$17))</f>
        <v/>
      </c>
      <c r="S26" s="10" t="str">
        <f t="shared" si="6"/>
        <v/>
      </c>
      <c r="T26" s="8" t="str">
        <f t="shared" si="7"/>
        <v>Boş</v>
      </c>
      <c r="U26" s="8">
        <f t="shared" si="8"/>
        <v>540</v>
      </c>
      <c r="V26" s="11" t="str">
        <f t="shared" si="9"/>
        <v>0000011</v>
      </c>
      <c r="W26" s="9" t="str">
        <f>IF(OR(N26="",O26=""),"",IF($AD26="24 Saat",N26,IF($AD26="12 Saat",IF(O26&gt;=TIME(20,0,0),WORKDAY.INTL(N26,1,V26,'Resmi Tatiller'!$A$2:$A$17),WORKDAY.INTL(N26-1,1,V26,'Resmi Tatiller'!$A$2:$A$17)),IF($AD26="2 Vardiya",IF(O26&lt;TIME(6,0,0),N26-1,IF(O26&lt;TIME(8,0,0),WORKDAY.INTL(N26-1,1,V26,'Resmi Tatiller'!$A$2:$A$17),N26)),IF(O26&gt;=TIME(18,0,0),WORKDAY.INTL(N26,1,V26,'Resmi Tatiller'!$A$2:$A$17),WORKDAY.INTL(N26-1,1,V26,'Resmi Tatiller'!$A$2:$A$17))))))</f>
        <v/>
      </c>
      <c r="X26" s="8" t="str">
        <f t="shared" si="10"/>
        <v/>
      </c>
      <c r="Y26" s="11" t="str">
        <f t="shared" si="11"/>
        <v/>
      </c>
      <c r="Z26" s="11" t="str">
        <f t="shared" si="12"/>
        <v/>
      </c>
      <c r="AA26" s="11" t="str">
        <f t="shared" si="13"/>
        <v/>
      </c>
      <c r="AB26" s="11" t="str">
        <f t="shared" si="14"/>
        <v/>
      </c>
      <c r="AC26" s="12" t="str">
        <f t="shared" si="15"/>
        <v/>
      </c>
      <c r="AD26" s="6" t="str">
        <f t="shared" si="16"/>
        <v>Gündüz</v>
      </c>
      <c r="AE26" s="18" t="str">
        <f t="shared" si="19"/>
        <v/>
      </c>
      <c r="AF26" s="18" t="str">
        <f t="shared" si="20"/>
        <v/>
      </c>
      <c r="AG26" s="19" t="str">
        <f t="shared" si="21"/>
        <v/>
      </c>
      <c r="AH26" s="18" t="str">
        <f>IF(AF26="","",WORKDAY.INTL(AF26-1,1,V26,'Resmi Tatiller'!$A$2:$A$17))</f>
        <v/>
      </c>
      <c r="AI26" s="18" t="str">
        <f t="shared" si="22"/>
        <v/>
      </c>
      <c r="AJ26" s="18" t="str">
        <f>IF(AE26="","",IF(AH26&lt;&gt;AF26,AH26+TIME(8,0,0),IF(AG26&lt;TIME(8,0,0),AF26+TIME(8,0,0),IF(AG26&lt;TIME(12,0,0),AE26,IF(AG26&lt;TIME(12,45,0),AF26+TIME(12,45,0),IF(AG26&lt;TIME(15,0,0),AE26,IF(AG26&lt;TIME(15,15,0),AF26+TIME(15,15,0),IF(AG26&lt;TIME(18,0,0),AE26,WORKDAY.INTL(AF26,1,V26,'Resmi Tatiller'!$A$2:$A$17)+TIME(8,0,0)))))))))</f>
        <v/>
      </c>
      <c r="AK26" s="18" t="str">
        <f>IF(AE26="","",IF(AH26&lt;&gt;AF26,AH26+TIME(8,0,0),IF(AG26&lt;TIME(8,0,0),AF26+TIME(8,0,0),IF(AG26&lt;TIME(12,0,0),AE26,IF(AG26&lt;TIME(12,45,0),AF26+TIME(12,45,0),IF(AG26&lt;TIME(15,0,0),AE26,IF(AG26&lt;TIME(15,15,0),AF26+TIME(15,15,0),IF(AG26&lt;TIME(20,0,0),AE26,WORKDAY.INTL(AF26,1,V26,'Resmi Tatiller'!$A$2:$A$17)+TIME(8,0,0)))))))))</f>
        <v/>
      </c>
      <c r="AL26" s="18" t="str">
        <f t="shared" si="23"/>
        <v/>
      </c>
    </row>
    <row r="27" spans="1:38" x14ac:dyDescent="0.25">
      <c r="A27" s="6" t="str">
        <f t="shared" si="0"/>
        <v/>
      </c>
      <c r="B27" s="6"/>
      <c r="C27" s="7" t="str">
        <f>IFERROR(VLOOKUP(B27,'Ürün Veri'!$A:$E,2,FALSE),"")</f>
        <v/>
      </c>
      <c r="D27" s="7" t="str">
        <f>IFERROR(VLOOKUP(B27,'Ürün Veri'!$A:$E,3,FALSE),"")</f>
        <v/>
      </c>
      <c r="E27" s="7" t="str">
        <f>IFERROR(VLOOKUP(B27,'Ürün Veri'!$A:$E,4,FALSE),"")</f>
        <v/>
      </c>
      <c r="F27" s="7" t="str">
        <f>IFERROR(VLOOKUP(B27,'Ürün Veri'!$A:$E,5,FALSE),"")</f>
        <v/>
      </c>
      <c r="G27" s="6"/>
      <c r="H27" s="6"/>
      <c r="I27" s="14">
        <v>10</v>
      </c>
      <c r="J27" s="15">
        <f t="shared" si="1"/>
        <v>45</v>
      </c>
      <c r="K27" s="15">
        <f t="shared" si="2"/>
        <v>15</v>
      </c>
      <c r="L27" s="8">
        <f t="shared" si="3"/>
        <v>9</v>
      </c>
      <c r="M27" s="6" t="s">
        <v>763</v>
      </c>
      <c r="N27" s="9" t="str">
        <f t="shared" si="17"/>
        <v/>
      </c>
      <c r="O27" s="10" t="str">
        <f t="shared" si="18"/>
        <v/>
      </c>
      <c r="P27" s="8" t="str">
        <f t="shared" si="4"/>
        <v/>
      </c>
      <c r="Q27" s="8" t="str">
        <f t="shared" si="5"/>
        <v/>
      </c>
      <c r="R27" s="9" t="str">
        <f>IF(AB27="","",WORKDAY.INTL(W27,AA27,V27,'Resmi Tatiller'!$A$2:$A$17))</f>
        <v/>
      </c>
      <c r="S27" s="10" t="str">
        <f t="shared" si="6"/>
        <v/>
      </c>
      <c r="T27" s="8" t="str">
        <f t="shared" si="7"/>
        <v>Boş</v>
      </c>
      <c r="U27" s="8">
        <f t="shared" si="8"/>
        <v>540</v>
      </c>
      <c r="V27" s="11" t="str">
        <f t="shared" si="9"/>
        <v>0000011</v>
      </c>
      <c r="W27" s="9" t="str">
        <f>IF(OR(N27="",O27=""),"",IF($AD27="24 Saat",N27,IF($AD27="12 Saat",IF(O27&gt;=TIME(20,0,0),WORKDAY.INTL(N27,1,V27,'Resmi Tatiller'!$A$2:$A$17),WORKDAY.INTL(N27-1,1,V27,'Resmi Tatiller'!$A$2:$A$17)),IF($AD27="2 Vardiya",IF(O27&lt;TIME(6,0,0),N27-1,IF(O27&lt;TIME(8,0,0),WORKDAY.INTL(N27-1,1,V27,'Resmi Tatiller'!$A$2:$A$17),N27)),IF(O27&gt;=TIME(18,0,0),WORKDAY.INTL(N27,1,V27,'Resmi Tatiller'!$A$2:$A$17),WORKDAY.INTL(N27-1,1,V27,'Resmi Tatiller'!$A$2:$A$17))))))</f>
        <v/>
      </c>
      <c r="X27" s="8" t="str">
        <f t="shared" si="10"/>
        <v/>
      </c>
      <c r="Y27" s="11" t="str">
        <f t="shared" si="11"/>
        <v/>
      </c>
      <c r="Z27" s="11" t="str">
        <f t="shared" si="12"/>
        <v/>
      </c>
      <c r="AA27" s="11" t="str">
        <f t="shared" si="13"/>
        <v/>
      </c>
      <c r="AB27" s="11" t="str">
        <f t="shared" si="14"/>
        <v/>
      </c>
      <c r="AC27" s="12" t="str">
        <f t="shared" si="15"/>
        <v/>
      </c>
      <c r="AD27" s="6" t="str">
        <f t="shared" si="16"/>
        <v>Gündüz</v>
      </c>
      <c r="AE27" s="18" t="str">
        <f t="shared" si="19"/>
        <v/>
      </c>
      <c r="AF27" s="18" t="str">
        <f t="shared" si="20"/>
        <v/>
      </c>
      <c r="AG27" s="19" t="str">
        <f t="shared" si="21"/>
        <v/>
      </c>
      <c r="AH27" s="18" t="str">
        <f>IF(AF27="","",WORKDAY.INTL(AF27-1,1,V27,'Resmi Tatiller'!$A$2:$A$17))</f>
        <v/>
      </c>
      <c r="AI27" s="18" t="str">
        <f t="shared" si="22"/>
        <v/>
      </c>
      <c r="AJ27" s="18" t="str">
        <f>IF(AE27="","",IF(AH27&lt;&gt;AF27,AH27+TIME(8,0,0),IF(AG27&lt;TIME(8,0,0),AF27+TIME(8,0,0),IF(AG27&lt;TIME(12,0,0),AE27,IF(AG27&lt;TIME(12,45,0),AF27+TIME(12,45,0),IF(AG27&lt;TIME(15,0,0),AE27,IF(AG27&lt;TIME(15,15,0),AF27+TIME(15,15,0),IF(AG27&lt;TIME(18,0,0),AE27,WORKDAY.INTL(AF27,1,V27,'Resmi Tatiller'!$A$2:$A$17)+TIME(8,0,0)))))))))</f>
        <v/>
      </c>
      <c r="AK27" s="18" t="str">
        <f>IF(AE27="","",IF(AH27&lt;&gt;AF27,AH27+TIME(8,0,0),IF(AG27&lt;TIME(8,0,0),AF27+TIME(8,0,0),IF(AG27&lt;TIME(12,0,0),AE27,IF(AG27&lt;TIME(12,45,0),AF27+TIME(12,45,0),IF(AG27&lt;TIME(15,0,0),AE27,IF(AG27&lt;TIME(15,15,0),AF27+TIME(15,15,0),IF(AG27&lt;TIME(20,0,0),AE27,WORKDAY.INTL(AF27,1,V27,'Resmi Tatiller'!$A$2:$A$17)+TIME(8,0,0)))))))))</f>
        <v/>
      </c>
      <c r="AL27" s="18" t="str">
        <f t="shared" si="23"/>
        <v/>
      </c>
    </row>
    <row r="28" spans="1:38" x14ac:dyDescent="0.25">
      <c r="A28" s="6" t="str">
        <f t="shared" si="0"/>
        <v/>
      </c>
      <c r="B28" s="6"/>
      <c r="C28" s="7" t="str">
        <f>IFERROR(VLOOKUP(B28,'Ürün Veri'!$A:$E,2,FALSE),"")</f>
        <v/>
      </c>
      <c r="D28" s="7" t="str">
        <f>IFERROR(VLOOKUP(B28,'Ürün Veri'!$A:$E,3,FALSE),"")</f>
        <v/>
      </c>
      <c r="E28" s="7" t="str">
        <f>IFERROR(VLOOKUP(B28,'Ürün Veri'!$A:$E,4,FALSE),"")</f>
        <v/>
      </c>
      <c r="F28" s="7" t="str">
        <f>IFERROR(VLOOKUP(B28,'Ürün Veri'!$A:$E,5,FALSE),"")</f>
        <v/>
      </c>
      <c r="G28" s="6"/>
      <c r="H28" s="6"/>
      <c r="I28" s="14">
        <v>10</v>
      </c>
      <c r="J28" s="15">
        <f t="shared" si="1"/>
        <v>45</v>
      </c>
      <c r="K28" s="15">
        <f t="shared" si="2"/>
        <v>15</v>
      </c>
      <c r="L28" s="8">
        <f t="shared" si="3"/>
        <v>9</v>
      </c>
      <c r="M28" s="6" t="s">
        <v>763</v>
      </c>
      <c r="N28" s="9" t="str">
        <f t="shared" si="17"/>
        <v/>
      </c>
      <c r="O28" s="10" t="str">
        <f t="shared" si="18"/>
        <v/>
      </c>
      <c r="P28" s="8" t="str">
        <f t="shared" si="4"/>
        <v/>
      </c>
      <c r="Q28" s="8" t="str">
        <f t="shared" si="5"/>
        <v/>
      </c>
      <c r="R28" s="9" t="str">
        <f>IF(AB28="","",WORKDAY.INTL(W28,AA28,V28,'Resmi Tatiller'!$A$2:$A$17))</f>
        <v/>
      </c>
      <c r="S28" s="10" t="str">
        <f t="shared" si="6"/>
        <v/>
      </c>
      <c r="T28" s="8" t="str">
        <f t="shared" si="7"/>
        <v>Boş</v>
      </c>
      <c r="U28" s="8">
        <f t="shared" si="8"/>
        <v>540</v>
      </c>
      <c r="V28" s="11" t="str">
        <f t="shared" si="9"/>
        <v>0000011</v>
      </c>
      <c r="W28" s="9" t="str">
        <f>IF(OR(N28="",O28=""),"",IF($AD28="24 Saat",N28,IF($AD28="12 Saat",IF(O28&gt;=TIME(20,0,0),WORKDAY.INTL(N28,1,V28,'Resmi Tatiller'!$A$2:$A$17),WORKDAY.INTL(N28-1,1,V28,'Resmi Tatiller'!$A$2:$A$17)),IF($AD28="2 Vardiya",IF(O28&lt;TIME(6,0,0),N28-1,IF(O28&lt;TIME(8,0,0),WORKDAY.INTL(N28-1,1,V28,'Resmi Tatiller'!$A$2:$A$17),N28)),IF(O28&gt;=TIME(18,0,0),WORKDAY.INTL(N28,1,V28,'Resmi Tatiller'!$A$2:$A$17),WORKDAY.INTL(N28-1,1,V28,'Resmi Tatiller'!$A$2:$A$17))))))</f>
        <v/>
      </c>
      <c r="X28" s="8" t="str">
        <f t="shared" si="10"/>
        <v/>
      </c>
      <c r="Y28" s="11" t="str">
        <f t="shared" si="11"/>
        <v/>
      </c>
      <c r="Z28" s="11" t="str">
        <f t="shared" si="12"/>
        <v/>
      </c>
      <c r="AA28" s="11" t="str">
        <f t="shared" si="13"/>
        <v/>
      </c>
      <c r="AB28" s="11" t="str">
        <f t="shared" si="14"/>
        <v/>
      </c>
      <c r="AC28" s="12" t="str">
        <f t="shared" si="15"/>
        <v/>
      </c>
      <c r="AD28" s="6" t="str">
        <f t="shared" si="16"/>
        <v>Gündüz</v>
      </c>
      <c r="AE28" s="18" t="str">
        <f t="shared" si="19"/>
        <v/>
      </c>
      <c r="AF28" s="18" t="str">
        <f t="shared" si="20"/>
        <v/>
      </c>
      <c r="AG28" s="19" t="str">
        <f t="shared" si="21"/>
        <v/>
      </c>
      <c r="AH28" s="18" t="str">
        <f>IF(AF28="","",WORKDAY.INTL(AF28-1,1,V28,'Resmi Tatiller'!$A$2:$A$17))</f>
        <v/>
      </c>
      <c r="AI28" s="18" t="str">
        <f t="shared" si="22"/>
        <v/>
      </c>
      <c r="AJ28" s="18" t="str">
        <f>IF(AE28="","",IF(AH28&lt;&gt;AF28,AH28+TIME(8,0,0),IF(AG28&lt;TIME(8,0,0),AF28+TIME(8,0,0),IF(AG28&lt;TIME(12,0,0),AE28,IF(AG28&lt;TIME(12,45,0),AF28+TIME(12,45,0),IF(AG28&lt;TIME(15,0,0),AE28,IF(AG28&lt;TIME(15,15,0),AF28+TIME(15,15,0),IF(AG28&lt;TIME(18,0,0),AE28,WORKDAY.INTL(AF28,1,V28,'Resmi Tatiller'!$A$2:$A$17)+TIME(8,0,0)))))))))</f>
        <v/>
      </c>
      <c r="AK28" s="18" t="str">
        <f>IF(AE28="","",IF(AH28&lt;&gt;AF28,AH28+TIME(8,0,0),IF(AG28&lt;TIME(8,0,0),AF28+TIME(8,0,0),IF(AG28&lt;TIME(12,0,0),AE28,IF(AG28&lt;TIME(12,45,0),AF28+TIME(12,45,0),IF(AG28&lt;TIME(15,0,0),AE28,IF(AG28&lt;TIME(15,15,0),AF28+TIME(15,15,0),IF(AG28&lt;TIME(20,0,0),AE28,WORKDAY.INTL(AF28,1,V28,'Resmi Tatiller'!$A$2:$A$17)+TIME(8,0,0)))))))))</f>
        <v/>
      </c>
      <c r="AL28" s="18" t="str">
        <f t="shared" si="23"/>
        <v/>
      </c>
    </row>
    <row r="29" spans="1:38" x14ac:dyDescent="0.25">
      <c r="A29" s="6" t="str">
        <f t="shared" si="0"/>
        <v/>
      </c>
      <c r="B29" s="6"/>
      <c r="C29" s="7" t="str">
        <f>IFERROR(VLOOKUP(B29,'Ürün Veri'!$A:$E,2,FALSE),"")</f>
        <v/>
      </c>
      <c r="D29" s="7" t="str">
        <f>IFERROR(VLOOKUP(B29,'Ürün Veri'!$A:$E,3,FALSE),"")</f>
        <v/>
      </c>
      <c r="E29" s="7" t="str">
        <f>IFERROR(VLOOKUP(B29,'Ürün Veri'!$A:$E,4,FALSE),"")</f>
        <v/>
      </c>
      <c r="F29" s="7" t="str">
        <f>IFERROR(VLOOKUP(B29,'Ürün Veri'!$A:$E,5,FALSE),"")</f>
        <v/>
      </c>
      <c r="G29" s="6"/>
      <c r="H29" s="6"/>
      <c r="I29" s="14">
        <v>10</v>
      </c>
      <c r="J29" s="15">
        <f t="shared" si="1"/>
        <v>45</v>
      </c>
      <c r="K29" s="15">
        <f t="shared" si="2"/>
        <v>15</v>
      </c>
      <c r="L29" s="8">
        <f t="shared" si="3"/>
        <v>9</v>
      </c>
      <c r="M29" s="6" t="s">
        <v>763</v>
      </c>
      <c r="N29" s="9" t="str">
        <f t="shared" si="17"/>
        <v/>
      </c>
      <c r="O29" s="10" t="str">
        <f t="shared" si="18"/>
        <v/>
      </c>
      <c r="P29" s="8" t="str">
        <f t="shared" si="4"/>
        <v/>
      </c>
      <c r="Q29" s="8" t="str">
        <f t="shared" si="5"/>
        <v/>
      </c>
      <c r="R29" s="9" t="str">
        <f>IF(AB29="","",WORKDAY.INTL(W29,AA29,V29,'Resmi Tatiller'!$A$2:$A$17))</f>
        <v/>
      </c>
      <c r="S29" s="10" t="str">
        <f t="shared" si="6"/>
        <v/>
      </c>
      <c r="T29" s="8" t="str">
        <f t="shared" si="7"/>
        <v>Boş</v>
      </c>
      <c r="U29" s="8">
        <f t="shared" si="8"/>
        <v>540</v>
      </c>
      <c r="V29" s="11" t="str">
        <f t="shared" si="9"/>
        <v>0000011</v>
      </c>
      <c r="W29" s="9" t="str">
        <f>IF(OR(N29="",O29=""),"",IF($AD29="24 Saat",N29,IF($AD29="12 Saat",IF(O29&gt;=TIME(20,0,0),WORKDAY.INTL(N29,1,V29,'Resmi Tatiller'!$A$2:$A$17),WORKDAY.INTL(N29-1,1,V29,'Resmi Tatiller'!$A$2:$A$17)),IF($AD29="2 Vardiya",IF(O29&lt;TIME(6,0,0),N29-1,IF(O29&lt;TIME(8,0,0),WORKDAY.INTL(N29-1,1,V29,'Resmi Tatiller'!$A$2:$A$17),N29)),IF(O29&gt;=TIME(18,0,0),WORKDAY.INTL(N29,1,V29,'Resmi Tatiller'!$A$2:$A$17),WORKDAY.INTL(N29-1,1,V29,'Resmi Tatiller'!$A$2:$A$17))))))</f>
        <v/>
      </c>
      <c r="X29" s="8" t="str">
        <f t="shared" si="10"/>
        <v/>
      </c>
      <c r="Y29" s="11" t="str">
        <f t="shared" si="11"/>
        <v/>
      </c>
      <c r="Z29" s="11" t="str">
        <f t="shared" si="12"/>
        <v/>
      </c>
      <c r="AA29" s="11" t="str">
        <f t="shared" si="13"/>
        <v/>
      </c>
      <c r="AB29" s="11" t="str">
        <f t="shared" si="14"/>
        <v/>
      </c>
      <c r="AC29" s="12" t="str">
        <f t="shared" si="15"/>
        <v/>
      </c>
      <c r="AD29" s="6" t="str">
        <f t="shared" si="16"/>
        <v>Gündüz</v>
      </c>
      <c r="AE29" s="18" t="str">
        <f t="shared" si="19"/>
        <v/>
      </c>
      <c r="AF29" s="18" t="str">
        <f t="shared" si="20"/>
        <v/>
      </c>
      <c r="AG29" s="19" t="str">
        <f t="shared" si="21"/>
        <v/>
      </c>
      <c r="AH29" s="18" t="str">
        <f>IF(AF29="","",WORKDAY.INTL(AF29-1,1,V29,'Resmi Tatiller'!$A$2:$A$17))</f>
        <v/>
      </c>
      <c r="AI29" s="18" t="str">
        <f t="shared" si="22"/>
        <v/>
      </c>
      <c r="AJ29" s="18" t="str">
        <f>IF(AE29="","",IF(AH29&lt;&gt;AF29,AH29+TIME(8,0,0),IF(AG29&lt;TIME(8,0,0),AF29+TIME(8,0,0),IF(AG29&lt;TIME(12,0,0),AE29,IF(AG29&lt;TIME(12,45,0),AF29+TIME(12,45,0),IF(AG29&lt;TIME(15,0,0),AE29,IF(AG29&lt;TIME(15,15,0),AF29+TIME(15,15,0),IF(AG29&lt;TIME(18,0,0),AE29,WORKDAY.INTL(AF29,1,V29,'Resmi Tatiller'!$A$2:$A$17)+TIME(8,0,0)))))))))</f>
        <v/>
      </c>
      <c r="AK29" s="18" t="str">
        <f>IF(AE29="","",IF(AH29&lt;&gt;AF29,AH29+TIME(8,0,0),IF(AG29&lt;TIME(8,0,0),AF29+TIME(8,0,0),IF(AG29&lt;TIME(12,0,0),AE29,IF(AG29&lt;TIME(12,45,0),AF29+TIME(12,45,0),IF(AG29&lt;TIME(15,0,0),AE29,IF(AG29&lt;TIME(15,15,0),AF29+TIME(15,15,0),IF(AG29&lt;TIME(20,0,0),AE29,WORKDAY.INTL(AF29,1,V29,'Resmi Tatiller'!$A$2:$A$17)+TIME(8,0,0)))))))))</f>
        <v/>
      </c>
      <c r="AL29" s="18" t="str">
        <f t="shared" si="23"/>
        <v/>
      </c>
    </row>
    <row r="30" spans="1:38" x14ac:dyDescent="0.25">
      <c r="A30" s="6" t="str">
        <f t="shared" si="0"/>
        <v/>
      </c>
      <c r="B30" s="6"/>
      <c r="C30" s="7" t="str">
        <f>IFERROR(VLOOKUP(B30,'Ürün Veri'!$A:$E,2,FALSE),"")</f>
        <v/>
      </c>
      <c r="D30" s="7" t="str">
        <f>IFERROR(VLOOKUP(B30,'Ürün Veri'!$A:$E,3,FALSE),"")</f>
        <v/>
      </c>
      <c r="E30" s="7" t="str">
        <f>IFERROR(VLOOKUP(B30,'Ürün Veri'!$A:$E,4,FALSE),"")</f>
        <v/>
      </c>
      <c r="F30" s="7" t="str">
        <f>IFERROR(VLOOKUP(B30,'Ürün Veri'!$A:$E,5,FALSE),"")</f>
        <v/>
      </c>
      <c r="G30" s="6"/>
      <c r="H30" s="6"/>
      <c r="I30" s="14">
        <v>10</v>
      </c>
      <c r="J30" s="15">
        <f t="shared" si="1"/>
        <v>45</v>
      </c>
      <c r="K30" s="15">
        <f t="shared" si="2"/>
        <v>15</v>
      </c>
      <c r="L30" s="8">
        <f t="shared" si="3"/>
        <v>9</v>
      </c>
      <c r="M30" s="6" t="s">
        <v>763</v>
      </c>
      <c r="N30" s="9" t="str">
        <f t="shared" si="17"/>
        <v/>
      </c>
      <c r="O30" s="10" t="str">
        <f t="shared" si="18"/>
        <v/>
      </c>
      <c r="P30" s="8" t="str">
        <f t="shared" si="4"/>
        <v/>
      </c>
      <c r="Q30" s="8" t="str">
        <f t="shared" si="5"/>
        <v/>
      </c>
      <c r="R30" s="9" t="str">
        <f>IF(AB30="","",WORKDAY.INTL(W30,AA30,V30,'Resmi Tatiller'!$A$2:$A$17))</f>
        <v/>
      </c>
      <c r="S30" s="10" t="str">
        <f t="shared" si="6"/>
        <v/>
      </c>
      <c r="T30" s="8" t="str">
        <f t="shared" si="7"/>
        <v>Boş</v>
      </c>
      <c r="U30" s="8">
        <f t="shared" si="8"/>
        <v>540</v>
      </c>
      <c r="V30" s="11" t="str">
        <f t="shared" si="9"/>
        <v>0000011</v>
      </c>
      <c r="W30" s="9" t="str">
        <f>IF(OR(N30="",O30=""),"",IF($AD30="24 Saat",N30,IF($AD30="12 Saat",IF(O30&gt;=TIME(20,0,0),WORKDAY.INTL(N30,1,V30,'Resmi Tatiller'!$A$2:$A$17),WORKDAY.INTL(N30-1,1,V30,'Resmi Tatiller'!$A$2:$A$17)),IF($AD30="2 Vardiya",IF(O30&lt;TIME(6,0,0),N30-1,IF(O30&lt;TIME(8,0,0),WORKDAY.INTL(N30-1,1,V30,'Resmi Tatiller'!$A$2:$A$17),N30)),IF(O30&gt;=TIME(18,0,0),WORKDAY.INTL(N30,1,V30,'Resmi Tatiller'!$A$2:$A$17),WORKDAY.INTL(N30-1,1,V30,'Resmi Tatiller'!$A$2:$A$17))))))</f>
        <v/>
      </c>
      <c r="X30" s="8" t="str">
        <f t="shared" si="10"/>
        <v/>
      </c>
      <c r="Y30" s="11" t="str">
        <f t="shared" si="11"/>
        <v/>
      </c>
      <c r="Z30" s="11" t="str">
        <f t="shared" si="12"/>
        <v/>
      </c>
      <c r="AA30" s="11" t="str">
        <f t="shared" si="13"/>
        <v/>
      </c>
      <c r="AB30" s="11" t="str">
        <f t="shared" si="14"/>
        <v/>
      </c>
      <c r="AC30" s="12" t="str">
        <f t="shared" si="15"/>
        <v/>
      </c>
      <c r="AD30" s="6" t="str">
        <f t="shared" si="16"/>
        <v>Gündüz</v>
      </c>
      <c r="AE30" s="18" t="str">
        <f t="shared" si="19"/>
        <v/>
      </c>
      <c r="AF30" s="18" t="str">
        <f t="shared" si="20"/>
        <v/>
      </c>
      <c r="AG30" s="19" t="str">
        <f t="shared" si="21"/>
        <v/>
      </c>
      <c r="AH30" s="18" t="str">
        <f>IF(AF30="","",WORKDAY.INTL(AF30-1,1,V30,'Resmi Tatiller'!$A$2:$A$17))</f>
        <v/>
      </c>
      <c r="AI30" s="18" t="str">
        <f t="shared" si="22"/>
        <v/>
      </c>
      <c r="AJ30" s="18" t="str">
        <f>IF(AE30="","",IF(AH30&lt;&gt;AF30,AH30+TIME(8,0,0),IF(AG30&lt;TIME(8,0,0),AF30+TIME(8,0,0),IF(AG30&lt;TIME(12,0,0),AE30,IF(AG30&lt;TIME(12,45,0),AF30+TIME(12,45,0),IF(AG30&lt;TIME(15,0,0),AE30,IF(AG30&lt;TIME(15,15,0),AF30+TIME(15,15,0),IF(AG30&lt;TIME(18,0,0),AE30,WORKDAY.INTL(AF30,1,V30,'Resmi Tatiller'!$A$2:$A$17)+TIME(8,0,0)))))))))</f>
        <v/>
      </c>
      <c r="AK30" s="18" t="str">
        <f>IF(AE30="","",IF(AH30&lt;&gt;AF30,AH30+TIME(8,0,0),IF(AG30&lt;TIME(8,0,0),AF30+TIME(8,0,0),IF(AG30&lt;TIME(12,0,0),AE30,IF(AG30&lt;TIME(12,45,0),AF30+TIME(12,45,0),IF(AG30&lt;TIME(15,0,0),AE30,IF(AG30&lt;TIME(15,15,0),AF30+TIME(15,15,0),IF(AG30&lt;TIME(20,0,0),AE30,WORKDAY.INTL(AF30,1,V30,'Resmi Tatiller'!$A$2:$A$17)+TIME(8,0,0)))))))))</f>
        <v/>
      </c>
      <c r="AL30" s="18" t="str">
        <f t="shared" si="23"/>
        <v/>
      </c>
    </row>
    <row r="31" spans="1:38" x14ac:dyDescent="0.25">
      <c r="A31" s="6" t="str">
        <f t="shared" si="0"/>
        <v/>
      </c>
      <c r="B31" s="6"/>
      <c r="C31" s="7" t="str">
        <f>IFERROR(VLOOKUP(B31,'Ürün Veri'!$A:$E,2,FALSE),"")</f>
        <v/>
      </c>
      <c r="D31" s="7" t="str">
        <f>IFERROR(VLOOKUP(B31,'Ürün Veri'!$A:$E,3,FALSE),"")</f>
        <v/>
      </c>
      <c r="E31" s="7" t="str">
        <f>IFERROR(VLOOKUP(B31,'Ürün Veri'!$A:$E,4,FALSE),"")</f>
        <v/>
      </c>
      <c r="F31" s="7" t="str">
        <f>IFERROR(VLOOKUP(B31,'Ürün Veri'!$A:$E,5,FALSE),"")</f>
        <v/>
      </c>
      <c r="G31" s="6"/>
      <c r="H31" s="6"/>
      <c r="I31" s="14">
        <v>10</v>
      </c>
      <c r="J31" s="15">
        <f t="shared" si="1"/>
        <v>45</v>
      </c>
      <c r="K31" s="15">
        <f t="shared" si="2"/>
        <v>15</v>
      </c>
      <c r="L31" s="8">
        <f t="shared" si="3"/>
        <v>9</v>
      </c>
      <c r="M31" s="6" t="s">
        <v>763</v>
      </c>
      <c r="N31" s="9" t="str">
        <f t="shared" si="17"/>
        <v/>
      </c>
      <c r="O31" s="10" t="str">
        <f t="shared" si="18"/>
        <v/>
      </c>
      <c r="P31" s="8" t="str">
        <f t="shared" si="4"/>
        <v/>
      </c>
      <c r="Q31" s="8" t="str">
        <f t="shared" si="5"/>
        <v/>
      </c>
      <c r="R31" s="9" t="str">
        <f>IF(AB31="","",WORKDAY.INTL(W31,AA31,V31,'Resmi Tatiller'!$A$2:$A$17))</f>
        <v/>
      </c>
      <c r="S31" s="10" t="str">
        <f t="shared" si="6"/>
        <v/>
      </c>
      <c r="T31" s="8" t="str">
        <f t="shared" si="7"/>
        <v>Boş</v>
      </c>
      <c r="U31" s="8">
        <f t="shared" si="8"/>
        <v>540</v>
      </c>
      <c r="V31" s="11" t="str">
        <f t="shared" si="9"/>
        <v>0000011</v>
      </c>
      <c r="W31" s="9" t="str">
        <f>IF(OR(N31="",O31=""),"",IF($AD31="24 Saat",N31,IF($AD31="12 Saat",IF(O31&gt;=TIME(20,0,0),WORKDAY.INTL(N31,1,V31,'Resmi Tatiller'!$A$2:$A$17),WORKDAY.INTL(N31-1,1,V31,'Resmi Tatiller'!$A$2:$A$17)),IF($AD31="2 Vardiya",IF(O31&lt;TIME(6,0,0),N31-1,IF(O31&lt;TIME(8,0,0),WORKDAY.INTL(N31-1,1,V31,'Resmi Tatiller'!$A$2:$A$17),N31)),IF(O31&gt;=TIME(18,0,0),WORKDAY.INTL(N31,1,V31,'Resmi Tatiller'!$A$2:$A$17),WORKDAY.INTL(N31-1,1,V31,'Resmi Tatiller'!$A$2:$A$17))))))</f>
        <v/>
      </c>
      <c r="X31" s="8" t="str">
        <f t="shared" si="10"/>
        <v/>
      </c>
      <c r="Y31" s="11" t="str">
        <f t="shared" si="11"/>
        <v/>
      </c>
      <c r="Z31" s="11" t="str">
        <f t="shared" si="12"/>
        <v/>
      </c>
      <c r="AA31" s="11" t="str">
        <f t="shared" si="13"/>
        <v/>
      </c>
      <c r="AB31" s="11" t="str">
        <f t="shared" si="14"/>
        <v/>
      </c>
      <c r="AC31" s="12" t="str">
        <f t="shared" si="15"/>
        <v/>
      </c>
      <c r="AD31" s="6" t="str">
        <f t="shared" si="16"/>
        <v>Gündüz</v>
      </c>
      <c r="AE31" s="18" t="str">
        <f t="shared" si="19"/>
        <v/>
      </c>
      <c r="AF31" s="18" t="str">
        <f t="shared" si="20"/>
        <v/>
      </c>
      <c r="AG31" s="19" t="str">
        <f t="shared" si="21"/>
        <v/>
      </c>
      <c r="AH31" s="18" t="str">
        <f>IF(AF31="","",WORKDAY.INTL(AF31-1,1,V31,'Resmi Tatiller'!$A$2:$A$17))</f>
        <v/>
      </c>
      <c r="AI31" s="18" t="str">
        <f t="shared" si="22"/>
        <v/>
      </c>
      <c r="AJ31" s="18" t="str">
        <f>IF(AE31="","",IF(AH31&lt;&gt;AF31,AH31+TIME(8,0,0),IF(AG31&lt;TIME(8,0,0),AF31+TIME(8,0,0),IF(AG31&lt;TIME(12,0,0),AE31,IF(AG31&lt;TIME(12,45,0),AF31+TIME(12,45,0),IF(AG31&lt;TIME(15,0,0),AE31,IF(AG31&lt;TIME(15,15,0),AF31+TIME(15,15,0),IF(AG31&lt;TIME(18,0,0),AE31,WORKDAY.INTL(AF31,1,V31,'Resmi Tatiller'!$A$2:$A$17)+TIME(8,0,0)))))))))</f>
        <v/>
      </c>
      <c r="AK31" s="18" t="str">
        <f>IF(AE31="","",IF(AH31&lt;&gt;AF31,AH31+TIME(8,0,0),IF(AG31&lt;TIME(8,0,0),AF31+TIME(8,0,0),IF(AG31&lt;TIME(12,0,0),AE31,IF(AG31&lt;TIME(12,45,0),AF31+TIME(12,45,0),IF(AG31&lt;TIME(15,0,0),AE31,IF(AG31&lt;TIME(15,15,0),AF31+TIME(15,15,0),IF(AG31&lt;TIME(20,0,0),AE31,WORKDAY.INTL(AF31,1,V31,'Resmi Tatiller'!$A$2:$A$17)+TIME(8,0,0)))))))))</f>
        <v/>
      </c>
      <c r="AL31" s="18" t="str">
        <f t="shared" si="23"/>
        <v/>
      </c>
    </row>
    <row r="32" spans="1:38" x14ac:dyDescent="0.25">
      <c r="A32" s="6" t="str">
        <f t="shared" si="0"/>
        <v/>
      </c>
      <c r="B32" s="6"/>
      <c r="C32" s="7" t="str">
        <f>IFERROR(VLOOKUP(B32,'Ürün Veri'!$A:$E,2,FALSE),"")</f>
        <v/>
      </c>
      <c r="D32" s="7" t="str">
        <f>IFERROR(VLOOKUP(B32,'Ürün Veri'!$A:$E,3,FALSE),"")</f>
        <v/>
      </c>
      <c r="E32" s="7" t="str">
        <f>IFERROR(VLOOKUP(B32,'Ürün Veri'!$A:$E,4,FALSE),"")</f>
        <v/>
      </c>
      <c r="F32" s="7" t="str">
        <f>IFERROR(VLOOKUP(B32,'Ürün Veri'!$A:$E,5,FALSE),"")</f>
        <v/>
      </c>
      <c r="G32" s="6"/>
      <c r="H32" s="6"/>
      <c r="I32" s="14">
        <v>10</v>
      </c>
      <c r="J32" s="15">
        <f t="shared" si="1"/>
        <v>45</v>
      </c>
      <c r="K32" s="15">
        <f t="shared" si="2"/>
        <v>15</v>
      </c>
      <c r="L32" s="8">
        <f t="shared" si="3"/>
        <v>9</v>
      </c>
      <c r="M32" s="6" t="s">
        <v>763</v>
      </c>
      <c r="N32" s="9" t="str">
        <f t="shared" si="17"/>
        <v/>
      </c>
      <c r="O32" s="10" t="str">
        <f t="shared" si="18"/>
        <v/>
      </c>
      <c r="P32" s="8" t="str">
        <f t="shared" si="4"/>
        <v/>
      </c>
      <c r="Q32" s="8" t="str">
        <f t="shared" si="5"/>
        <v/>
      </c>
      <c r="R32" s="9" t="str">
        <f>IF(AB32="","",WORKDAY.INTL(W32,AA32,V32,'Resmi Tatiller'!$A$2:$A$17))</f>
        <v/>
      </c>
      <c r="S32" s="10" t="str">
        <f t="shared" si="6"/>
        <v/>
      </c>
      <c r="T32" s="8" t="str">
        <f t="shared" si="7"/>
        <v>Boş</v>
      </c>
      <c r="U32" s="8">
        <f t="shared" si="8"/>
        <v>540</v>
      </c>
      <c r="V32" s="11" t="str">
        <f t="shared" si="9"/>
        <v>0000011</v>
      </c>
      <c r="W32" s="9" t="str">
        <f>IF(OR(N32="",O32=""),"",IF($AD32="24 Saat",N32,IF($AD32="12 Saat",IF(O32&gt;=TIME(20,0,0),WORKDAY.INTL(N32,1,V32,'Resmi Tatiller'!$A$2:$A$17),WORKDAY.INTL(N32-1,1,V32,'Resmi Tatiller'!$A$2:$A$17)),IF($AD32="2 Vardiya",IF(O32&lt;TIME(6,0,0),N32-1,IF(O32&lt;TIME(8,0,0),WORKDAY.INTL(N32-1,1,V32,'Resmi Tatiller'!$A$2:$A$17),N32)),IF(O32&gt;=TIME(18,0,0),WORKDAY.INTL(N32,1,V32,'Resmi Tatiller'!$A$2:$A$17),WORKDAY.INTL(N32-1,1,V32,'Resmi Tatiller'!$A$2:$A$17))))))</f>
        <v/>
      </c>
      <c r="X32" s="8" t="str">
        <f t="shared" si="10"/>
        <v/>
      </c>
      <c r="Y32" s="11" t="str">
        <f t="shared" si="11"/>
        <v/>
      </c>
      <c r="Z32" s="11" t="str">
        <f t="shared" si="12"/>
        <v/>
      </c>
      <c r="AA32" s="11" t="str">
        <f t="shared" si="13"/>
        <v/>
      </c>
      <c r="AB32" s="11" t="str">
        <f t="shared" si="14"/>
        <v/>
      </c>
      <c r="AC32" s="12" t="str">
        <f t="shared" si="15"/>
        <v/>
      </c>
      <c r="AD32" s="6" t="str">
        <f t="shared" si="16"/>
        <v>Gündüz</v>
      </c>
      <c r="AE32" s="18" t="str">
        <f t="shared" si="19"/>
        <v/>
      </c>
      <c r="AF32" s="18" t="str">
        <f t="shared" si="20"/>
        <v/>
      </c>
      <c r="AG32" s="19" t="str">
        <f t="shared" si="21"/>
        <v/>
      </c>
      <c r="AH32" s="18" t="str">
        <f>IF(AF32="","",WORKDAY.INTL(AF32-1,1,V32,'Resmi Tatiller'!$A$2:$A$17))</f>
        <v/>
      </c>
      <c r="AI32" s="18" t="str">
        <f t="shared" si="22"/>
        <v/>
      </c>
      <c r="AJ32" s="18" t="str">
        <f>IF(AE32="","",IF(AH32&lt;&gt;AF32,AH32+TIME(8,0,0),IF(AG32&lt;TIME(8,0,0),AF32+TIME(8,0,0),IF(AG32&lt;TIME(12,0,0),AE32,IF(AG32&lt;TIME(12,45,0),AF32+TIME(12,45,0),IF(AG32&lt;TIME(15,0,0),AE32,IF(AG32&lt;TIME(15,15,0),AF32+TIME(15,15,0),IF(AG32&lt;TIME(18,0,0),AE32,WORKDAY.INTL(AF32,1,V32,'Resmi Tatiller'!$A$2:$A$17)+TIME(8,0,0)))))))))</f>
        <v/>
      </c>
      <c r="AK32" s="18" t="str">
        <f>IF(AE32="","",IF(AH32&lt;&gt;AF32,AH32+TIME(8,0,0),IF(AG32&lt;TIME(8,0,0),AF32+TIME(8,0,0),IF(AG32&lt;TIME(12,0,0),AE32,IF(AG32&lt;TIME(12,45,0),AF32+TIME(12,45,0),IF(AG32&lt;TIME(15,0,0),AE32,IF(AG32&lt;TIME(15,15,0),AF32+TIME(15,15,0),IF(AG32&lt;TIME(20,0,0),AE32,WORKDAY.INTL(AF32,1,V32,'Resmi Tatiller'!$A$2:$A$17)+TIME(8,0,0)))))))))</f>
        <v/>
      </c>
      <c r="AL32" s="18" t="str">
        <f t="shared" si="23"/>
        <v/>
      </c>
    </row>
    <row r="33" spans="1:38" x14ac:dyDescent="0.25">
      <c r="A33" s="6" t="str">
        <f t="shared" si="0"/>
        <v/>
      </c>
      <c r="B33" s="6"/>
      <c r="C33" s="7" t="str">
        <f>IFERROR(VLOOKUP(B33,'Ürün Veri'!$A:$E,2,FALSE),"")</f>
        <v/>
      </c>
      <c r="D33" s="7" t="str">
        <f>IFERROR(VLOOKUP(B33,'Ürün Veri'!$A:$E,3,FALSE),"")</f>
        <v/>
      </c>
      <c r="E33" s="7" t="str">
        <f>IFERROR(VLOOKUP(B33,'Ürün Veri'!$A:$E,4,FALSE),"")</f>
        <v/>
      </c>
      <c r="F33" s="7" t="str">
        <f>IFERROR(VLOOKUP(B33,'Ürün Veri'!$A:$E,5,FALSE),"")</f>
        <v/>
      </c>
      <c r="G33" s="6"/>
      <c r="H33" s="6"/>
      <c r="I33" s="14">
        <v>10</v>
      </c>
      <c r="J33" s="15">
        <f t="shared" si="1"/>
        <v>45</v>
      </c>
      <c r="K33" s="15">
        <f t="shared" si="2"/>
        <v>15</v>
      </c>
      <c r="L33" s="8">
        <f t="shared" si="3"/>
        <v>9</v>
      </c>
      <c r="M33" s="6" t="s">
        <v>763</v>
      </c>
      <c r="N33" s="9" t="str">
        <f t="shared" si="17"/>
        <v/>
      </c>
      <c r="O33" s="10" t="str">
        <f t="shared" si="18"/>
        <v/>
      </c>
      <c r="P33" s="8" t="str">
        <f t="shared" si="4"/>
        <v/>
      </c>
      <c r="Q33" s="8" t="str">
        <f t="shared" si="5"/>
        <v/>
      </c>
      <c r="R33" s="9" t="str">
        <f>IF(AB33="","",WORKDAY.INTL(W33,AA33,V33,'Resmi Tatiller'!$A$2:$A$17))</f>
        <v/>
      </c>
      <c r="S33" s="10" t="str">
        <f t="shared" si="6"/>
        <v/>
      </c>
      <c r="T33" s="8" t="str">
        <f t="shared" si="7"/>
        <v>Boş</v>
      </c>
      <c r="U33" s="8">
        <f t="shared" si="8"/>
        <v>540</v>
      </c>
      <c r="V33" s="11" t="str">
        <f t="shared" si="9"/>
        <v>0000011</v>
      </c>
      <c r="W33" s="9" t="str">
        <f>IF(OR(N33="",O33=""),"",IF($AD33="24 Saat",N33,IF($AD33="12 Saat",IF(O33&gt;=TIME(20,0,0),WORKDAY.INTL(N33,1,V33,'Resmi Tatiller'!$A$2:$A$17),WORKDAY.INTL(N33-1,1,V33,'Resmi Tatiller'!$A$2:$A$17)),IF($AD33="2 Vardiya",IF(O33&lt;TIME(6,0,0),N33-1,IF(O33&lt;TIME(8,0,0),WORKDAY.INTL(N33-1,1,V33,'Resmi Tatiller'!$A$2:$A$17),N33)),IF(O33&gt;=TIME(18,0,0),WORKDAY.INTL(N33,1,V33,'Resmi Tatiller'!$A$2:$A$17),WORKDAY.INTL(N33-1,1,V33,'Resmi Tatiller'!$A$2:$A$17))))))</f>
        <v/>
      </c>
      <c r="X33" s="8" t="str">
        <f t="shared" si="10"/>
        <v/>
      </c>
      <c r="Y33" s="11" t="str">
        <f t="shared" si="11"/>
        <v/>
      </c>
      <c r="Z33" s="11" t="str">
        <f t="shared" si="12"/>
        <v/>
      </c>
      <c r="AA33" s="11" t="str">
        <f t="shared" si="13"/>
        <v/>
      </c>
      <c r="AB33" s="11" t="str">
        <f t="shared" si="14"/>
        <v/>
      </c>
      <c r="AC33" s="12" t="str">
        <f t="shared" si="15"/>
        <v/>
      </c>
      <c r="AD33" s="6" t="str">
        <f t="shared" si="16"/>
        <v>Gündüz</v>
      </c>
      <c r="AE33" s="18" t="str">
        <f t="shared" si="19"/>
        <v/>
      </c>
      <c r="AF33" s="18" t="str">
        <f t="shared" si="20"/>
        <v/>
      </c>
      <c r="AG33" s="19" t="str">
        <f t="shared" si="21"/>
        <v/>
      </c>
      <c r="AH33" s="18" t="str">
        <f>IF(AF33="","",WORKDAY.INTL(AF33-1,1,V33,'Resmi Tatiller'!$A$2:$A$17))</f>
        <v/>
      </c>
      <c r="AI33" s="18" t="str">
        <f t="shared" si="22"/>
        <v/>
      </c>
      <c r="AJ33" s="18" t="str">
        <f>IF(AE33="","",IF(AH33&lt;&gt;AF33,AH33+TIME(8,0,0),IF(AG33&lt;TIME(8,0,0),AF33+TIME(8,0,0),IF(AG33&lt;TIME(12,0,0),AE33,IF(AG33&lt;TIME(12,45,0),AF33+TIME(12,45,0),IF(AG33&lt;TIME(15,0,0),AE33,IF(AG33&lt;TIME(15,15,0),AF33+TIME(15,15,0),IF(AG33&lt;TIME(18,0,0),AE33,WORKDAY.INTL(AF33,1,V33,'Resmi Tatiller'!$A$2:$A$17)+TIME(8,0,0)))))))))</f>
        <v/>
      </c>
      <c r="AK33" s="18" t="str">
        <f>IF(AE33="","",IF(AH33&lt;&gt;AF33,AH33+TIME(8,0,0),IF(AG33&lt;TIME(8,0,0),AF33+TIME(8,0,0),IF(AG33&lt;TIME(12,0,0),AE33,IF(AG33&lt;TIME(12,45,0),AF33+TIME(12,45,0),IF(AG33&lt;TIME(15,0,0),AE33,IF(AG33&lt;TIME(15,15,0),AF33+TIME(15,15,0),IF(AG33&lt;TIME(20,0,0),AE33,WORKDAY.INTL(AF33,1,V33,'Resmi Tatiller'!$A$2:$A$17)+TIME(8,0,0)))))))))</f>
        <v/>
      </c>
      <c r="AL33" s="18" t="str">
        <f t="shared" si="23"/>
        <v/>
      </c>
    </row>
    <row r="34" spans="1:38" x14ac:dyDescent="0.25">
      <c r="A34" s="6" t="str">
        <f t="shared" si="0"/>
        <v/>
      </c>
      <c r="B34" s="6"/>
      <c r="C34" s="7" t="str">
        <f>IFERROR(VLOOKUP(B34,'Ürün Veri'!$A:$E,2,FALSE),"")</f>
        <v/>
      </c>
      <c r="D34" s="7" t="str">
        <f>IFERROR(VLOOKUP(B34,'Ürün Veri'!$A:$E,3,FALSE),"")</f>
        <v/>
      </c>
      <c r="E34" s="7" t="str">
        <f>IFERROR(VLOOKUP(B34,'Ürün Veri'!$A:$E,4,FALSE),"")</f>
        <v/>
      </c>
      <c r="F34" s="7" t="str">
        <f>IFERROR(VLOOKUP(B34,'Ürün Veri'!$A:$E,5,FALSE),"")</f>
        <v/>
      </c>
      <c r="G34" s="6"/>
      <c r="H34" s="6"/>
      <c r="I34" s="14">
        <v>10</v>
      </c>
      <c r="J34" s="15">
        <f t="shared" si="1"/>
        <v>45</v>
      </c>
      <c r="K34" s="15">
        <f t="shared" si="2"/>
        <v>15</v>
      </c>
      <c r="L34" s="8">
        <f t="shared" si="3"/>
        <v>9</v>
      </c>
      <c r="M34" s="6" t="s">
        <v>763</v>
      </c>
      <c r="N34" s="9" t="str">
        <f t="shared" si="17"/>
        <v/>
      </c>
      <c r="O34" s="10" t="str">
        <f t="shared" si="18"/>
        <v/>
      </c>
      <c r="P34" s="8" t="str">
        <f t="shared" si="4"/>
        <v/>
      </c>
      <c r="Q34" s="8" t="str">
        <f t="shared" si="5"/>
        <v/>
      </c>
      <c r="R34" s="9" t="str">
        <f>IF(AB34="","",WORKDAY.INTL(W34,AA34,V34,'Resmi Tatiller'!$A$2:$A$17))</f>
        <v/>
      </c>
      <c r="S34" s="10" t="str">
        <f t="shared" si="6"/>
        <v/>
      </c>
      <c r="T34" s="8" t="str">
        <f t="shared" si="7"/>
        <v>Boş</v>
      </c>
      <c r="U34" s="8">
        <f t="shared" si="8"/>
        <v>540</v>
      </c>
      <c r="V34" s="11" t="str">
        <f t="shared" si="9"/>
        <v>0000011</v>
      </c>
      <c r="W34" s="9" t="str">
        <f>IF(OR(N34="",O34=""),"",IF($AD34="24 Saat",N34,IF($AD34="12 Saat",IF(O34&gt;=TIME(20,0,0),WORKDAY.INTL(N34,1,V34,'Resmi Tatiller'!$A$2:$A$17),WORKDAY.INTL(N34-1,1,V34,'Resmi Tatiller'!$A$2:$A$17)),IF($AD34="2 Vardiya",IF(O34&lt;TIME(6,0,0),N34-1,IF(O34&lt;TIME(8,0,0),WORKDAY.INTL(N34-1,1,V34,'Resmi Tatiller'!$A$2:$A$17),N34)),IF(O34&gt;=TIME(18,0,0),WORKDAY.INTL(N34,1,V34,'Resmi Tatiller'!$A$2:$A$17),WORKDAY.INTL(N34-1,1,V34,'Resmi Tatiller'!$A$2:$A$17))))))</f>
        <v/>
      </c>
      <c r="X34" s="8" t="str">
        <f t="shared" si="10"/>
        <v/>
      </c>
      <c r="Y34" s="11" t="str">
        <f t="shared" si="11"/>
        <v/>
      </c>
      <c r="Z34" s="11" t="str">
        <f t="shared" si="12"/>
        <v/>
      </c>
      <c r="AA34" s="11" t="str">
        <f t="shared" si="13"/>
        <v/>
      </c>
      <c r="AB34" s="11" t="str">
        <f t="shared" si="14"/>
        <v/>
      </c>
      <c r="AC34" s="12" t="str">
        <f t="shared" si="15"/>
        <v/>
      </c>
      <c r="AD34" s="6" t="str">
        <f t="shared" si="16"/>
        <v>Gündüz</v>
      </c>
      <c r="AE34" s="18" t="str">
        <f t="shared" si="19"/>
        <v/>
      </c>
      <c r="AF34" s="18" t="str">
        <f t="shared" si="20"/>
        <v/>
      </c>
      <c r="AG34" s="19" t="str">
        <f t="shared" si="21"/>
        <v/>
      </c>
      <c r="AH34" s="18" t="str">
        <f>IF(AF34="","",WORKDAY.INTL(AF34-1,1,V34,'Resmi Tatiller'!$A$2:$A$17))</f>
        <v/>
      </c>
      <c r="AI34" s="18" t="str">
        <f t="shared" si="22"/>
        <v/>
      </c>
      <c r="AJ34" s="18" t="str">
        <f>IF(AE34="","",IF(AH34&lt;&gt;AF34,AH34+TIME(8,0,0),IF(AG34&lt;TIME(8,0,0),AF34+TIME(8,0,0),IF(AG34&lt;TIME(12,0,0),AE34,IF(AG34&lt;TIME(12,45,0),AF34+TIME(12,45,0),IF(AG34&lt;TIME(15,0,0),AE34,IF(AG34&lt;TIME(15,15,0),AF34+TIME(15,15,0),IF(AG34&lt;TIME(18,0,0),AE34,WORKDAY.INTL(AF34,1,V34,'Resmi Tatiller'!$A$2:$A$17)+TIME(8,0,0)))))))))</f>
        <v/>
      </c>
      <c r="AK34" s="18" t="str">
        <f>IF(AE34="","",IF(AH34&lt;&gt;AF34,AH34+TIME(8,0,0),IF(AG34&lt;TIME(8,0,0),AF34+TIME(8,0,0),IF(AG34&lt;TIME(12,0,0),AE34,IF(AG34&lt;TIME(12,45,0),AF34+TIME(12,45,0),IF(AG34&lt;TIME(15,0,0),AE34,IF(AG34&lt;TIME(15,15,0),AF34+TIME(15,15,0),IF(AG34&lt;TIME(20,0,0),AE34,WORKDAY.INTL(AF34,1,V34,'Resmi Tatiller'!$A$2:$A$17)+TIME(8,0,0)))))))))</f>
        <v/>
      </c>
      <c r="AL34" s="18" t="str">
        <f t="shared" si="23"/>
        <v/>
      </c>
    </row>
    <row r="35" spans="1:38" x14ac:dyDescent="0.25">
      <c r="A35" s="6" t="str">
        <f t="shared" ref="A35:A66" si="24">IF($B35="","",ROW()-2)</f>
        <v/>
      </c>
      <c r="B35" s="6"/>
      <c r="C35" s="7" t="str">
        <f>IFERROR(VLOOKUP(B35,'Ürün Veri'!$A:$E,2,FALSE),"")</f>
        <v/>
      </c>
      <c r="D35" s="7" t="str">
        <f>IFERROR(VLOOKUP(B35,'Ürün Veri'!$A:$E,3,FALSE),"")</f>
        <v/>
      </c>
      <c r="E35" s="7" t="str">
        <f>IFERROR(VLOOKUP(B35,'Ürün Veri'!$A:$E,4,FALSE),"")</f>
        <v/>
      </c>
      <c r="F35" s="7" t="str">
        <f>IFERROR(VLOOKUP(B35,'Ürün Veri'!$A:$E,5,FALSE),"")</f>
        <v/>
      </c>
      <c r="G35" s="6"/>
      <c r="H35" s="6"/>
      <c r="I35" s="14">
        <v>10</v>
      </c>
      <c r="J35" s="15">
        <f t="shared" ref="J35:J66" si="25">IF($I35="","",IF(VALUE($I35)=24,90,45))</f>
        <v>45</v>
      </c>
      <c r="K35" s="15">
        <f t="shared" ref="K35:K66" si="26">IF($I35="","",IF(VALUE($I35)=24,30,15))</f>
        <v>15</v>
      </c>
      <c r="L35" s="8">
        <f t="shared" ref="L35:L66" si="27">IF($I35="","",VALUE($I35)-($J35+$K35)/60)</f>
        <v>9</v>
      </c>
      <c r="M35" s="6" t="s">
        <v>763</v>
      </c>
      <c r="N35" s="9" t="str">
        <f t="shared" si="17"/>
        <v/>
      </c>
      <c r="O35" s="10" t="str">
        <f t="shared" si="18"/>
        <v/>
      </c>
      <c r="P35" s="8" t="str">
        <f t="shared" ref="P35:P66" si="28">IF(OR(E35="",F35="",G35="",E35=0),"",G35/E35*F35/3600)</f>
        <v/>
      </c>
      <c r="Q35" s="8" t="str">
        <f t="shared" ref="Q35:Q66" si="29">IF(OR(P35="",L35="",L35=0),"",P35/L35)</f>
        <v/>
      </c>
      <c r="R35" s="9" t="str">
        <f>IF(AB35="","",WORKDAY.INTL(W35,AA35,V35,'Resmi Tatiller'!$A$2:$A$17))</f>
        <v/>
      </c>
      <c r="S35" s="10" t="str">
        <f t="shared" ref="S35:S66" si="30">IF(AB35="","",IF($AD35="24 Saat",AB35/1440,IF($AD35="12 Saat",IF(AB35&lt;=240,TIME(8,0,0)+AB35/1440,IF(AB35&lt;=375,TIME(12,45,0)+(AB35-240)/1440,TIME(15,15,0)+(AB35-375)/1440)),IF($AD35="2 Vardiya",IF(AB35&lt;=240,TIME(8,0,0)+AB35/1440,IF(AB35&lt;=375,TIME(12,45,0)+(AB35-240)/1440,IF(AB35&lt;=540,TIME(15,15,0)+(AB35-375)/1440,IF(AB35&lt;=780,TIME(20,0,0)+(AB35-540)/1440,IF(AB35&lt;=915,1+TIME(0,45,0)+(AB35-780)/1440,1+TIME(3,15,0)+(AB35-915)/1440))))),IF(AB35&lt;=240,TIME(8,0,0)+AB35/1440,IF(AB35&lt;=375,TIME(12,45,0)+(AB35-240)/1440,TIME(15,15,0)+(AB35-375)/1440))))))</f>
        <v/>
      </c>
      <c r="T35" s="8" t="str">
        <f t="shared" ref="T35:T66" si="31">IF(B35="","Boş",IF(OR(G35="",N35="",O35=""),"Eksik",IF(OR(R35="",S35=""),"Kontrol","Planlandı")))</f>
        <v>Boş</v>
      </c>
      <c r="U35" s="8">
        <f t="shared" ref="U35:U66" si="32">IF($AD35="24 Saat",1440,IF($AD35="2 Vardiya",1080,IF($AD35="12 Saat",660,IF($AD35="Gündüz",540,IF(L35="","",L35*60)))))</f>
        <v>540</v>
      </c>
      <c r="V35" s="11" t="str">
        <f t="shared" ref="V35:V66" si="33">IF(M35="Çalışmaz","0000011","0000000")</f>
        <v>0000011</v>
      </c>
      <c r="W35" s="9" t="str">
        <f>IF(OR(N35="",O35=""),"",IF($AD35="24 Saat",N35,IF($AD35="12 Saat",IF(O35&gt;=TIME(20,0,0),WORKDAY.INTL(N35,1,V35,'Resmi Tatiller'!$A$2:$A$17),WORKDAY.INTL(N35-1,1,V35,'Resmi Tatiller'!$A$2:$A$17)),IF($AD35="2 Vardiya",IF(O35&lt;TIME(6,0,0),N35-1,IF(O35&lt;TIME(8,0,0),WORKDAY.INTL(N35-1,1,V35,'Resmi Tatiller'!$A$2:$A$17),N35)),IF(O35&gt;=TIME(18,0,0),WORKDAY.INTL(N35,1,V35,'Resmi Tatiller'!$A$2:$A$17),WORKDAY.INTL(N35-1,1,V35,'Resmi Tatiller'!$A$2:$A$17))))))</f>
        <v/>
      </c>
      <c r="X35" s="8" t="str">
        <f t="shared" ref="X35:X66" si="34">IF(W35="","",IF($AD35="24 Saat",MOD(O35,1)*1440,IF($AD35="12 Saat",IF(W35&lt;&gt;N35,0,IF(O35&lt;TIME(8,0,0),0,IF(O35&lt;TIME(12,0,0),(O35-TIME(8,0,0))*1440,IF(O35&lt;TIME(12,45,0),240,IF(O35&lt;TIME(15,0,0),240+(O35-TIME(12,45,0))*1440,IF(O35&lt;TIME(15,15,0),375,IF(O35&lt;TIME(20,0,0),375+(O35-TIME(15,15,0))*1440,0))))))),IF($AD35="2 Vardiya",IF(O35&lt;TIME(6,0,0),IF(O35&lt;TIME(0,45,0),780,IF(O35&lt;TIME(3,0,0),780+(O35-TIME(0,45,0))*1440,IF(O35&lt;TIME(3,15,0),915,915+(O35-TIME(3,15,0))*1440))),IF(O35&lt;TIME(8,0,0),0,IF(O35&lt;TIME(12,0,0),(O35-TIME(8,0,0))*1440,IF(O35&lt;TIME(12,45,0),240,IF(O35&lt;TIME(15,0,0),240+(O35-TIME(12,45,0))*1440,IF(O35&lt;TIME(15,15,0),375,IF(O35&lt;TIME(18,0,0),375+(O35-TIME(15,15,0))*1440,IF(O35&lt;TIME(20,0,0),540,540+(O35-TIME(20,0,0))*1440)))))))),IF(W35&lt;&gt;N35,0,IF(O35&lt;TIME(8,0,0),0,IF(O35&lt;TIME(12,0,0),(O35-TIME(8,0,0))*1440,IF(O35&lt;TIME(12,45,0),240,IF(O35&lt;TIME(15,0,0),240+(O35-TIME(12,45,0))*1440,IF(O35&lt;TIME(15,15,0),375,IF(O35&lt;TIME(18,0,0),375+(O35-TIME(15,15,0))*1440,0)))))))))))</f>
        <v/>
      </c>
      <c r="Y35" s="11" t="str">
        <f t="shared" ref="Y35:Y66" si="35">IF(P35="","",ROUNDUP(P35*60,0))</f>
        <v/>
      </c>
      <c r="Z35" s="11" t="str">
        <f t="shared" ref="Z35:Z66" si="36">IF(Y35="","",N(X35)+Y35)</f>
        <v/>
      </c>
      <c r="AA35" s="11" t="str">
        <f t="shared" ref="AA35:AA66" si="37">IF(OR(Z35="",U35="",U35=0),"",INT((Z35-1)/U35))</f>
        <v/>
      </c>
      <c r="AB35" s="11" t="str">
        <f t="shared" ref="AB35:AB66" si="38">IF(OR(Z35="",U35="",U35=0),"",MOD(Z35-1,U35)+1)</f>
        <v/>
      </c>
      <c r="AC35" s="12" t="str">
        <f t="shared" ref="AC35:AC66" si="39">IF(AB35="","",R35+S35)</f>
        <v/>
      </c>
      <c r="AD35" s="6" t="str">
        <f t="shared" ref="AD35:AD66" si="40">IF($I35="","",IF(VALUE($I35)=10,"Gündüz",IF(VALUE($I35)=12,"12 Saat",IF(VALUE($I35)=24,"2 Vardiya",""))))</f>
        <v>Gündüz</v>
      </c>
      <c r="AE35" s="18" t="str">
        <f t="shared" si="19"/>
        <v/>
      </c>
      <c r="AF35" s="18" t="str">
        <f t="shared" si="20"/>
        <v/>
      </c>
      <c r="AG35" s="19" t="str">
        <f t="shared" si="21"/>
        <v/>
      </c>
      <c r="AH35" s="18" t="str">
        <f>IF(AF35="","",WORKDAY.INTL(AF35-1,1,V35,'Resmi Tatiller'!$A$2:$A$17))</f>
        <v/>
      </c>
      <c r="AI35" s="18" t="str">
        <f t="shared" si="22"/>
        <v/>
      </c>
      <c r="AJ35" s="18" t="str">
        <f>IF(AE35="","",IF(AH35&lt;&gt;AF35,AH35+TIME(8,0,0),IF(AG35&lt;TIME(8,0,0),AF35+TIME(8,0,0),IF(AG35&lt;TIME(12,0,0),AE35,IF(AG35&lt;TIME(12,45,0),AF35+TIME(12,45,0),IF(AG35&lt;TIME(15,0,0),AE35,IF(AG35&lt;TIME(15,15,0),AF35+TIME(15,15,0),IF(AG35&lt;TIME(18,0,0),AE35,WORKDAY.INTL(AF35,1,V35,'Resmi Tatiller'!$A$2:$A$17)+TIME(8,0,0)))))))))</f>
        <v/>
      </c>
      <c r="AK35" s="18" t="str">
        <f>IF(AE35="","",IF(AH35&lt;&gt;AF35,AH35+TIME(8,0,0),IF(AG35&lt;TIME(8,0,0),AF35+TIME(8,0,0),IF(AG35&lt;TIME(12,0,0),AE35,IF(AG35&lt;TIME(12,45,0),AF35+TIME(12,45,0),IF(AG35&lt;TIME(15,0,0),AE35,IF(AG35&lt;TIME(15,15,0),AF35+TIME(15,15,0),IF(AG35&lt;TIME(20,0,0),AE35,WORKDAY.INTL(AF35,1,V35,'Resmi Tatiller'!$A$2:$A$17)+TIME(8,0,0)))))))))</f>
        <v/>
      </c>
      <c r="AL35" s="18" t="str">
        <f t="shared" si="23"/>
        <v/>
      </c>
    </row>
    <row r="36" spans="1:38" x14ac:dyDescent="0.25">
      <c r="A36" s="6" t="str">
        <f t="shared" si="24"/>
        <v/>
      </c>
      <c r="B36" s="6"/>
      <c r="C36" s="7" t="str">
        <f>IFERROR(VLOOKUP(B36,'Ürün Veri'!$A:$E,2,FALSE),"")</f>
        <v/>
      </c>
      <c r="D36" s="7" t="str">
        <f>IFERROR(VLOOKUP(B36,'Ürün Veri'!$A:$E,3,FALSE),"")</f>
        <v/>
      </c>
      <c r="E36" s="7" t="str">
        <f>IFERROR(VLOOKUP(B36,'Ürün Veri'!$A:$E,4,FALSE),"")</f>
        <v/>
      </c>
      <c r="F36" s="7" t="str">
        <f>IFERROR(VLOOKUP(B36,'Ürün Veri'!$A:$E,5,FALSE),"")</f>
        <v/>
      </c>
      <c r="G36" s="6"/>
      <c r="H36" s="6"/>
      <c r="I36" s="14">
        <v>10</v>
      </c>
      <c r="J36" s="15">
        <f t="shared" si="25"/>
        <v>45</v>
      </c>
      <c r="K36" s="15">
        <f t="shared" si="26"/>
        <v>15</v>
      </c>
      <c r="L36" s="8">
        <f t="shared" si="27"/>
        <v>9</v>
      </c>
      <c r="M36" s="6" t="s">
        <v>763</v>
      </c>
      <c r="N36" s="9" t="str">
        <f t="shared" ref="N36:N67" si="41">IF(AI36="","",INT(AI36))</f>
        <v/>
      </c>
      <c r="O36" s="10" t="str">
        <f t="shared" ref="O36:O67" si="42">IF(AI36="","",MOD(AI36,1))</f>
        <v/>
      </c>
      <c r="P36" s="8" t="str">
        <f t="shared" si="28"/>
        <v/>
      </c>
      <c r="Q36" s="8" t="str">
        <f t="shared" si="29"/>
        <v/>
      </c>
      <c r="R36" s="9" t="str">
        <f>IF(AB36="","",WORKDAY.INTL(W36,AA36,V36,'Resmi Tatiller'!$A$2:$A$17))</f>
        <v/>
      </c>
      <c r="S36" s="10" t="str">
        <f t="shared" si="30"/>
        <v/>
      </c>
      <c r="T36" s="8" t="str">
        <f t="shared" si="31"/>
        <v>Boş</v>
      </c>
      <c r="U36" s="8">
        <f t="shared" si="32"/>
        <v>540</v>
      </c>
      <c r="V36" s="11" t="str">
        <f t="shared" si="33"/>
        <v>0000011</v>
      </c>
      <c r="W36" s="9" t="str">
        <f>IF(OR(N36="",O36=""),"",IF($AD36="24 Saat",N36,IF($AD36="12 Saat",IF(O36&gt;=TIME(20,0,0),WORKDAY.INTL(N36,1,V36,'Resmi Tatiller'!$A$2:$A$17),WORKDAY.INTL(N36-1,1,V36,'Resmi Tatiller'!$A$2:$A$17)),IF($AD36="2 Vardiya",IF(O36&lt;TIME(6,0,0),N36-1,IF(O36&lt;TIME(8,0,0),WORKDAY.INTL(N36-1,1,V36,'Resmi Tatiller'!$A$2:$A$17),N36)),IF(O36&gt;=TIME(18,0,0),WORKDAY.INTL(N36,1,V36,'Resmi Tatiller'!$A$2:$A$17),WORKDAY.INTL(N36-1,1,V36,'Resmi Tatiller'!$A$2:$A$17))))))</f>
        <v/>
      </c>
      <c r="X36" s="8" t="str">
        <f t="shared" si="34"/>
        <v/>
      </c>
      <c r="Y36" s="11" t="str">
        <f t="shared" si="35"/>
        <v/>
      </c>
      <c r="Z36" s="11" t="str">
        <f t="shared" si="36"/>
        <v/>
      </c>
      <c r="AA36" s="11" t="str">
        <f t="shared" si="37"/>
        <v/>
      </c>
      <c r="AB36" s="11" t="str">
        <f t="shared" si="38"/>
        <v/>
      </c>
      <c r="AC36" s="12" t="str">
        <f t="shared" si="39"/>
        <v/>
      </c>
      <c r="AD36" s="6" t="str">
        <f t="shared" si="40"/>
        <v>Gündüz</v>
      </c>
      <c r="AE36" s="18" t="str">
        <f t="shared" ref="AE36:AE67" si="43">IF(B36="","",IF(AC35="","",AC35+1/24))</f>
        <v/>
      </c>
      <c r="AF36" s="18" t="str">
        <f t="shared" ref="AF36:AF67" si="44">IF(AE36="","",INT(AE36))</f>
        <v/>
      </c>
      <c r="AG36" s="19" t="str">
        <f t="shared" ref="AG36:AG67" si="45">IF(AE36="","",MOD(AE36,1))</f>
        <v/>
      </c>
      <c r="AH36" s="18" t="str">
        <f>IF(AF36="","",WORKDAY.INTL(AF36-1,1,V36,'Resmi Tatiller'!$A$2:$A$17))</f>
        <v/>
      </c>
      <c r="AI36" s="18" t="str">
        <f t="shared" ref="AI36:AI67" si="46">IF(AE36="","",IF($AD36="24 Saat",AE36,IF($AD36="Gündüz",AJ36,IF($AD36="12 Saat",AK36,IF($AD36="2 Vardiya",AL36,AE36)))))</f>
        <v/>
      </c>
      <c r="AJ36" s="18" t="str">
        <f>IF(AE36="","",IF(AH36&lt;&gt;AF36,AH36+TIME(8,0,0),IF(AG36&lt;TIME(8,0,0),AF36+TIME(8,0,0),IF(AG36&lt;TIME(12,0,0),AE36,IF(AG36&lt;TIME(12,45,0),AF36+TIME(12,45,0),IF(AG36&lt;TIME(15,0,0),AE36,IF(AG36&lt;TIME(15,15,0),AF36+TIME(15,15,0),IF(AG36&lt;TIME(18,0,0),AE36,WORKDAY.INTL(AF36,1,V36,'Resmi Tatiller'!$A$2:$A$17)+TIME(8,0,0)))))))))</f>
        <v/>
      </c>
      <c r="AK36" s="18" t="str">
        <f>IF(AE36="","",IF(AH36&lt;&gt;AF36,AH36+TIME(8,0,0),IF(AG36&lt;TIME(8,0,0),AF36+TIME(8,0,0),IF(AG36&lt;TIME(12,0,0),AE36,IF(AG36&lt;TIME(12,45,0),AF36+TIME(12,45,0),IF(AG36&lt;TIME(15,0,0),AE36,IF(AG36&lt;TIME(15,15,0),AF36+TIME(15,15,0),IF(AG36&lt;TIME(20,0,0),AE36,WORKDAY.INTL(AF36,1,V36,'Resmi Tatiller'!$A$2:$A$17)+TIME(8,0,0)))))))))</f>
        <v/>
      </c>
      <c r="AL36" s="18" t="str">
        <f t="shared" ref="AL36:AL67" si="47">IF(AE36="","",IF(AG36&lt;TIME(6,0,0),IF(AG36&lt;TIME(0,45,0),AF36+TIME(0,45,0),IF(AG36&lt;TIME(3,0,0),AE36,IF(AG36&lt;TIME(3,15,0),AF36+TIME(3,15,0),AE36))),IF(AG36&lt;TIME(8,0,0),AF36+TIME(8,0,0),IF(AG36&lt;TIME(12,0,0),AE36,IF(AG36&lt;TIME(12,45,0),AF36+TIME(12,45,0),IF(AG36&lt;TIME(15,0,0),AE36,IF(AG36&lt;TIME(15,15,0),AF36+TIME(15,15,0),IF(AG36&lt;TIME(18,0,0),AE36,IF(AG36&lt;TIME(20,0,0),AF36+TIME(20,0,0),IF(AH36&lt;&gt;AF36,AH36+TIME(8,0,0),AE36))))))))))</f>
        <v/>
      </c>
    </row>
    <row r="37" spans="1:38" x14ac:dyDescent="0.25">
      <c r="A37" s="6" t="str">
        <f t="shared" si="24"/>
        <v/>
      </c>
      <c r="B37" s="6"/>
      <c r="C37" s="7" t="str">
        <f>IFERROR(VLOOKUP(B37,'Ürün Veri'!$A:$E,2,FALSE),"")</f>
        <v/>
      </c>
      <c r="D37" s="7" t="str">
        <f>IFERROR(VLOOKUP(B37,'Ürün Veri'!$A:$E,3,FALSE),"")</f>
        <v/>
      </c>
      <c r="E37" s="7" t="str">
        <f>IFERROR(VLOOKUP(B37,'Ürün Veri'!$A:$E,4,FALSE),"")</f>
        <v/>
      </c>
      <c r="F37" s="7" t="str">
        <f>IFERROR(VLOOKUP(B37,'Ürün Veri'!$A:$E,5,FALSE),"")</f>
        <v/>
      </c>
      <c r="G37" s="6"/>
      <c r="H37" s="6"/>
      <c r="I37" s="14">
        <v>10</v>
      </c>
      <c r="J37" s="15">
        <f t="shared" si="25"/>
        <v>45</v>
      </c>
      <c r="K37" s="15">
        <f t="shared" si="26"/>
        <v>15</v>
      </c>
      <c r="L37" s="8">
        <f t="shared" si="27"/>
        <v>9</v>
      </c>
      <c r="M37" s="6" t="s">
        <v>763</v>
      </c>
      <c r="N37" s="9" t="str">
        <f t="shared" si="41"/>
        <v/>
      </c>
      <c r="O37" s="10" t="str">
        <f t="shared" si="42"/>
        <v/>
      </c>
      <c r="P37" s="8" t="str">
        <f t="shared" si="28"/>
        <v/>
      </c>
      <c r="Q37" s="8" t="str">
        <f t="shared" si="29"/>
        <v/>
      </c>
      <c r="R37" s="9" t="str">
        <f>IF(AB37="","",WORKDAY.INTL(W37,AA37,V37,'Resmi Tatiller'!$A$2:$A$17))</f>
        <v/>
      </c>
      <c r="S37" s="10" t="str">
        <f t="shared" si="30"/>
        <v/>
      </c>
      <c r="T37" s="8" t="str">
        <f t="shared" si="31"/>
        <v>Boş</v>
      </c>
      <c r="U37" s="8">
        <f t="shared" si="32"/>
        <v>540</v>
      </c>
      <c r="V37" s="11" t="str">
        <f t="shared" si="33"/>
        <v>0000011</v>
      </c>
      <c r="W37" s="9" t="str">
        <f>IF(OR(N37="",O37=""),"",IF($AD37="24 Saat",N37,IF($AD37="12 Saat",IF(O37&gt;=TIME(20,0,0),WORKDAY.INTL(N37,1,V37,'Resmi Tatiller'!$A$2:$A$17),WORKDAY.INTL(N37-1,1,V37,'Resmi Tatiller'!$A$2:$A$17)),IF($AD37="2 Vardiya",IF(O37&lt;TIME(6,0,0),N37-1,IF(O37&lt;TIME(8,0,0),WORKDAY.INTL(N37-1,1,V37,'Resmi Tatiller'!$A$2:$A$17),N37)),IF(O37&gt;=TIME(18,0,0),WORKDAY.INTL(N37,1,V37,'Resmi Tatiller'!$A$2:$A$17),WORKDAY.INTL(N37-1,1,V37,'Resmi Tatiller'!$A$2:$A$17))))))</f>
        <v/>
      </c>
      <c r="X37" s="8" t="str">
        <f t="shared" si="34"/>
        <v/>
      </c>
      <c r="Y37" s="11" t="str">
        <f t="shared" si="35"/>
        <v/>
      </c>
      <c r="Z37" s="11" t="str">
        <f t="shared" si="36"/>
        <v/>
      </c>
      <c r="AA37" s="11" t="str">
        <f t="shared" si="37"/>
        <v/>
      </c>
      <c r="AB37" s="11" t="str">
        <f t="shared" si="38"/>
        <v/>
      </c>
      <c r="AC37" s="12" t="str">
        <f t="shared" si="39"/>
        <v/>
      </c>
      <c r="AD37" s="6" t="str">
        <f t="shared" si="40"/>
        <v>Gündüz</v>
      </c>
      <c r="AE37" s="18" t="str">
        <f t="shared" si="43"/>
        <v/>
      </c>
      <c r="AF37" s="18" t="str">
        <f t="shared" si="44"/>
        <v/>
      </c>
      <c r="AG37" s="19" t="str">
        <f t="shared" si="45"/>
        <v/>
      </c>
      <c r="AH37" s="18" t="str">
        <f>IF(AF37="","",WORKDAY.INTL(AF37-1,1,V37,'Resmi Tatiller'!$A$2:$A$17))</f>
        <v/>
      </c>
      <c r="AI37" s="18" t="str">
        <f t="shared" si="46"/>
        <v/>
      </c>
      <c r="AJ37" s="18" t="str">
        <f>IF(AE37="","",IF(AH37&lt;&gt;AF37,AH37+TIME(8,0,0),IF(AG37&lt;TIME(8,0,0),AF37+TIME(8,0,0),IF(AG37&lt;TIME(12,0,0),AE37,IF(AG37&lt;TIME(12,45,0),AF37+TIME(12,45,0),IF(AG37&lt;TIME(15,0,0),AE37,IF(AG37&lt;TIME(15,15,0),AF37+TIME(15,15,0),IF(AG37&lt;TIME(18,0,0),AE37,WORKDAY.INTL(AF37,1,V37,'Resmi Tatiller'!$A$2:$A$17)+TIME(8,0,0)))))))))</f>
        <v/>
      </c>
      <c r="AK37" s="18" t="str">
        <f>IF(AE37="","",IF(AH37&lt;&gt;AF37,AH37+TIME(8,0,0),IF(AG37&lt;TIME(8,0,0),AF37+TIME(8,0,0),IF(AG37&lt;TIME(12,0,0),AE37,IF(AG37&lt;TIME(12,45,0),AF37+TIME(12,45,0),IF(AG37&lt;TIME(15,0,0),AE37,IF(AG37&lt;TIME(15,15,0),AF37+TIME(15,15,0),IF(AG37&lt;TIME(20,0,0),AE37,WORKDAY.INTL(AF37,1,V37,'Resmi Tatiller'!$A$2:$A$17)+TIME(8,0,0)))))))))</f>
        <v/>
      </c>
      <c r="AL37" s="18" t="str">
        <f t="shared" si="47"/>
        <v/>
      </c>
    </row>
    <row r="38" spans="1:38" x14ac:dyDescent="0.25">
      <c r="A38" s="6" t="str">
        <f t="shared" si="24"/>
        <v/>
      </c>
      <c r="B38" s="6"/>
      <c r="C38" s="7" t="str">
        <f>IFERROR(VLOOKUP(B38,'Ürün Veri'!$A:$E,2,FALSE),"")</f>
        <v/>
      </c>
      <c r="D38" s="7" t="str">
        <f>IFERROR(VLOOKUP(B38,'Ürün Veri'!$A:$E,3,FALSE),"")</f>
        <v/>
      </c>
      <c r="E38" s="7" t="str">
        <f>IFERROR(VLOOKUP(B38,'Ürün Veri'!$A:$E,4,FALSE),"")</f>
        <v/>
      </c>
      <c r="F38" s="7" t="str">
        <f>IFERROR(VLOOKUP(B38,'Ürün Veri'!$A:$E,5,FALSE),"")</f>
        <v/>
      </c>
      <c r="G38" s="6"/>
      <c r="H38" s="6"/>
      <c r="I38" s="14">
        <v>10</v>
      </c>
      <c r="J38" s="15">
        <f t="shared" si="25"/>
        <v>45</v>
      </c>
      <c r="K38" s="15">
        <f t="shared" si="26"/>
        <v>15</v>
      </c>
      <c r="L38" s="8">
        <f t="shared" si="27"/>
        <v>9</v>
      </c>
      <c r="M38" s="6" t="s">
        <v>763</v>
      </c>
      <c r="N38" s="9" t="str">
        <f t="shared" si="41"/>
        <v/>
      </c>
      <c r="O38" s="10" t="str">
        <f t="shared" si="42"/>
        <v/>
      </c>
      <c r="P38" s="8" t="str">
        <f t="shared" si="28"/>
        <v/>
      </c>
      <c r="Q38" s="8" t="str">
        <f t="shared" si="29"/>
        <v/>
      </c>
      <c r="R38" s="9" t="str">
        <f>IF(AB38="","",WORKDAY.INTL(W38,AA38,V38,'Resmi Tatiller'!$A$2:$A$17))</f>
        <v/>
      </c>
      <c r="S38" s="10" t="str">
        <f t="shared" si="30"/>
        <v/>
      </c>
      <c r="T38" s="8" t="str">
        <f t="shared" si="31"/>
        <v>Boş</v>
      </c>
      <c r="U38" s="8">
        <f t="shared" si="32"/>
        <v>540</v>
      </c>
      <c r="V38" s="11" t="str">
        <f t="shared" si="33"/>
        <v>0000011</v>
      </c>
      <c r="W38" s="9" t="str">
        <f>IF(OR(N38="",O38=""),"",IF($AD38="24 Saat",N38,IF($AD38="12 Saat",IF(O38&gt;=TIME(20,0,0),WORKDAY.INTL(N38,1,V38,'Resmi Tatiller'!$A$2:$A$17),WORKDAY.INTL(N38-1,1,V38,'Resmi Tatiller'!$A$2:$A$17)),IF($AD38="2 Vardiya",IF(O38&lt;TIME(6,0,0),N38-1,IF(O38&lt;TIME(8,0,0),WORKDAY.INTL(N38-1,1,V38,'Resmi Tatiller'!$A$2:$A$17),N38)),IF(O38&gt;=TIME(18,0,0),WORKDAY.INTL(N38,1,V38,'Resmi Tatiller'!$A$2:$A$17),WORKDAY.INTL(N38-1,1,V38,'Resmi Tatiller'!$A$2:$A$17))))))</f>
        <v/>
      </c>
      <c r="X38" s="8" t="str">
        <f t="shared" si="34"/>
        <v/>
      </c>
      <c r="Y38" s="11" t="str">
        <f t="shared" si="35"/>
        <v/>
      </c>
      <c r="Z38" s="11" t="str">
        <f t="shared" si="36"/>
        <v/>
      </c>
      <c r="AA38" s="11" t="str">
        <f t="shared" si="37"/>
        <v/>
      </c>
      <c r="AB38" s="11" t="str">
        <f t="shared" si="38"/>
        <v/>
      </c>
      <c r="AC38" s="12" t="str">
        <f t="shared" si="39"/>
        <v/>
      </c>
      <c r="AD38" s="6" t="str">
        <f t="shared" si="40"/>
        <v>Gündüz</v>
      </c>
      <c r="AE38" s="18" t="str">
        <f t="shared" si="43"/>
        <v/>
      </c>
      <c r="AF38" s="18" t="str">
        <f t="shared" si="44"/>
        <v/>
      </c>
      <c r="AG38" s="19" t="str">
        <f t="shared" si="45"/>
        <v/>
      </c>
      <c r="AH38" s="18" t="str">
        <f>IF(AF38="","",WORKDAY.INTL(AF38-1,1,V38,'Resmi Tatiller'!$A$2:$A$17))</f>
        <v/>
      </c>
      <c r="AI38" s="18" t="str">
        <f t="shared" si="46"/>
        <v/>
      </c>
      <c r="AJ38" s="18" t="str">
        <f>IF(AE38="","",IF(AH38&lt;&gt;AF38,AH38+TIME(8,0,0),IF(AG38&lt;TIME(8,0,0),AF38+TIME(8,0,0),IF(AG38&lt;TIME(12,0,0),AE38,IF(AG38&lt;TIME(12,45,0),AF38+TIME(12,45,0),IF(AG38&lt;TIME(15,0,0),AE38,IF(AG38&lt;TIME(15,15,0),AF38+TIME(15,15,0),IF(AG38&lt;TIME(18,0,0),AE38,WORKDAY.INTL(AF38,1,V38,'Resmi Tatiller'!$A$2:$A$17)+TIME(8,0,0)))))))))</f>
        <v/>
      </c>
      <c r="AK38" s="18" t="str">
        <f>IF(AE38="","",IF(AH38&lt;&gt;AF38,AH38+TIME(8,0,0),IF(AG38&lt;TIME(8,0,0),AF38+TIME(8,0,0),IF(AG38&lt;TIME(12,0,0),AE38,IF(AG38&lt;TIME(12,45,0),AF38+TIME(12,45,0),IF(AG38&lt;TIME(15,0,0),AE38,IF(AG38&lt;TIME(15,15,0),AF38+TIME(15,15,0),IF(AG38&lt;TIME(20,0,0),AE38,WORKDAY.INTL(AF38,1,V38,'Resmi Tatiller'!$A$2:$A$17)+TIME(8,0,0)))))))))</f>
        <v/>
      </c>
      <c r="AL38" s="18" t="str">
        <f t="shared" si="47"/>
        <v/>
      </c>
    </row>
    <row r="39" spans="1:38" x14ac:dyDescent="0.25">
      <c r="A39" s="6" t="str">
        <f t="shared" si="24"/>
        <v/>
      </c>
      <c r="B39" s="6"/>
      <c r="C39" s="7" t="str">
        <f>IFERROR(VLOOKUP(B39,'Ürün Veri'!$A:$E,2,FALSE),"")</f>
        <v/>
      </c>
      <c r="D39" s="7" t="str">
        <f>IFERROR(VLOOKUP(B39,'Ürün Veri'!$A:$E,3,FALSE),"")</f>
        <v/>
      </c>
      <c r="E39" s="7" t="str">
        <f>IFERROR(VLOOKUP(B39,'Ürün Veri'!$A:$E,4,FALSE),"")</f>
        <v/>
      </c>
      <c r="F39" s="7" t="str">
        <f>IFERROR(VLOOKUP(B39,'Ürün Veri'!$A:$E,5,FALSE),"")</f>
        <v/>
      </c>
      <c r="G39" s="6"/>
      <c r="H39" s="6"/>
      <c r="I39" s="14">
        <v>10</v>
      </c>
      <c r="J39" s="15">
        <f t="shared" si="25"/>
        <v>45</v>
      </c>
      <c r="K39" s="15">
        <f t="shared" si="26"/>
        <v>15</v>
      </c>
      <c r="L39" s="8">
        <f t="shared" si="27"/>
        <v>9</v>
      </c>
      <c r="M39" s="6" t="s">
        <v>763</v>
      </c>
      <c r="N39" s="9" t="str">
        <f t="shared" si="41"/>
        <v/>
      </c>
      <c r="O39" s="10" t="str">
        <f t="shared" si="42"/>
        <v/>
      </c>
      <c r="P39" s="8" t="str">
        <f t="shared" si="28"/>
        <v/>
      </c>
      <c r="Q39" s="8" t="str">
        <f t="shared" si="29"/>
        <v/>
      </c>
      <c r="R39" s="9" t="str">
        <f>IF(AB39="","",WORKDAY.INTL(W39,AA39,V39,'Resmi Tatiller'!$A$2:$A$17))</f>
        <v/>
      </c>
      <c r="S39" s="10" t="str">
        <f t="shared" si="30"/>
        <v/>
      </c>
      <c r="T39" s="8" t="str">
        <f t="shared" si="31"/>
        <v>Boş</v>
      </c>
      <c r="U39" s="8">
        <f t="shared" si="32"/>
        <v>540</v>
      </c>
      <c r="V39" s="11" t="str">
        <f t="shared" si="33"/>
        <v>0000011</v>
      </c>
      <c r="W39" s="9" t="str">
        <f>IF(OR(N39="",O39=""),"",IF($AD39="24 Saat",N39,IF($AD39="12 Saat",IF(O39&gt;=TIME(20,0,0),WORKDAY.INTL(N39,1,V39,'Resmi Tatiller'!$A$2:$A$17),WORKDAY.INTL(N39-1,1,V39,'Resmi Tatiller'!$A$2:$A$17)),IF($AD39="2 Vardiya",IF(O39&lt;TIME(6,0,0),N39-1,IF(O39&lt;TIME(8,0,0),WORKDAY.INTL(N39-1,1,V39,'Resmi Tatiller'!$A$2:$A$17),N39)),IF(O39&gt;=TIME(18,0,0),WORKDAY.INTL(N39,1,V39,'Resmi Tatiller'!$A$2:$A$17),WORKDAY.INTL(N39-1,1,V39,'Resmi Tatiller'!$A$2:$A$17))))))</f>
        <v/>
      </c>
      <c r="X39" s="8" t="str">
        <f t="shared" si="34"/>
        <v/>
      </c>
      <c r="Y39" s="11" t="str">
        <f t="shared" si="35"/>
        <v/>
      </c>
      <c r="Z39" s="11" t="str">
        <f t="shared" si="36"/>
        <v/>
      </c>
      <c r="AA39" s="11" t="str">
        <f t="shared" si="37"/>
        <v/>
      </c>
      <c r="AB39" s="11" t="str">
        <f t="shared" si="38"/>
        <v/>
      </c>
      <c r="AC39" s="12" t="str">
        <f t="shared" si="39"/>
        <v/>
      </c>
      <c r="AD39" s="6" t="str">
        <f t="shared" si="40"/>
        <v>Gündüz</v>
      </c>
      <c r="AE39" s="18" t="str">
        <f t="shared" si="43"/>
        <v/>
      </c>
      <c r="AF39" s="18" t="str">
        <f t="shared" si="44"/>
        <v/>
      </c>
      <c r="AG39" s="19" t="str">
        <f t="shared" si="45"/>
        <v/>
      </c>
      <c r="AH39" s="18" t="str">
        <f>IF(AF39="","",WORKDAY.INTL(AF39-1,1,V39,'Resmi Tatiller'!$A$2:$A$17))</f>
        <v/>
      </c>
      <c r="AI39" s="18" t="str">
        <f t="shared" si="46"/>
        <v/>
      </c>
      <c r="AJ39" s="18" t="str">
        <f>IF(AE39="","",IF(AH39&lt;&gt;AF39,AH39+TIME(8,0,0),IF(AG39&lt;TIME(8,0,0),AF39+TIME(8,0,0),IF(AG39&lt;TIME(12,0,0),AE39,IF(AG39&lt;TIME(12,45,0),AF39+TIME(12,45,0),IF(AG39&lt;TIME(15,0,0),AE39,IF(AG39&lt;TIME(15,15,0),AF39+TIME(15,15,0),IF(AG39&lt;TIME(18,0,0),AE39,WORKDAY.INTL(AF39,1,V39,'Resmi Tatiller'!$A$2:$A$17)+TIME(8,0,0)))))))))</f>
        <v/>
      </c>
      <c r="AK39" s="18" t="str">
        <f>IF(AE39="","",IF(AH39&lt;&gt;AF39,AH39+TIME(8,0,0),IF(AG39&lt;TIME(8,0,0),AF39+TIME(8,0,0),IF(AG39&lt;TIME(12,0,0),AE39,IF(AG39&lt;TIME(12,45,0),AF39+TIME(12,45,0),IF(AG39&lt;TIME(15,0,0),AE39,IF(AG39&lt;TIME(15,15,0),AF39+TIME(15,15,0),IF(AG39&lt;TIME(20,0,0),AE39,WORKDAY.INTL(AF39,1,V39,'Resmi Tatiller'!$A$2:$A$17)+TIME(8,0,0)))))))))</f>
        <v/>
      </c>
      <c r="AL39" s="18" t="str">
        <f t="shared" si="47"/>
        <v/>
      </c>
    </row>
    <row r="40" spans="1:38" x14ac:dyDescent="0.25">
      <c r="A40" s="6" t="str">
        <f t="shared" si="24"/>
        <v/>
      </c>
      <c r="B40" s="6"/>
      <c r="C40" s="7" t="str">
        <f>IFERROR(VLOOKUP(B40,'Ürün Veri'!$A:$E,2,FALSE),"")</f>
        <v/>
      </c>
      <c r="D40" s="7" t="str">
        <f>IFERROR(VLOOKUP(B40,'Ürün Veri'!$A:$E,3,FALSE),"")</f>
        <v/>
      </c>
      <c r="E40" s="7" t="str">
        <f>IFERROR(VLOOKUP(B40,'Ürün Veri'!$A:$E,4,FALSE),"")</f>
        <v/>
      </c>
      <c r="F40" s="7" t="str">
        <f>IFERROR(VLOOKUP(B40,'Ürün Veri'!$A:$E,5,FALSE),"")</f>
        <v/>
      </c>
      <c r="G40" s="6"/>
      <c r="H40" s="6"/>
      <c r="I40" s="14">
        <v>10</v>
      </c>
      <c r="J40" s="15">
        <f t="shared" si="25"/>
        <v>45</v>
      </c>
      <c r="K40" s="15">
        <f t="shared" si="26"/>
        <v>15</v>
      </c>
      <c r="L40" s="8">
        <f t="shared" si="27"/>
        <v>9</v>
      </c>
      <c r="M40" s="6" t="s">
        <v>763</v>
      </c>
      <c r="N40" s="9" t="str">
        <f t="shared" si="41"/>
        <v/>
      </c>
      <c r="O40" s="10" t="str">
        <f t="shared" si="42"/>
        <v/>
      </c>
      <c r="P40" s="8" t="str">
        <f t="shared" si="28"/>
        <v/>
      </c>
      <c r="Q40" s="8" t="str">
        <f t="shared" si="29"/>
        <v/>
      </c>
      <c r="R40" s="9" t="str">
        <f>IF(AB40="","",WORKDAY.INTL(W40,AA40,V40,'Resmi Tatiller'!$A$2:$A$17))</f>
        <v/>
      </c>
      <c r="S40" s="10" t="str">
        <f t="shared" si="30"/>
        <v/>
      </c>
      <c r="T40" s="8" t="str">
        <f t="shared" si="31"/>
        <v>Boş</v>
      </c>
      <c r="U40" s="8">
        <f t="shared" si="32"/>
        <v>540</v>
      </c>
      <c r="V40" s="11" t="str">
        <f t="shared" si="33"/>
        <v>0000011</v>
      </c>
      <c r="W40" s="9" t="str">
        <f>IF(OR(N40="",O40=""),"",IF($AD40="24 Saat",N40,IF($AD40="12 Saat",IF(O40&gt;=TIME(20,0,0),WORKDAY.INTL(N40,1,V40,'Resmi Tatiller'!$A$2:$A$17),WORKDAY.INTL(N40-1,1,V40,'Resmi Tatiller'!$A$2:$A$17)),IF($AD40="2 Vardiya",IF(O40&lt;TIME(6,0,0),N40-1,IF(O40&lt;TIME(8,0,0),WORKDAY.INTL(N40-1,1,V40,'Resmi Tatiller'!$A$2:$A$17),N40)),IF(O40&gt;=TIME(18,0,0),WORKDAY.INTL(N40,1,V40,'Resmi Tatiller'!$A$2:$A$17),WORKDAY.INTL(N40-1,1,V40,'Resmi Tatiller'!$A$2:$A$17))))))</f>
        <v/>
      </c>
      <c r="X40" s="8" t="str">
        <f t="shared" si="34"/>
        <v/>
      </c>
      <c r="Y40" s="11" t="str">
        <f t="shared" si="35"/>
        <v/>
      </c>
      <c r="Z40" s="11" t="str">
        <f t="shared" si="36"/>
        <v/>
      </c>
      <c r="AA40" s="11" t="str">
        <f t="shared" si="37"/>
        <v/>
      </c>
      <c r="AB40" s="11" t="str">
        <f t="shared" si="38"/>
        <v/>
      </c>
      <c r="AC40" s="12" t="str">
        <f t="shared" si="39"/>
        <v/>
      </c>
      <c r="AD40" s="6" t="str">
        <f t="shared" si="40"/>
        <v>Gündüz</v>
      </c>
      <c r="AE40" s="18" t="str">
        <f t="shared" si="43"/>
        <v/>
      </c>
      <c r="AF40" s="18" t="str">
        <f t="shared" si="44"/>
        <v/>
      </c>
      <c r="AG40" s="19" t="str">
        <f t="shared" si="45"/>
        <v/>
      </c>
      <c r="AH40" s="18" t="str">
        <f>IF(AF40="","",WORKDAY.INTL(AF40-1,1,V40,'Resmi Tatiller'!$A$2:$A$17))</f>
        <v/>
      </c>
      <c r="AI40" s="18" t="str">
        <f t="shared" si="46"/>
        <v/>
      </c>
      <c r="AJ40" s="18" t="str">
        <f>IF(AE40="","",IF(AH40&lt;&gt;AF40,AH40+TIME(8,0,0),IF(AG40&lt;TIME(8,0,0),AF40+TIME(8,0,0),IF(AG40&lt;TIME(12,0,0),AE40,IF(AG40&lt;TIME(12,45,0),AF40+TIME(12,45,0),IF(AG40&lt;TIME(15,0,0),AE40,IF(AG40&lt;TIME(15,15,0),AF40+TIME(15,15,0),IF(AG40&lt;TIME(18,0,0),AE40,WORKDAY.INTL(AF40,1,V40,'Resmi Tatiller'!$A$2:$A$17)+TIME(8,0,0)))))))))</f>
        <v/>
      </c>
      <c r="AK40" s="18" t="str">
        <f>IF(AE40="","",IF(AH40&lt;&gt;AF40,AH40+TIME(8,0,0),IF(AG40&lt;TIME(8,0,0),AF40+TIME(8,0,0),IF(AG40&lt;TIME(12,0,0),AE40,IF(AG40&lt;TIME(12,45,0),AF40+TIME(12,45,0),IF(AG40&lt;TIME(15,0,0),AE40,IF(AG40&lt;TIME(15,15,0),AF40+TIME(15,15,0),IF(AG40&lt;TIME(20,0,0),AE40,WORKDAY.INTL(AF40,1,V40,'Resmi Tatiller'!$A$2:$A$17)+TIME(8,0,0)))))))))</f>
        <v/>
      </c>
      <c r="AL40" s="18" t="str">
        <f t="shared" si="47"/>
        <v/>
      </c>
    </row>
    <row r="41" spans="1:38" x14ac:dyDescent="0.25">
      <c r="A41" s="6" t="str">
        <f t="shared" si="24"/>
        <v/>
      </c>
      <c r="B41" s="6"/>
      <c r="C41" s="7" t="str">
        <f>IFERROR(VLOOKUP(B41,'Ürün Veri'!$A:$E,2,FALSE),"")</f>
        <v/>
      </c>
      <c r="D41" s="7" t="str">
        <f>IFERROR(VLOOKUP(B41,'Ürün Veri'!$A:$E,3,FALSE),"")</f>
        <v/>
      </c>
      <c r="E41" s="7" t="str">
        <f>IFERROR(VLOOKUP(B41,'Ürün Veri'!$A:$E,4,FALSE),"")</f>
        <v/>
      </c>
      <c r="F41" s="7" t="str">
        <f>IFERROR(VLOOKUP(B41,'Ürün Veri'!$A:$E,5,FALSE),"")</f>
        <v/>
      </c>
      <c r="G41" s="6"/>
      <c r="H41" s="6"/>
      <c r="I41" s="14">
        <v>10</v>
      </c>
      <c r="J41" s="15">
        <f t="shared" si="25"/>
        <v>45</v>
      </c>
      <c r="K41" s="15">
        <f t="shared" si="26"/>
        <v>15</v>
      </c>
      <c r="L41" s="8">
        <f t="shared" si="27"/>
        <v>9</v>
      </c>
      <c r="M41" s="6" t="s">
        <v>763</v>
      </c>
      <c r="N41" s="9" t="str">
        <f t="shared" si="41"/>
        <v/>
      </c>
      <c r="O41" s="10" t="str">
        <f t="shared" si="42"/>
        <v/>
      </c>
      <c r="P41" s="8" t="str">
        <f t="shared" si="28"/>
        <v/>
      </c>
      <c r="Q41" s="8" t="str">
        <f t="shared" si="29"/>
        <v/>
      </c>
      <c r="R41" s="9" t="str">
        <f>IF(AB41="","",WORKDAY.INTL(W41,AA41,V41,'Resmi Tatiller'!$A$2:$A$17))</f>
        <v/>
      </c>
      <c r="S41" s="10" t="str">
        <f t="shared" si="30"/>
        <v/>
      </c>
      <c r="T41" s="8" t="str">
        <f t="shared" si="31"/>
        <v>Boş</v>
      </c>
      <c r="U41" s="8">
        <f t="shared" si="32"/>
        <v>540</v>
      </c>
      <c r="V41" s="11" t="str">
        <f t="shared" si="33"/>
        <v>0000011</v>
      </c>
      <c r="W41" s="9" t="str">
        <f>IF(OR(N41="",O41=""),"",IF($AD41="24 Saat",N41,IF($AD41="12 Saat",IF(O41&gt;=TIME(20,0,0),WORKDAY.INTL(N41,1,V41,'Resmi Tatiller'!$A$2:$A$17),WORKDAY.INTL(N41-1,1,V41,'Resmi Tatiller'!$A$2:$A$17)),IF($AD41="2 Vardiya",IF(O41&lt;TIME(6,0,0),N41-1,IF(O41&lt;TIME(8,0,0),WORKDAY.INTL(N41-1,1,V41,'Resmi Tatiller'!$A$2:$A$17),N41)),IF(O41&gt;=TIME(18,0,0),WORKDAY.INTL(N41,1,V41,'Resmi Tatiller'!$A$2:$A$17),WORKDAY.INTL(N41-1,1,V41,'Resmi Tatiller'!$A$2:$A$17))))))</f>
        <v/>
      </c>
      <c r="X41" s="8" t="str">
        <f t="shared" si="34"/>
        <v/>
      </c>
      <c r="Y41" s="11" t="str">
        <f t="shared" si="35"/>
        <v/>
      </c>
      <c r="Z41" s="11" t="str">
        <f t="shared" si="36"/>
        <v/>
      </c>
      <c r="AA41" s="11" t="str">
        <f t="shared" si="37"/>
        <v/>
      </c>
      <c r="AB41" s="11" t="str">
        <f t="shared" si="38"/>
        <v/>
      </c>
      <c r="AC41" s="12" t="str">
        <f t="shared" si="39"/>
        <v/>
      </c>
      <c r="AD41" s="6" t="str">
        <f t="shared" si="40"/>
        <v>Gündüz</v>
      </c>
      <c r="AE41" s="18" t="str">
        <f t="shared" si="43"/>
        <v/>
      </c>
      <c r="AF41" s="18" t="str">
        <f t="shared" si="44"/>
        <v/>
      </c>
      <c r="AG41" s="19" t="str">
        <f t="shared" si="45"/>
        <v/>
      </c>
      <c r="AH41" s="18" t="str">
        <f>IF(AF41="","",WORKDAY.INTL(AF41-1,1,V41,'Resmi Tatiller'!$A$2:$A$17))</f>
        <v/>
      </c>
      <c r="AI41" s="18" t="str">
        <f t="shared" si="46"/>
        <v/>
      </c>
      <c r="AJ41" s="18" t="str">
        <f>IF(AE41="","",IF(AH41&lt;&gt;AF41,AH41+TIME(8,0,0),IF(AG41&lt;TIME(8,0,0),AF41+TIME(8,0,0),IF(AG41&lt;TIME(12,0,0),AE41,IF(AG41&lt;TIME(12,45,0),AF41+TIME(12,45,0),IF(AG41&lt;TIME(15,0,0),AE41,IF(AG41&lt;TIME(15,15,0),AF41+TIME(15,15,0),IF(AG41&lt;TIME(18,0,0),AE41,WORKDAY.INTL(AF41,1,V41,'Resmi Tatiller'!$A$2:$A$17)+TIME(8,0,0)))))))))</f>
        <v/>
      </c>
      <c r="AK41" s="18" t="str">
        <f>IF(AE41="","",IF(AH41&lt;&gt;AF41,AH41+TIME(8,0,0),IF(AG41&lt;TIME(8,0,0),AF41+TIME(8,0,0),IF(AG41&lt;TIME(12,0,0),AE41,IF(AG41&lt;TIME(12,45,0),AF41+TIME(12,45,0),IF(AG41&lt;TIME(15,0,0),AE41,IF(AG41&lt;TIME(15,15,0),AF41+TIME(15,15,0),IF(AG41&lt;TIME(20,0,0),AE41,WORKDAY.INTL(AF41,1,V41,'Resmi Tatiller'!$A$2:$A$17)+TIME(8,0,0)))))))))</f>
        <v/>
      </c>
      <c r="AL41" s="18" t="str">
        <f t="shared" si="47"/>
        <v/>
      </c>
    </row>
    <row r="42" spans="1:38" x14ac:dyDescent="0.25">
      <c r="A42" s="6" t="str">
        <f t="shared" si="24"/>
        <v/>
      </c>
      <c r="B42" s="6"/>
      <c r="C42" s="7" t="str">
        <f>IFERROR(VLOOKUP(B42,'Ürün Veri'!$A:$E,2,FALSE),"")</f>
        <v/>
      </c>
      <c r="D42" s="7" t="str">
        <f>IFERROR(VLOOKUP(B42,'Ürün Veri'!$A:$E,3,FALSE),"")</f>
        <v/>
      </c>
      <c r="E42" s="7" t="str">
        <f>IFERROR(VLOOKUP(B42,'Ürün Veri'!$A:$E,4,FALSE),"")</f>
        <v/>
      </c>
      <c r="F42" s="7" t="str">
        <f>IFERROR(VLOOKUP(B42,'Ürün Veri'!$A:$E,5,FALSE),"")</f>
        <v/>
      </c>
      <c r="G42" s="6"/>
      <c r="H42" s="6"/>
      <c r="I42" s="14">
        <v>10</v>
      </c>
      <c r="J42" s="15">
        <f t="shared" si="25"/>
        <v>45</v>
      </c>
      <c r="K42" s="15">
        <f t="shared" si="26"/>
        <v>15</v>
      </c>
      <c r="L42" s="8">
        <f t="shared" si="27"/>
        <v>9</v>
      </c>
      <c r="M42" s="6" t="s">
        <v>763</v>
      </c>
      <c r="N42" s="9" t="str">
        <f t="shared" si="41"/>
        <v/>
      </c>
      <c r="O42" s="10" t="str">
        <f t="shared" si="42"/>
        <v/>
      </c>
      <c r="P42" s="8" t="str">
        <f t="shared" si="28"/>
        <v/>
      </c>
      <c r="Q42" s="8" t="str">
        <f t="shared" si="29"/>
        <v/>
      </c>
      <c r="R42" s="9" t="str">
        <f>IF(AB42="","",WORKDAY.INTL(W42,AA42,V42,'Resmi Tatiller'!$A$2:$A$17))</f>
        <v/>
      </c>
      <c r="S42" s="10" t="str">
        <f t="shared" si="30"/>
        <v/>
      </c>
      <c r="T42" s="8" t="str">
        <f t="shared" si="31"/>
        <v>Boş</v>
      </c>
      <c r="U42" s="8">
        <f t="shared" si="32"/>
        <v>540</v>
      </c>
      <c r="V42" s="11" t="str">
        <f t="shared" si="33"/>
        <v>0000011</v>
      </c>
      <c r="W42" s="9" t="str">
        <f>IF(OR(N42="",O42=""),"",IF($AD42="24 Saat",N42,IF($AD42="12 Saat",IF(O42&gt;=TIME(20,0,0),WORKDAY.INTL(N42,1,V42,'Resmi Tatiller'!$A$2:$A$17),WORKDAY.INTL(N42-1,1,V42,'Resmi Tatiller'!$A$2:$A$17)),IF($AD42="2 Vardiya",IF(O42&lt;TIME(6,0,0),N42-1,IF(O42&lt;TIME(8,0,0),WORKDAY.INTL(N42-1,1,V42,'Resmi Tatiller'!$A$2:$A$17),N42)),IF(O42&gt;=TIME(18,0,0),WORKDAY.INTL(N42,1,V42,'Resmi Tatiller'!$A$2:$A$17),WORKDAY.INTL(N42-1,1,V42,'Resmi Tatiller'!$A$2:$A$17))))))</f>
        <v/>
      </c>
      <c r="X42" s="8" t="str">
        <f t="shared" si="34"/>
        <v/>
      </c>
      <c r="Y42" s="11" t="str">
        <f t="shared" si="35"/>
        <v/>
      </c>
      <c r="Z42" s="11" t="str">
        <f t="shared" si="36"/>
        <v/>
      </c>
      <c r="AA42" s="11" t="str">
        <f t="shared" si="37"/>
        <v/>
      </c>
      <c r="AB42" s="11" t="str">
        <f t="shared" si="38"/>
        <v/>
      </c>
      <c r="AC42" s="12" t="str">
        <f t="shared" si="39"/>
        <v/>
      </c>
      <c r="AD42" s="6" t="str">
        <f t="shared" si="40"/>
        <v>Gündüz</v>
      </c>
      <c r="AE42" s="18" t="str">
        <f t="shared" si="43"/>
        <v/>
      </c>
      <c r="AF42" s="18" t="str">
        <f t="shared" si="44"/>
        <v/>
      </c>
      <c r="AG42" s="19" t="str">
        <f t="shared" si="45"/>
        <v/>
      </c>
      <c r="AH42" s="18" t="str">
        <f>IF(AF42="","",WORKDAY.INTL(AF42-1,1,V42,'Resmi Tatiller'!$A$2:$A$17))</f>
        <v/>
      </c>
      <c r="AI42" s="18" t="str">
        <f t="shared" si="46"/>
        <v/>
      </c>
      <c r="AJ42" s="18" t="str">
        <f>IF(AE42="","",IF(AH42&lt;&gt;AF42,AH42+TIME(8,0,0),IF(AG42&lt;TIME(8,0,0),AF42+TIME(8,0,0),IF(AG42&lt;TIME(12,0,0),AE42,IF(AG42&lt;TIME(12,45,0),AF42+TIME(12,45,0),IF(AG42&lt;TIME(15,0,0),AE42,IF(AG42&lt;TIME(15,15,0),AF42+TIME(15,15,0),IF(AG42&lt;TIME(18,0,0),AE42,WORKDAY.INTL(AF42,1,V42,'Resmi Tatiller'!$A$2:$A$17)+TIME(8,0,0)))))))))</f>
        <v/>
      </c>
      <c r="AK42" s="18" t="str">
        <f>IF(AE42="","",IF(AH42&lt;&gt;AF42,AH42+TIME(8,0,0),IF(AG42&lt;TIME(8,0,0),AF42+TIME(8,0,0),IF(AG42&lt;TIME(12,0,0),AE42,IF(AG42&lt;TIME(12,45,0),AF42+TIME(12,45,0),IF(AG42&lt;TIME(15,0,0),AE42,IF(AG42&lt;TIME(15,15,0),AF42+TIME(15,15,0),IF(AG42&lt;TIME(20,0,0),AE42,WORKDAY.INTL(AF42,1,V42,'Resmi Tatiller'!$A$2:$A$17)+TIME(8,0,0)))))))))</f>
        <v/>
      </c>
      <c r="AL42" s="18" t="str">
        <f t="shared" si="47"/>
        <v/>
      </c>
    </row>
    <row r="43" spans="1:38" x14ac:dyDescent="0.25">
      <c r="A43" s="6" t="str">
        <f t="shared" si="24"/>
        <v/>
      </c>
      <c r="B43" s="6"/>
      <c r="C43" s="7" t="str">
        <f>IFERROR(VLOOKUP(B43,'Ürün Veri'!$A:$E,2,FALSE),"")</f>
        <v/>
      </c>
      <c r="D43" s="7" t="str">
        <f>IFERROR(VLOOKUP(B43,'Ürün Veri'!$A:$E,3,FALSE),"")</f>
        <v/>
      </c>
      <c r="E43" s="7" t="str">
        <f>IFERROR(VLOOKUP(B43,'Ürün Veri'!$A:$E,4,FALSE),"")</f>
        <v/>
      </c>
      <c r="F43" s="7" t="str">
        <f>IFERROR(VLOOKUP(B43,'Ürün Veri'!$A:$E,5,FALSE),"")</f>
        <v/>
      </c>
      <c r="G43" s="6"/>
      <c r="H43" s="6"/>
      <c r="I43" s="14">
        <v>10</v>
      </c>
      <c r="J43" s="15">
        <f t="shared" si="25"/>
        <v>45</v>
      </c>
      <c r="K43" s="15">
        <f t="shared" si="26"/>
        <v>15</v>
      </c>
      <c r="L43" s="8">
        <f t="shared" si="27"/>
        <v>9</v>
      </c>
      <c r="M43" s="6" t="s">
        <v>763</v>
      </c>
      <c r="N43" s="9" t="str">
        <f t="shared" si="41"/>
        <v/>
      </c>
      <c r="O43" s="10" t="str">
        <f t="shared" si="42"/>
        <v/>
      </c>
      <c r="P43" s="8" t="str">
        <f t="shared" si="28"/>
        <v/>
      </c>
      <c r="Q43" s="8" t="str">
        <f t="shared" si="29"/>
        <v/>
      </c>
      <c r="R43" s="9" t="str">
        <f>IF(AB43="","",WORKDAY.INTL(W43,AA43,V43,'Resmi Tatiller'!$A$2:$A$17))</f>
        <v/>
      </c>
      <c r="S43" s="10" t="str">
        <f t="shared" si="30"/>
        <v/>
      </c>
      <c r="T43" s="8" t="str">
        <f t="shared" si="31"/>
        <v>Boş</v>
      </c>
      <c r="U43" s="8">
        <f t="shared" si="32"/>
        <v>540</v>
      </c>
      <c r="V43" s="11" t="str">
        <f t="shared" si="33"/>
        <v>0000011</v>
      </c>
      <c r="W43" s="9" t="str">
        <f>IF(OR(N43="",O43=""),"",IF($AD43="24 Saat",N43,IF($AD43="12 Saat",IF(O43&gt;=TIME(20,0,0),WORKDAY.INTL(N43,1,V43,'Resmi Tatiller'!$A$2:$A$17),WORKDAY.INTL(N43-1,1,V43,'Resmi Tatiller'!$A$2:$A$17)),IF($AD43="2 Vardiya",IF(O43&lt;TIME(6,0,0),N43-1,IF(O43&lt;TIME(8,0,0),WORKDAY.INTL(N43-1,1,V43,'Resmi Tatiller'!$A$2:$A$17),N43)),IF(O43&gt;=TIME(18,0,0),WORKDAY.INTL(N43,1,V43,'Resmi Tatiller'!$A$2:$A$17),WORKDAY.INTL(N43-1,1,V43,'Resmi Tatiller'!$A$2:$A$17))))))</f>
        <v/>
      </c>
      <c r="X43" s="8" t="str">
        <f t="shared" si="34"/>
        <v/>
      </c>
      <c r="Y43" s="11" t="str">
        <f t="shared" si="35"/>
        <v/>
      </c>
      <c r="Z43" s="11" t="str">
        <f t="shared" si="36"/>
        <v/>
      </c>
      <c r="AA43" s="11" t="str">
        <f t="shared" si="37"/>
        <v/>
      </c>
      <c r="AB43" s="11" t="str">
        <f t="shared" si="38"/>
        <v/>
      </c>
      <c r="AC43" s="12" t="str">
        <f t="shared" si="39"/>
        <v/>
      </c>
      <c r="AD43" s="6" t="str">
        <f t="shared" si="40"/>
        <v>Gündüz</v>
      </c>
      <c r="AE43" s="18" t="str">
        <f t="shared" si="43"/>
        <v/>
      </c>
      <c r="AF43" s="18" t="str">
        <f t="shared" si="44"/>
        <v/>
      </c>
      <c r="AG43" s="19" t="str">
        <f t="shared" si="45"/>
        <v/>
      </c>
      <c r="AH43" s="18" t="str">
        <f>IF(AF43="","",WORKDAY.INTL(AF43-1,1,V43,'Resmi Tatiller'!$A$2:$A$17))</f>
        <v/>
      </c>
      <c r="AI43" s="18" t="str">
        <f t="shared" si="46"/>
        <v/>
      </c>
      <c r="AJ43" s="18" t="str">
        <f>IF(AE43="","",IF(AH43&lt;&gt;AF43,AH43+TIME(8,0,0),IF(AG43&lt;TIME(8,0,0),AF43+TIME(8,0,0),IF(AG43&lt;TIME(12,0,0),AE43,IF(AG43&lt;TIME(12,45,0),AF43+TIME(12,45,0),IF(AG43&lt;TIME(15,0,0),AE43,IF(AG43&lt;TIME(15,15,0),AF43+TIME(15,15,0),IF(AG43&lt;TIME(18,0,0),AE43,WORKDAY.INTL(AF43,1,V43,'Resmi Tatiller'!$A$2:$A$17)+TIME(8,0,0)))))))))</f>
        <v/>
      </c>
      <c r="AK43" s="18" t="str">
        <f>IF(AE43="","",IF(AH43&lt;&gt;AF43,AH43+TIME(8,0,0),IF(AG43&lt;TIME(8,0,0),AF43+TIME(8,0,0),IF(AG43&lt;TIME(12,0,0),AE43,IF(AG43&lt;TIME(12,45,0),AF43+TIME(12,45,0),IF(AG43&lt;TIME(15,0,0),AE43,IF(AG43&lt;TIME(15,15,0),AF43+TIME(15,15,0),IF(AG43&lt;TIME(20,0,0),AE43,WORKDAY.INTL(AF43,1,V43,'Resmi Tatiller'!$A$2:$A$17)+TIME(8,0,0)))))))))</f>
        <v/>
      </c>
      <c r="AL43" s="18" t="str">
        <f t="shared" si="47"/>
        <v/>
      </c>
    </row>
    <row r="44" spans="1:38" x14ac:dyDescent="0.25">
      <c r="A44" s="6" t="str">
        <f t="shared" si="24"/>
        <v/>
      </c>
      <c r="B44" s="6"/>
      <c r="C44" s="7" t="str">
        <f>IFERROR(VLOOKUP(B44,'Ürün Veri'!$A:$E,2,FALSE),"")</f>
        <v/>
      </c>
      <c r="D44" s="7" t="str">
        <f>IFERROR(VLOOKUP(B44,'Ürün Veri'!$A:$E,3,FALSE),"")</f>
        <v/>
      </c>
      <c r="E44" s="7" t="str">
        <f>IFERROR(VLOOKUP(B44,'Ürün Veri'!$A:$E,4,FALSE),"")</f>
        <v/>
      </c>
      <c r="F44" s="7" t="str">
        <f>IFERROR(VLOOKUP(B44,'Ürün Veri'!$A:$E,5,FALSE),"")</f>
        <v/>
      </c>
      <c r="G44" s="6"/>
      <c r="H44" s="6"/>
      <c r="I44" s="14">
        <v>10</v>
      </c>
      <c r="J44" s="15">
        <f t="shared" si="25"/>
        <v>45</v>
      </c>
      <c r="K44" s="15">
        <f t="shared" si="26"/>
        <v>15</v>
      </c>
      <c r="L44" s="8">
        <f t="shared" si="27"/>
        <v>9</v>
      </c>
      <c r="M44" s="6" t="s">
        <v>763</v>
      </c>
      <c r="N44" s="9" t="str">
        <f t="shared" si="41"/>
        <v/>
      </c>
      <c r="O44" s="10" t="str">
        <f t="shared" si="42"/>
        <v/>
      </c>
      <c r="P44" s="8" t="str">
        <f t="shared" si="28"/>
        <v/>
      </c>
      <c r="Q44" s="8" t="str">
        <f t="shared" si="29"/>
        <v/>
      </c>
      <c r="R44" s="9" t="str">
        <f>IF(AB44="","",WORKDAY.INTL(W44,AA44,V44,'Resmi Tatiller'!$A$2:$A$17))</f>
        <v/>
      </c>
      <c r="S44" s="10" t="str">
        <f t="shared" si="30"/>
        <v/>
      </c>
      <c r="T44" s="8" t="str">
        <f t="shared" si="31"/>
        <v>Boş</v>
      </c>
      <c r="U44" s="8">
        <f t="shared" si="32"/>
        <v>540</v>
      </c>
      <c r="V44" s="11" t="str">
        <f t="shared" si="33"/>
        <v>0000011</v>
      </c>
      <c r="W44" s="9" t="str">
        <f>IF(OR(N44="",O44=""),"",IF($AD44="24 Saat",N44,IF($AD44="12 Saat",IF(O44&gt;=TIME(20,0,0),WORKDAY.INTL(N44,1,V44,'Resmi Tatiller'!$A$2:$A$17),WORKDAY.INTL(N44-1,1,V44,'Resmi Tatiller'!$A$2:$A$17)),IF($AD44="2 Vardiya",IF(O44&lt;TIME(6,0,0),N44-1,IF(O44&lt;TIME(8,0,0),WORKDAY.INTL(N44-1,1,V44,'Resmi Tatiller'!$A$2:$A$17),N44)),IF(O44&gt;=TIME(18,0,0),WORKDAY.INTL(N44,1,V44,'Resmi Tatiller'!$A$2:$A$17),WORKDAY.INTL(N44-1,1,V44,'Resmi Tatiller'!$A$2:$A$17))))))</f>
        <v/>
      </c>
      <c r="X44" s="8" t="str">
        <f t="shared" si="34"/>
        <v/>
      </c>
      <c r="Y44" s="11" t="str">
        <f t="shared" si="35"/>
        <v/>
      </c>
      <c r="Z44" s="11" t="str">
        <f t="shared" si="36"/>
        <v/>
      </c>
      <c r="AA44" s="11" t="str">
        <f t="shared" si="37"/>
        <v/>
      </c>
      <c r="AB44" s="11" t="str">
        <f t="shared" si="38"/>
        <v/>
      </c>
      <c r="AC44" s="12" t="str">
        <f t="shared" si="39"/>
        <v/>
      </c>
      <c r="AD44" s="6" t="str">
        <f t="shared" si="40"/>
        <v>Gündüz</v>
      </c>
      <c r="AE44" s="18" t="str">
        <f t="shared" si="43"/>
        <v/>
      </c>
      <c r="AF44" s="18" t="str">
        <f t="shared" si="44"/>
        <v/>
      </c>
      <c r="AG44" s="19" t="str">
        <f t="shared" si="45"/>
        <v/>
      </c>
      <c r="AH44" s="18" t="str">
        <f>IF(AF44="","",WORKDAY.INTL(AF44-1,1,V44,'Resmi Tatiller'!$A$2:$A$17))</f>
        <v/>
      </c>
      <c r="AI44" s="18" t="str">
        <f t="shared" si="46"/>
        <v/>
      </c>
      <c r="AJ44" s="18" t="str">
        <f>IF(AE44="","",IF(AH44&lt;&gt;AF44,AH44+TIME(8,0,0),IF(AG44&lt;TIME(8,0,0),AF44+TIME(8,0,0),IF(AG44&lt;TIME(12,0,0),AE44,IF(AG44&lt;TIME(12,45,0),AF44+TIME(12,45,0),IF(AG44&lt;TIME(15,0,0),AE44,IF(AG44&lt;TIME(15,15,0),AF44+TIME(15,15,0),IF(AG44&lt;TIME(18,0,0),AE44,WORKDAY.INTL(AF44,1,V44,'Resmi Tatiller'!$A$2:$A$17)+TIME(8,0,0)))))))))</f>
        <v/>
      </c>
      <c r="AK44" s="18" t="str">
        <f>IF(AE44="","",IF(AH44&lt;&gt;AF44,AH44+TIME(8,0,0),IF(AG44&lt;TIME(8,0,0),AF44+TIME(8,0,0),IF(AG44&lt;TIME(12,0,0),AE44,IF(AG44&lt;TIME(12,45,0),AF44+TIME(12,45,0),IF(AG44&lt;TIME(15,0,0),AE44,IF(AG44&lt;TIME(15,15,0),AF44+TIME(15,15,0),IF(AG44&lt;TIME(20,0,0),AE44,WORKDAY.INTL(AF44,1,V44,'Resmi Tatiller'!$A$2:$A$17)+TIME(8,0,0)))))))))</f>
        <v/>
      </c>
      <c r="AL44" s="18" t="str">
        <f t="shared" si="47"/>
        <v/>
      </c>
    </row>
    <row r="45" spans="1:38" x14ac:dyDescent="0.25">
      <c r="A45" s="6" t="str">
        <f t="shared" si="24"/>
        <v/>
      </c>
      <c r="B45" s="6"/>
      <c r="C45" s="7" t="str">
        <f>IFERROR(VLOOKUP(B45,'Ürün Veri'!$A:$E,2,FALSE),"")</f>
        <v/>
      </c>
      <c r="D45" s="7" t="str">
        <f>IFERROR(VLOOKUP(B45,'Ürün Veri'!$A:$E,3,FALSE),"")</f>
        <v/>
      </c>
      <c r="E45" s="7" t="str">
        <f>IFERROR(VLOOKUP(B45,'Ürün Veri'!$A:$E,4,FALSE),"")</f>
        <v/>
      </c>
      <c r="F45" s="7" t="str">
        <f>IFERROR(VLOOKUP(B45,'Ürün Veri'!$A:$E,5,FALSE),"")</f>
        <v/>
      </c>
      <c r="G45" s="6"/>
      <c r="H45" s="6"/>
      <c r="I45" s="14">
        <v>10</v>
      </c>
      <c r="J45" s="15">
        <f t="shared" si="25"/>
        <v>45</v>
      </c>
      <c r="K45" s="15">
        <f t="shared" si="26"/>
        <v>15</v>
      </c>
      <c r="L45" s="8">
        <f t="shared" si="27"/>
        <v>9</v>
      </c>
      <c r="M45" s="6" t="s">
        <v>763</v>
      </c>
      <c r="N45" s="9" t="str">
        <f t="shared" si="41"/>
        <v/>
      </c>
      <c r="O45" s="10" t="str">
        <f t="shared" si="42"/>
        <v/>
      </c>
      <c r="P45" s="8" t="str">
        <f t="shared" si="28"/>
        <v/>
      </c>
      <c r="Q45" s="8" t="str">
        <f t="shared" si="29"/>
        <v/>
      </c>
      <c r="R45" s="9" t="str">
        <f>IF(AB45="","",WORKDAY.INTL(W45,AA45,V45,'Resmi Tatiller'!$A$2:$A$17))</f>
        <v/>
      </c>
      <c r="S45" s="10" t="str">
        <f t="shared" si="30"/>
        <v/>
      </c>
      <c r="T45" s="8" t="str">
        <f t="shared" si="31"/>
        <v>Boş</v>
      </c>
      <c r="U45" s="8">
        <f t="shared" si="32"/>
        <v>540</v>
      </c>
      <c r="V45" s="11" t="str">
        <f t="shared" si="33"/>
        <v>0000011</v>
      </c>
      <c r="W45" s="9" t="str">
        <f>IF(OR(N45="",O45=""),"",IF($AD45="24 Saat",N45,IF($AD45="12 Saat",IF(O45&gt;=TIME(20,0,0),WORKDAY.INTL(N45,1,V45,'Resmi Tatiller'!$A$2:$A$17),WORKDAY.INTL(N45-1,1,V45,'Resmi Tatiller'!$A$2:$A$17)),IF($AD45="2 Vardiya",IF(O45&lt;TIME(6,0,0),N45-1,IF(O45&lt;TIME(8,0,0),WORKDAY.INTL(N45-1,1,V45,'Resmi Tatiller'!$A$2:$A$17),N45)),IF(O45&gt;=TIME(18,0,0),WORKDAY.INTL(N45,1,V45,'Resmi Tatiller'!$A$2:$A$17),WORKDAY.INTL(N45-1,1,V45,'Resmi Tatiller'!$A$2:$A$17))))))</f>
        <v/>
      </c>
      <c r="X45" s="8" t="str">
        <f t="shared" si="34"/>
        <v/>
      </c>
      <c r="Y45" s="11" t="str">
        <f t="shared" si="35"/>
        <v/>
      </c>
      <c r="Z45" s="11" t="str">
        <f t="shared" si="36"/>
        <v/>
      </c>
      <c r="AA45" s="11" t="str">
        <f t="shared" si="37"/>
        <v/>
      </c>
      <c r="AB45" s="11" t="str">
        <f t="shared" si="38"/>
        <v/>
      </c>
      <c r="AC45" s="12" t="str">
        <f t="shared" si="39"/>
        <v/>
      </c>
      <c r="AD45" s="6" t="str">
        <f t="shared" si="40"/>
        <v>Gündüz</v>
      </c>
      <c r="AE45" s="18" t="str">
        <f t="shared" si="43"/>
        <v/>
      </c>
      <c r="AF45" s="18" t="str">
        <f t="shared" si="44"/>
        <v/>
      </c>
      <c r="AG45" s="19" t="str">
        <f t="shared" si="45"/>
        <v/>
      </c>
      <c r="AH45" s="18" t="str">
        <f>IF(AF45="","",WORKDAY.INTL(AF45-1,1,V45,'Resmi Tatiller'!$A$2:$A$17))</f>
        <v/>
      </c>
      <c r="AI45" s="18" t="str">
        <f t="shared" si="46"/>
        <v/>
      </c>
      <c r="AJ45" s="18" t="str">
        <f>IF(AE45="","",IF(AH45&lt;&gt;AF45,AH45+TIME(8,0,0),IF(AG45&lt;TIME(8,0,0),AF45+TIME(8,0,0),IF(AG45&lt;TIME(12,0,0),AE45,IF(AG45&lt;TIME(12,45,0),AF45+TIME(12,45,0),IF(AG45&lt;TIME(15,0,0),AE45,IF(AG45&lt;TIME(15,15,0),AF45+TIME(15,15,0),IF(AG45&lt;TIME(18,0,0),AE45,WORKDAY.INTL(AF45,1,V45,'Resmi Tatiller'!$A$2:$A$17)+TIME(8,0,0)))))))))</f>
        <v/>
      </c>
      <c r="AK45" s="18" t="str">
        <f>IF(AE45="","",IF(AH45&lt;&gt;AF45,AH45+TIME(8,0,0),IF(AG45&lt;TIME(8,0,0),AF45+TIME(8,0,0),IF(AG45&lt;TIME(12,0,0),AE45,IF(AG45&lt;TIME(12,45,0),AF45+TIME(12,45,0),IF(AG45&lt;TIME(15,0,0),AE45,IF(AG45&lt;TIME(15,15,0),AF45+TIME(15,15,0),IF(AG45&lt;TIME(20,0,0),AE45,WORKDAY.INTL(AF45,1,V45,'Resmi Tatiller'!$A$2:$A$17)+TIME(8,0,0)))))))))</f>
        <v/>
      </c>
      <c r="AL45" s="18" t="str">
        <f t="shared" si="47"/>
        <v/>
      </c>
    </row>
    <row r="46" spans="1:38" x14ac:dyDescent="0.25">
      <c r="A46" s="6" t="str">
        <f t="shared" si="24"/>
        <v/>
      </c>
      <c r="B46" s="6"/>
      <c r="C46" s="7" t="str">
        <f>IFERROR(VLOOKUP(B46,'Ürün Veri'!$A:$E,2,FALSE),"")</f>
        <v/>
      </c>
      <c r="D46" s="7" t="str">
        <f>IFERROR(VLOOKUP(B46,'Ürün Veri'!$A:$E,3,FALSE),"")</f>
        <v/>
      </c>
      <c r="E46" s="7" t="str">
        <f>IFERROR(VLOOKUP(B46,'Ürün Veri'!$A:$E,4,FALSE),"")</f>
        <v/>
      </c>
      <c r="F46" s="7" t="str">
        <f>IFERROR(VLOOKUP(B46,'Ürün Veri'!$A:$E,5,FALSE),"")</f>
        <v/>
      </c>
      <c r="G46" s="6"/>
      <c r="H46" s="6"/>
      <c r="I46" s="14">
        <v>10</v>
      </c>
      <c r="J46" s="15">
        <f t="shared" si="25"/>
        <v>45</v>
      </c>
      <c r="K46" s="15">
        <f t="shared" si="26"/>
        <v>15</v>
      </c>
      <c r="L46" s="8">
        <f t="shared" si="27"/>
        <v>9</v>
      </c>
      <c r="M46" s="6" t="s">
        <v>763</v>
      </c>
      <c r="N46" s="9" t="str">
        <f t="shared" si="41"/>
        <v/>
      </c>
      <c r="O46" s="10" t="str">
        <f t="shared" si="42"/>
        <v/>
      </c>
      <c r="P46" s="8" t="str">
        <f t="shared" si="28"/>
        <v/>
      </c>
      <c r="Q46" s="8" t="str">
        <f t="shared" si="29"/>
        <v/>
      </c>
      <c r="R46" s="9" t="str">
        <f>IF(AB46="","",WORKDAY.INTL(W46,AA46,V46,'Resmi Tatiller'!$A$2:$A$17))</f>
        <v/>
      </c>
      <c r="S46" s="10" t="str">
        <f t="shared" si="30"/>
        <v/>
      </c>
      <c r="T46" s="8" t="str">
        <f t="shared" si="31"/>
        <v>Boş</v>
      </c>
      <c r="U46" s="8">
        <f t="shared" si="32"/>
        <v>540</v>
      </c>
      <c r="V46" s="11" t="str">
        <f t="shared" si="33"/>
        <v>0000011</v>
      </c>
      <c r="W46" s="9" t="str">
        <f>IF(OR(N46="",O46=""),"",IF($AD46="24 Saat",N46,IF($AD46="12 Saat",IF(O46&gt;=TIME(20,0,0),WORKDAY.INTL(N46,1,V46,'Resmi Tatiller'!$A$2:$A$17),WORKDAY.INTL(N46-1,1,V46,'Resmi Tatiller'!$A$2:$A$17)),IF($AD46="2 Vardiya",IF(O46&lt;TIME(6,0,0),N46-1,IF(O46&lt;TIME(8,0,0),WORKDAY.INTL(N46-1,1,V46,'Resmi Tatiller'!$A$2:$A$17),N46)),IF(O46&gt;=TIME(18,0,0),WORKDAY.INTL(N46,1,V46,'Resmi Tatiller'!$A$2:$A$17),WORKDAY.INTL(N46-1,1,V46,'Resmi Tatiller'!$A$2:$A$17))))))</f>
        <v/>
      </c>
      <c r="X46" s="8" t="str">
        <f t="shared" si="34"/>
        <v/>
      </c>
      <c r="Y46" s="11" t="str">
        <f t="shared" si="35"/>
        <v/>
      </c>
      <c r="Z46" s="11" t="str">
        <f t="shared" si="36"/>
        <v/>
      </c>
      <c r="AA46" s="11" t="str">
        <f t="shared" si="37"/>
        <v/>
      </c>
      <c r="AB46" s="11" t="str">
        <f t="shared" si="38"/>
        <v/>
      </c>
      <c r="AC46" s="12" t="str">
        <f t="shared" si="39"/>
        <v/>
      </c>
      <c r="AD46" s="6" t="str">
        <f t="shared" si="40"/>
        <v>Gündüz</v>
      </c>
      <c r="AE46" s="18" t="str">
        <f t="shared" si="43"/>
        <v/>
      </c>
      <c r="AF46" s="18" t="str">
        <f t="shared" si="44"/>
        <v/>
      </c>
      <c r="AG46" s="19" t="str">
        <f t="shared" si="45"/>
        <v/>
      </c>
      <c r="AH46" s="18" t="str">
        <f>IF(AF46="","",WORKDAY.INTL(AF46-1,1,V46,'Resmi Tatiller'!$A$2:$A$17))</f>
        <v/>
      </c>
      <c r="AI46" s="18" t="str">
        <f t="shared" si="46"/>
        <v/>
      </c>
      <c r="AJ46" s="18" t="str">
        <f>IF(AE46="","",IF(AH46&lt;&gt;AF46,AH46+TIME(8,0,0),IF(AG46&lt;TIME(8,0,0),AF46+TIME(8,0,0),IF(AG46&lt;TIME(12,0,0),AE46,IF(AG46&lt;TIME(12,45,0),AF46+TIME(12,45,0),IF(AG46&lt;TIME(15,0,0),AE46,IF(AG46&lt;TIME(15,15,0),AF46+TIME(15,15,0),IF(AG46&lt;TIME(18,0,0),AE46,WORKDAY.INTL(AF46,1,V46,'Resmi Tatiller'!$A$2:$A$17)+TIME(8,0,0)))))))))</f>
        <v/>
      </c>
      <c r="AK46" s="18" t="str">
        <f>IF(AE46="","",IF(AH46&lt;&gt;AF46,AH46+TIME(8,0,0),IF(AG46&lt;TIME(8,0,0),AF46+TIME(8,0,0),IF(AG46&lt;TIME(12,0,0),AE46,IF(AG46&lt;TIME(12,45,0),AF46+TIME(12,45,0),IF(AG46&lt;TIME(15,0,0),AE46,IF(AG46&lt;TIME(15,15,0),AF46+TIME(15,15,0),IF(AG46&lt;TIME(20,0,0),AE46,WORKDAY.INTL(AF46,1,V46,'Resmi Tatiller'!$A$2:$A$17)+TIME(8,0,0)))))))))</f>
        <v/>
      </c>
      <c r="AL46" s="18" t="str">
        <f t="shared" si="47"/>
        <v/>
      </c>
    </row>
    <row r="47" spans="1:38" x14ac:dyDescent="0.25">
      <c r="A47" s="6" t="str">
        <f t="shared" si="24"/>
        <v/>
      </c>
      <c r="B47" s="6"/>
      <c r="C47" s="7" t="str">
        <f>IFERROR(VLOOKUP(B47,'Ürün Veri'!$A:$E,2,FALSE),"")</f>
        <v/>
      </c>
      <c r="D47" s="7" t="str">
        <f>IFERROR(VLOOKUP(B47,'Ürün Veri'!$A:$E,3,FALSE),"")</f>
        <v/>
      </c>
      <c r="E47" s="7" t="str">
        <f>IFERROR(VLOOKUP(B47,'Ürün Veri'!$A:$E,4,FALSE),"")</f>
        <v/>
      </c>
      <c r="F47" s="7" t="str">
        <f>IFERROR(VLOOKUP(B47,'Ürün Veri'!$A:$E,5,FALSE),"")</f>
        <v/>
      </c>
      <c r="G47" s="6"/>
      <c r="H47" s="6"/>
      <c r="I47" s="14">
        <v>10</v>
      </c>
      <c r="J47" s="15">
        <f t="shared" si="25"/>
        <v>45</v>
      </c>
      <c r="K47" s="15">
        <f t="shared" si="26"/>
        <v>15</v>
      </c>
      <c r="L47" s="8">
        <f t="shared" si="27"/>
        <v>9</v>
      </c>
      <c r="M47" s="6" t="s">
        <v>763</v>
      </c>
      <c r="N47" s="9" t="str">
        <f t="shared" si="41"/>
        <v/>
      </c>
      <c r="O47" s="10" t="str">
        <f t="shared" si="42"/>
        <v/>
      </c>
      <c r="P47" s="8" t="str">
        <f t="shared" si="28"/>
        <v/>
      </c>
      <c r="Q47" s="8" t="str">
        <f t="shared" si="29"/>
        <v/>
      </c>
      <c r="R47" s="9" t="str">
        <f>IF(AB47="","",WORKDAY.INTL(W47,AA47,V47,'Resmi Tatiller'!$A$2:$A$17))</f>
        <v/>
      </c>
      <c r="S47" s="10" t="str">
        <f t="shared" si="30"/>
        <v/>
      </c>
      <c r="T47" s="8" t="str">
        <f t="shared" si="31"/>
        <v>Boş</v>
      </c>
      <c r="U47" s="8">
        <f t="shared" si="32"/>
        <v>540</v>
      </c>
      <c r="V47" s="11" t="str">
        <f t="shared" si="33"/>
        <v>0000011</v>
      </c>
      <c r="W47" s="9" t="str">
        <f>IF(OR(N47="",O47=""),"",IF($AD47="24 Saat",N47,IF($AD47="12 Saat",IF(O47&gt;=TIME(20,0,0),WORKDAY.INTL(N47,1,V47,'Resmi Tatiller'!$A$2:$A$17),WORKDAY.INTL(N47-1,1,V47,'Resmi Tatiller'!$A$2:$A$17)),IF($AD47="2 Vardiya",IF(O47&lt;TIME(6,0,0),N47-1,IF(O47&lt;TIME(8,0,0),WORKDAY.INTL(N47-1,1,V47,'Resmi Tatiller'!$A$2:$A$17),N47)),IF(O47&gt;=TIME(18,0,0),WORKDAY.INTL(N47,1,V47,'Resmi Tatiller'!$A$2:$A$17),WORKDAY.INTL(N47-1,1,V47,'Resmi Tatiller'!$A$2:$A$17))))))</f>
        <v/>
      </c>
      <c r="X47" s="8" t="str">
        <f t="shared" si="34"/>
        <v/>
      </c>
      <c r="Y47" s="11" t="str">
        <f t="shared" si="35"/>
        <v/>
      </c>
      <c r="Z47" s="11" t="str">
        <f t="shared" si="36"/>
        <v/>
      </c>
      <c r="AA47" s="11" t="str">
        <f t="shared" si="37"/>
        <v/>
      </c>
      <c r="AB47" s="11" t="str">
        <f t="shared" si="38"/>
        <v/>
      </c>
      <c r="AC47" s="12" t="str">
        <f t="shared" si="39"/>
        <v/>
      </c>
      <c r="AD47" s="6" t="str">
        <f t="shared" si="40"/>
        <v>Gündüz</v>
      </c>
      <c r="AE47" s="18" t="str">
        <f t="shared" si="43"/>
        <v/>
      </c>
      <c r="AF47" s="18" t="str">
        <f t="shared" si="44"/>
        <v/>
      </c>
      <c r="AG47" s="19" t="str">
        <f t="shared" si="45"/>
        <v/>
      </c>
      <c r="AH47" s="18" t="str">
        <f>IF(AF47="","",WORKDAY.INTL(AF47-1,1,V47,'Resmi Tatiller'!$A$2:$A$17))</f>
        <v/>
      </c>
      <c r="AI47" s="18" t="str">
        <f t="shared" si="46"/>
        <v/>
      </c>
      <c r="AJ47" s="18" t="str">
        <f>IF(AE47="","",IF(AH47&lt;&gt;AF47,AH47+TIME(8,0,0),IF(AG47&lt;TIME(8,0,0),AF47+TIME(8,0,0),IF(AG47&lt;TIME(12,0,0),AE47,IF(AG47&lt;TIME(12,45,0),AF47+TIME(12,45,0),IF(AG47&lt;TIME(15,0,0),AE47,IF(AG47&lt;TIME(15,15,0),AF47+TIME(15,15,0),IF(AG47&lt;TIME(18,0,0),AE47,WORKDAY.INTL(AF47,1,V47,'Resmi Tatiller'!$A$2:$A$17)+TIME(8,0,0)))))))))</f>
        <v/>
      </c>
      <c r="AK47" s="18" t="str">
        <f>IF(AE47="","",IF(AH47&lt;&gt;AF47,AH47+TIME(8,0,0),IF(AG47&lt;TIME(8,0,0),AF47+TIME(8,0,0),IF(AG47&lt;TIME(12,0,0),AE47,IF(AG47&lt;TIME(12,45,0),AF47+TIME(12,45,0),IF(AG47&lt;TIME(15,0,0),AE47,IF(AG47&lt;TIME(15,15,0),AF47+TIME(15,15,0),IF(AG47&lt;TIME(20,0,0),AE47,WORKDAY.INTL(AF47,1,V47,'Resmi Tatiller'!$A$2:$A$17)+TIME(8,0,0)))))))))</f>
        <v/>
      </c>
      <c r="AL47" s="18" t="str">
        <f t="shared" si="47"/>
        <v/>
      </c>
    </row>
    <row r="48" spans="1:38" x14ac:dyDescent="0.25">
      <c r="A48" s="6" t="str">
        <f t="shared" si="24"/>
        <v/>
      </c>
      <c r="B48" s="6"/>
      <c r="C48" s="7" t="str">
        <f>IFERROR(VLOOKUP(B48,'Ürün Veri'!$A:$E,2,FALSE),"")</f>
        <v/>
      </c>
      <c r="D48" s="7" t="str">
        <f>IFERROR(VLOOKUP(B48,'Ürün Veri'!$A:$E,3,FALSE),"")</f>
        <v/>
      </c>
      <c r="E48" s="7" t="str">
        <f>IFERROR(VLOOKUP(B48,'Ürün Veri'!$A:$E,4,FALSE),"")</f>
        <v/>
      </c>
      <c r="F48" s="7" t="str">
        <f>IFERROR(VLOOKUP(B48,'Ürün Veri'!$A:$E,5,FALSE),"")</f>
        <v/>
      </c>
      <c r="G48" s="6"/>
      <c r="H48" s="6"/>
      <c r="I48" s="14">
        <v>10</v>
      </c>
      <c r="J48" s="15">
        <f t="shared" si="25"/>
        <v>45</v>
      </c>
      <c r="K48" s="15">
        <f t="shared" si="26"/>
        <v>15</v>
      </c>
      <c r="L48" s="8">
        <f t="shared" si="27"/>
        <v>9</v>
      </c>
      <c r="M48" s="6" t="s">
        <v>763</v>
      </c>
      <c r="N48" s="9" t="str">
        <f t="shared" si="41"/>
        <v/>
      </c>
      <c r="O48" s="10" t="str">
        <f t="shared" si="42"/>
        <v/>
      </c>
      <c r="P48" s="8" t="str">
        <f t="shared" si="28"/>
        <v/>
      </c>
      <c r="Q48" s="8" t="str">
        <f t="shared" si="29"/>
        <v/>
      </c>
      <c r="R48" s="9" t="str">
        <f>IF(AB48="","",WORKDAY.INTL(W48,AA48,V48,'Resmi Tatiller'!$A$2:$A$17))</f>
        <v/>
      </c>
      <c r="S48" s="10" t="str">
        <f t="shared" si="30"/>
        <v/>
      </c>
      <c r="T48" s="8" t="str">
        <f t="shared" si="31"/>
        <v>Boş</v>
      </c>
      <c r="U48" s="8">
        <f t="shared" si="32"/>
        <v>540</v>
      </c>
      <c r="V48" s="11" t="str">
        <f t="shared" si="33"/>
        <v>0000011</v>
      </c>
      <c r="W48" s="9" t="str">
        <f>IF(OR(N48="",O48=""),"",IF($AD48="24 Saat",N48,IF($AD48="12 Saat",IF(O48&gt;=TIME(20,0,0),WORKDAY.INTL(N48,1,V48,'Resmi Tatiller'!$A$2:$A$17),WORKDAY.INTL(N48-1,1,V48,'Resmi Tatiller'!$A$2:$A$17)),IF($AD48="2 Vardiya",IF(O48&lt;TIME(6,0,0),N48-1,IF(O48&lt;TIME(8,0,0),WORKDAY.INTL(N48-1,1,V48,'Resmi Tatiller'!$A$2:$A$17),N48)),IF(O48&gt;=TIME(18,0,0),WORKDAY.INTL(N48,1,V48,'Resmi Tatiller'!$A$2:$A$17),WORKDAY.INTL(N48-1,1,V48,'Resmi Tatiller'!$A$2:$A$17))))))</f>
        <v/>
      </c>
      <c r="X48" s="8" t="str">
        <f t="shared" si="34"/>
        <v/>
      </c>
      <c r="Y48" s="11" t="str">
        <f t="shared" si="35"/>
        <v/>
      </c>
      <c r="Z48" s="11" t="str">
        <f t="shared" si="36"/>
        <v/>
      </c>
      <c r="AA48" s="11" t="str">
        <f t="shared" si="37"/>
        <v/>
      </c>
      <c r="AB48" s="11" t="str">
        <f t="shared" si="38"/>
        <v/>
      </c>
      <c r="AC48" s="12" t="str">
        <f t="shared" si="39"/>
        <v/>
      </c>
      <c r="AD48" s="6" t="str">
        <f t="shared" si="40"/>
        <v>Gündüz</v>
      </c>
      <c r="AE48" s="18" t="str">
        <f t="shared" si="43"/>
        <v/>
      </c>
      <c r="AF48" s="18" t="str">
        <f t="shared" si="44"/>
        <v/>
      </c>
      <c r="AG48" s="19" t="str">
        <f t="shared" si="45"/>
        <v/>
      </c>
      <c r="AH48" s="18" t="str">
        <f>IF(AF48="","",WORKDAY.INTL(AF48-1,1,V48,'Resmi Tatiller'!$A$2:$A$17))</f>
        <v/>
      </c>
      <c r="AI48" s="18" t="str">
        <f t="shared" si="46"/>
        <v/>
      </c>
      <c r="AJ48" s="18" t="str">
        <f>IF(AE48="","",IF(AH48&lt;&gt;AF48,AH48+TIME(8,0,0),IF(AG48&lt;TIME(8,0,0),AF48+TIME(8,0,0),IF(AG48&lt;TIME(12,0,0),AE48,IF(AG48&lt;TIME(12,45,0),AF48+TIME(12,45,0),IF(AG48&lt;TIME(15,0,0),AE48,IF(AG48&lt;TIME(15,15,0),AF48+TIME(15,15,0),IF(AG48&lt;TIME(18,0,0),AE48,WORKDAY.INTL(AF48,1,V48,'Resmi Tatiller'!$A$2:$A$17)+TIME(8,0,0)))))))))</f>
        <v/>
      </c>
      <c r="AK48" s="18" t="str">
        <f>IF(AE48="","",IF(AH48&lt;&gt;AF48,AH48+TIME(8,0,0),IF(AG48&lt;TIME(8,0,0),AF48+TIME(8,0,0),IF(AG48&lt;TIME(12,0,0),AE48,IF(AG48&lt;TIME(12,45,0),AF48+TIME(12,45,0),IF(AG48&lt;TIME(15,0,0),AE48,IF(AG48&lt;TIME(15,15,0),AF48+TIME(15,15,0),IF(AG48&lt;TIME(20,0,0),AE48,WORKDAY.INTL(AF48,1,V48,'Resmi Tatiller'!$A$2:$A$17)+TIME(8,0,0)))))))))</f>
        <v/>
      </c>
      <c r="AL48" s="18" t="str">
        <f t="shared" si="47"/>
        <v/>
      </c>
    </row>
    <row r="49" spans="1:38" x14ac:dyDescent="0.25">
      <c r="A49" s="6" t="str">
        <f t="shared" si="24"/>
        <v/>
      </c>
      <c r="B49" s="6"/>
      <c r="C49" s="7" t="str">
        <f>IFERROR(VLOOKUP(B49,'Ürün Veri'!$A:$E,2,FALSE),"")</f>
        <v/>
      </c>
      <c r="D49" s="7" t="str">
        <f>IFERROR(VLOOKUP(B49,'Ürün Veri'!$A:$E,3,FALSE),"")</f>
        <v/>
      </c>
      <c r="E49" s="7" t="str">
        <f>IFERROR(VLOOKUP(B49,'Ürün Veri'!$A:$E,4,FALSE),"")</f>
        <v/>
      </c>
      <c r="F49" s="7" t="str">
        <f>IFERROR(VLOOKUP(B49,'Ürün Veri'!$A:$E,5,FALSE),"")</f>
        <v/>
      </c>
      <c r="G49" s="6"/>
      <c r="H49" s="6"/>
      <c r="I49" s="14">
        <v>10</v>
      </c>
      <c r="J49" s="15">
        <f t="shared" si="25"/>
        <v>45</v>
      </c>
      <c r="K49" s="15">
        <f t="shared" si="26"/>
        <v>15</v>
      </c>
      <c r="L49" s="8">
        <f t="shared" si="27"/>
        <v>9</v>
      </c>
      <c r="M49" s="6" t="s">
        <v>763</v>
      </c>
      <c r="N49" s="9" t="str">
        <f t="shared" si="41"/>
        <v/>
      </c>
      <c r="O49" s="10" t="str">
        <f t="shared" si="42"/>
        <v/>
      </c>
      <c r="P49" s="8" t="str">
        <f t="shared" si="28"/>
        <v/>
      </c>
      <c r="Q49" s="8" t="str">
        <f t="shared" si="29"/>
        <v/>
      </c>
      <c r="R49" s="9" t="str">
        <f>IF(AB49="","",WORKDAY.INTL(W49,AA49,V49,'Resmi Tatiller'!$A$2:$A$17))</f>
        <v/>
      </c>
      <c r="S49" s="10" t="str">
        <f t="shared" si="30"/>
        <v/>
      </c>
      <c r="T49" s="8" t="str">
        <f t="shared" si="31"/>
        <v>Boş</v>
      </c>
      <c r="U49" s="8">
        <f t="shared" si="32"/>
        <v>540</v>
      </c>
      <c r="V49" s="11" t="str">
        <f t="shared" si="33"/>
        <v>0000011</v>
      </c>
      <c r="W49" s="9" t="str">
        <f>IF(OR(N49="",O49=""),"",IF($AD49="24 Saat",N49,IF($AD49="12 Saat",IF(O49&gt;=TIME(20,0,0),WORKDAY.INTL(N49,1,V49,'Resmi Tatiller'!$A$2:$A$17),WORKDAY.INTL(N49-1,1,V49,'Resmi Tatiller'!$A$2:$A$17)),IF($AD49="2 Vardiya",IF(O49&lt;TIME(6,0,0),N49-1,IF(O49&lt;TIME(8,0,0),WORKDAY.INTL(N49-1,1,V49,'Resmi Tatiller'!$A$2:$A$17),N49)),IF(O49&gt;=TIME(18,0,0),WORKDAY.INTL(N49,1,V49,'Resmi Tatiller'!$A$2:$A$17),WORKDAY.INTL(N49-1,1,V49,'Resmi Tatiller'!$A$2:$A$17))))))</f>
        <v/>
      </c>
      <c r="X49" s="8" t="str">
        <f t="shared" si="34"/>
        <v/>
      </c>
      <c r="Y49" s="11" t="str">
        <f t="shared" si="35"/>
        <v/>
      </c>
      <c r="Z49" s="11" t="str">
        <f t="shared" si="36"/>
        <v/>
      </c>
      <c r="AA49" s="11" t="str">
        <f t="shared" si="37"/>
        <v/>
      </c>
      <c r="AB49" s="11" t="str">
        <f t="shared" si="38"/>
        <v/>
      </c>
      <c r="AC49" s="12" t="str">
        <f t="shared" si="39"/>
        <v/>
      </c>
      <c r="AD49" s="6" t="str">
        <f t="shared" si="40"/>
        <v>Gündüz</v>
      </c>
      <c r="AE49" s="18" t="str">
        <f t="shared" si="43"/>
        <v/>
      </c>
      <c r="AF49" s="18" t="str">
        <f t="shared" si="44"/>
        <v/>
      </c>
      <c r="AG49" s="19" t="str">
        <f t="shared" si="45"/>
        <v/>
      </c>
      <c r="AH49" s="18" t="str">
        <f>IF(AF49="","",WORKDAY.INTL(AF49-1,1,V49,'Resmi Tatiller'!$A$2:$A$17))</f>
        <v/>
      </c>
      <c r="AI49" s="18" t="str">
        <f t="shared" si="46"/>
        <v/>
      </c>
      <c r="AJ49" s="18" t="str">
        <f>IF(AE49="","",IF(AH49&lt;&gt;AF49,AH49+TIME(8,0,0),IF(AG49&lt;TIME(8,0,0),AF49+TIME(8,0,0),IF(AG49&lt;TIME(12,0,0),AE49,IF(AG49&lt;TIME(12,45,0),AF49+TIME(12,45,0),IF(AG49&lt;TIME(15,0,0),AE49,IF(AG49&lt;TIME(15,15,0),AF49+TIME(15,15,0),IF(AG49&lt;TIME(18,0,0),AE49,WORKDAY.INTL(AF49,1,V49,'Resmi Tatiller'!$A$2:$A$17)+TIME(8,0,0)))))))))</f>
        <v/>
      </c>
      <c r="AK49" s="18" t="str">
        <f>IF(AE49="","",IF(AH49&lt;&gt;AF49,AH49+TIME(8,0,0),IF(AG49&lt;TIME(8,0,0),AF49+TIME(8,0,0),IF(AG49&lt;TIME(12,0,0),AE49,IF(AG49&lt;TIME(12,45,0),AF49+TIME(12,45,0),IF(AG49&lt;TIME(15,0,0),AE49,IF(AG49&lt;TIME(15,15,0),AF49+TIME(15,15,0),IF(AG49&lt;TIME(20,0,0),AE49,WORKDAY.INTL(AF49,1,V49,'Resmi Tatiller'!$A$2:$A$17)+TIME(8,0,0)))))))))</f>
        <v/>
      </c>
      <c r="AL49" s="18" t="str">
        <f t="shared" si="47"/>
        <v/>
      </c>
    </row>
    <row r="50" spans="1:38" x14ac:dyDescent="0.25">
      <c r="A50" s="6" t="str">
        <f t="shared" si="24"/>
        <v/>
      </c>
      <c r="B50" s="6"/>
      <c r="C50" s="7" t="str">
        <f>IFERROR(VLOOKUP(B50,'Ürün Veri'!$A:$E,2,FALSE),"")</f>
        <v/>
      </c>
      <c r="D50" s="7" t="str">
        <f>IFERROR(VLOOKUP(B50,'Ürün Veri'!$A:$E,3,FALSE),"")</f>
        <v/>
      </c>
      <c r="E50" s="7" t="str">
        <f>IFERROR(VLOOKUP(B50,'Ürün Veri'!$A:$E,4,FALSE),"")</f>
        <v/>
      </c>
      <c r="F50" s="7" t="str">
        <f>IFERROR(VLOOKUP(B50,'Ürün Veri'!$A:$E,5,FALSE),"")</f>
        <v/>
      </c>
      <c r="G50" s="6"/>
      <c r="H50" s="6"/>
      <c r="I50" s="14">
        <v>10</v>
      </c>
      <c r="J50" s="15">
        <f t="shared" si="25"/>
        <v>45</v>
      </c>
      <c r="K50" s="15">
        <f t="shared" si="26"/>
        <v>15</v>
      </c>
      <c r="L50" s="8">
        <f t="shared" si="27"/>
        <v>9</v>
      </c>
      <c r="M50" s="6" t="s">
        <v>763</v>
      </c>
      <c r="N50" s="9" t="str">
        <f t="shared" si="41"/>
        <v/>
      </c>
      <c r="O50" s="10" t="str">
        <f t="shared" si="42"/>
        <v/>
      </c>
      <c r="P50" s="8" t="str">
        <f t="shared" si="28"/>
        <v/>
      </c>
      <c r="Q50" s="8" t="str">
        <f t="shared" si="29"/>
        <v/>
      </c>
      <c r="R50" s="9" t="str">
        <f>IF(AB50="","",WORKDAY.INTL(W50,AA50,V50,'Resmi Tatiller'!$A$2:$A$17))</f>
        <v/>
      </c>
      <c r="S50" s="10" t="str">
        <f t="shared" si="30"/>
        <v/>
      </c>
      <c r="T50" s="8" t="str">
        <f t="shared" si="31"/>
        <v>Boş</v>
      </c>
      <c r="U50" s="8">
        <f t="shared" si="32"/>
        <v>540</v>
      </c>
      <c r="V50" s="11" t="str">
        <f t="shared" si="33"/>
        <v>0000011</v>
      </c>
      <c r="W50" s="9" t="str">
        <f>IF(OR(N50="",O50=""),"",IF($AD50="24 Saat",N50,IF($AD50="12 Saat",IF(O50&gt;=TIME(20,0,0),WORKDAY.INTL(N50,1,V50,'Resmi Tatiller'!$A$2:$A$17),WORKDAY.INTL(N50-1,1,V50,'Resmi Tatiller'!$A$2:$A$17)),IF($AD50="2 Vardiya",IF(O50&lt;TIME(6,0,0),N50-1,IF(O50&lt;TIME(8,0,0),WORKDAY.INTL(N50-1,1,V50,'Resmi Tatiller'!$A$2:$A$17),N50)),IF(O50&gt;=TIME(18,0,0),WORKDAY.INTL(N50,1,V50,'Resmi Tatiller'!$A$2:$A$17),WORKDAY.INTL(N50-1,1,V50,'Resmi Tatiller'!$A$2:$A$17))))))</f>
        <v/>
      </c>
      <c r="X50" s="8" t="str">
        <f t="shared" si="34"/>
        <v/>
      </c>
      <c r="Y50" s="11" t="str">
        <f t="shared" si="35"/>
        <v/>
      </c>
      <c r="Z50" s="11" t="str">
        <f t="shared" si="36"/>
        <v/>
      </c>
      <c r="AA50" s="11" t="str">
        <f t="shared" si="37"/>
        <v/>
      </c>
      <c r="AB50" s="11" t="str">
        <f t="shared" si="38"/>
        <v/>
      </c>
      <c r="AC50" s="12" t="str">
        <f t="shared" si="39"/>
        <v/>
      </c>
      <c r="AD50" s="6" t="str">
        <f t="shared" si="40"/>
        <v>Gündüz</v>
      </c>
      <c r="AE50" s="18" t="str">
        <f t="shared" si="43"/>
        <v/>
      </c>
      <c r="AF50" s="18" t="str">
        <f t="shared" si="44"/>
        <v/>
      </c>
      <c r="AG50" s="19" t="str">
        <f t="shared" si="45"/>
        <v/>
      </c>
      <c r="AH50" s="18" t="str">
        <f>IF(AF50="","",WORKDAY.INTL(AF50-1,1,V50,'Resmi Tatiller'!$A$2:$A$17))</f>
        <v/>
      </c>
      <c r="AI50" s="18" t="str">
        <f t="shared" si="46"/>
        <v/>
      </c>
      <c r="AJ50" s="18" t="str">
        <f>IF(AE50="","",IF(AH50&lt;&gt;AF50,AH50+TIME(8,0,0),IF(AG50&lt;TIME(8,0,0),AF50+TIME(8,0,0),IF(AG50&lt;TIME(12,0,0),AE50,IF(AG50&lt;TIME(12,45,0),AF50+TIME(12,45,0),IF(AG50&lt;TIME(15,0,0),AE50,IF(AG50&lt;TIME(15,15,0),AF50+TIME(15,15,0),IF(AG50&lt;TIME(18,0,0),AE50,WORKDAY.INTL(AF50,1,V50,'Resmi Tatiller'!$A$2:$A$17)+TIME(8,0,0)))))))))</f>
        <v/>
      </c>
      <c r="AK50" s="18" t="str">
        <f>IF(AE50="","",IF(AH50&lt;&gt;AF50,AH50+TIME(8,0,0),IF(AG50&lt;TIME(8,0,0),AF50+TIME(8,0,0),IF(AG50&lt;TIME(12,0,0),AE50,IF(AG50&lt;TIME(12,45,0),AF50+TIME(12,45,0),IF(AG50&lt;TIME(15,0,0),AE50,IF(AG50&lt;TIME(15,15,0),AF50+TIME(15,15,0),IF(AG50&lt;TIME(20,0,0),AE50,WORKDAY.INTL(AF50,1,V50,'Resmi Tatiller'!$A$2:$A$17)+TIME(8,0,0)))))))))</f>
        <v/>
      </c>
      <c r="AL50" s="18" t="str">
        <f t="shared" si="47"/>
        <v/>
      </c>
    </row>
    <row r="51" spans="1:38" x14ac:dyDescent="0.25">
      <c r="A51" s="6" t="str">
        <f t="shared" si="24"/>
        <v/>
      </c>
      <c r="B51" s="6"/>
      <c r="C51" s="7" t="str">
        <f>IFERROR(VLOOKUP(B51,'Ürün Veri'!$A:$E,2,FALSE),"")</f>
        <v/>
      </c>
      <c r="D51" s="7" t="str">
        <f>IFERROR(VLOOKUP(B51,'Ürün Veri'!$A:$E,3,FALSE),"")</f>
        <v/>
      </c>
      <c r="E51" s="7" t="str">
        <f>IFERROR(VLOOKUP(B51,'Ürün Veri'!$A:$E,4,FALSE),"")</f>
        <v/>
      </c>
      <c r="F51" s="7" t="str">
        <f>IFERROR(VLOOKUP(B51,'Ürün Veri'!$A:$E,5,FALSE),"")</f>
        <v/>
      </c>
      <c r="G51" s="6"/>
      <c r="H51" s="6"/>
      <c r="I51" s="14">
        <v>10</v>
      </c>
      <c r="J51" s="15">
        <f t="shared" si="25"/>
        <v>45</v>
      </c>
      <c r="K51" s="15">
        <f t="shared" si="26"/>
        <v>15</v>
      </c>
      <c r="L51" s="8">
        <f t="shared" si="27"/>
        <v>9</v>
      </c>
      <c r="M51" s="6" t="s">
        <v>763</v>
      </c>
      <c r="N51" s="9" t="str">
        <f t="shared" si="41"/>
        <v/>
      </c>
      <c r="O51" s="10" t="str">
        <f t="shared" si="42"/>
        <v/>
      </c>
      <c r="P51" s="8" t="str">
        <f t="shared" si="28"/>
        <v/>
      </c>
      <c r="Q51" s="8" t="str">
        <f t="shared" si="29"/>
        <v/>
      </c>
      <c r="R51" s="9" t="str">
        <f>IF(AB51="","",WORKDAY.INTL(W51,AA51,V51,'Resmi Tatiller'!$A$2:$A$17))</f>
        <v/>
      </c>
      <c r="S51" s="10" t="str">
        <f t="shared" si="30"/>
        <v/>
      </c>
      <c r="T51" s="8" t="str">
        <f t="shared" si="31"/>
        <v>Boş</v>
      </c>
      <c r="U51" s="8">
        <f t="shared" si="32"/>
        <v>540</v>
      </c>
      <c r="V51" s="11" t="str">
        <f t="shared" si="33"/>
        <v>0000011</v>
      </c>
      <c r="W51" s="9" t="str">
        <f>IF(OR(N51="",O51=""),"",IF($AD51="24 Saat",N51,IF($AD51="12 Saat",IF(O51&gt;=TIME(20,0,0),WORKDAY.INTL(N51,1,V51,'Resmi Tatiller'!$A$2:$A$17),WORKDAY.INTL(N51-1,1,V51,'Resmi Tatiller'!$A$2:$A$17)),IF($AD51="2 Vardiya",IF(O51&lt;TIME(6,0,0),N51-1,IF(O51&lt;TIME(8,0,0),WORKDAY.INTL(N51-1,1,V51,'Resmi Tatiller'!$A$2:$A$17),N51)),IF(O51&gt;=TIME(18,0,0),WORKDAY.INTL(N51,1,V51,'Resmi Tatiller'!$A$2:$A$17),WORKDAY.INTL(N51-1,1,V51,'Resmi Tatiller'!$A$2:$A$17))))))</f>
        <v/>
      </c>
      <c r="X51" s="8" t="str">
        <f t="shared" si="34"/>
        <v/>
      </c>
      <c r="Y51" s="11" t="str">
        <f t="shared" si="35"/>
        <v/>
      </c>
      <c r="Z51" s="11" t="str">
        <f t="shared" si="36"/>
        <v/>
      </c>
      <c r="AA51" s="11" t="str">
        <f t="shared" si="37"/>
        <v/>
      </c>
      <c r="AB51" s="11" t="str">
        <f t="shared" si="38"/>
        <v/>
      </c>
      <c r="AC51" s="12" t="str">
        <f t="shared" si="39"/>
        <v/>
      </c>
      <c r="AD51" s="6" t="str">
        <f t="shared" si="40"/>
        <v>Gündüz</v>
      </c>
      <c r="AE51" s="18" t="str">
        <f t="shared" si="43"/>
        <v/>
      </c>
      <c r="AF51" s="18" t="str">
        <f t="shared" si="44"/>
        <v/>
      </c>
      <c r="AG51" s="19" t="str">
        <f t="shared" si="45"/>
        <v/>
      </c>
      <c r="AH51" s="18" t="str">
        <f>IF(AF51="","",WORKDAY.INTL(AF51-1,1,V51,'Resmi Tatiller'!$A$2:$A$17))</f>
        <v/>
      </c>
      <c r="AI51" s="18" t="str">
        <f t="shared" si="46"/>
        <v/>
      </c>
      <c r="AJ51" s="18" t="str">
        <f>IF(AE51="","",IF(AH51&lt;&gt;AF51,AH51+TIME(8,0,0),IF(AG51&lt;TIME(8,0,0),AF51+TIME(8,0,0),IF(AG51&lt;TIME(12,0,0),AE51,IF(AG51&lt;TIME(12,45,0),AF51+TIME(12,45,0),IF(AG51&lt;TIME(15,0,0),AE51,IF(AG51&lt;TIME(15,15,0),AF51+TIME(15,15,0),IF(AG51&lt;TIME(18,0,0),AE51,WORKDAY.INTL(AF51,1,V51,'Resmi Tatiller'!$A$2:$A$17)+TIME(8,0,0)))))))))</f>
        <v/>
      </c>
      <c r="AK51" s="18" t="str">
        <f>IF(AE51="","",IF(AH51&lt;&gt;AF51,AH51+TIME(8,0,0),IF(AG51&lt;TIME(8,0,0),AF51+TIME(8,0,0),IF(AG51&lt;TIME(12,0,0),AE51,IF(AG51&lt;TIME(12,45,0),AF51+TIME(12,45,0),IF(AG51&lt;TIME(15,0,0),AE51,IF(AG51&lt;TIME(15,15,0),AF51+TIME(15,15,0),IF(AG51&lt;TIME(20,0,0),AE51,WORKDAY.INTL(AF51,1,V51,'Resmi Tatiller'!$A$2:$A$17)+TIME(8,0,0)))))))))</f>
        <v/>
      </c>
      <c r="AL51" s="18" t="str">
        <f t="shared" si="47"/>
        <v/>
      </c>
    </row>
    <row r="52" spans="1:38" x14ac:dyDescent="0.25">
      <c r="A52" s="6" t="str">
        <f t="shared" si="24"/>
        <v/>
      </c>
      <c r="B52" s="6"/>
      <c r="C52" s="7" t="str">
        <f>IFERROR(VLOOKUP(B52,'Ürün Veri'!$A:$E,2,FALSE),"")</f>
        <v/>
      </c>
      <c r="D52" s="7" t="str">
        <f>IFERROR(VLOOKUP(B52,'Ürün Veri'!$A:$E,3,FALSE),"")</f>
        <v/>
      </c>
      <c r="E52" s="7" t="str">
        <f>IFERROR(VLOOKUP(B52,'Ürün Veri'!$A:$E,4,FALSE),"")</f>
        <v/>
      </c>
      <c r="F52" s="7" t="str">
        <f>IFERROR(VLOOKUP(B52,'Ürün Veri'!$A:$E,5,FALSE),"")</f>
        <v/>
      </c>
      <c r="G52" s="6"/>
      <c r="H52" s="6"/>
      <c r="I52" s="14">
        <v>10</v>
      </c>
      <c r="J52" s="15">
        <f t="shared" si="25"/>
        <v>45</v>
      </c>
      <c r="K52" s="15">
        <f t="shared" si="26"/>
        <v>15</v>
      </c>
      <c r="L52" s="8">
        <f t="shared" si="27"/>
        <v>9</v>
      </c>
      <c r="M52" s="6" t="s">
        <v>763</v>
      </c>
      <c r="N52" s="9" t="str">
        <f t="shared" si="41"/>
        <v/>
      </c>
      <c r="O52" s="10" t="str">
        <f t="shared" si="42"/>
        <v/>
      </c>
      <c r="P52" s="8" t="str">
        <f t="shared" si="28"/>
        <v/>
      </c>
      <c r="Q52" s="8" t="str">
        <f t="shared" si="29"/>
        <v/>
      </c>
      <c r="R52" s="9" t="str">
        <f>IF(AB52="","",WORKDAY.INTL(W52,AA52,V52,'Resmi Tatiller'!$A$2:$A$17))</f>
        <v/>
      </c>
      <c r="S52" s="10" t="str">
        <f t="shared" si="30"/>
        <v/>
      </c>
      <c r="T52" s="8" t="str">
        <f t="shared" si="31"/>
        <v>Boş</v>
      </c>
      <c r="U52" s="8">
        <f t="shared" si="32"/>
        <v>540</v>
      </c>
      <c r="V52" s="11" t="str">
        <f t="shared" si="33"/>
        <v>0000011</v>
      </c>
      <c r="W52" s="9" t="str">
        <f>IF(OR(N52="",O52=""),"",IF($AD52="24 Saat",N52,IF($AD52="12 Saat",IF(O52&gt;=TIME(20,0,0),WORKDAY.INTL(N52,1,V52,'Resmi Tatiller'!$A$2:$A$17),WORKDAY.INTL(N52-1,1,V52,'Resmi Tatiller'!$A$2:$A$17)),IF($AD52="2 Vardiya",IF(O52&lt;TIME(6,0,0),N52-1,IF(O52&lt;TIME(8,0,0),WORKDAY.INTL(N52-1,1,V52,'Resmi Tatiller'!$A$2:$A$17),N52)),IF(O52&gt;=TIME(18,0,0),WORKDAY.INTL(N52,1,V52,'Resmi Tatiller'!$A$2:$A$17),WORKDAY.INTL(N52-1,1,V52,'Resmi Tatiller'!$A$2:$A$17))))))</f>
        <v/>
      </c>
      <c r="X52" s="8" t="str">
        <f t="shared" si="34"/>
        <v/>
      </c>
      <c r="Y52" s="11" t="str">
        <f t="shared" si="35"/>
        <v/>
      </c>
      <c r="Z52" s="11" t="str">
        <f t="shared" si="36"/>
        <v/>
      </c>
      <c r="AA52" s="11" t="str">
        <f t="shared" si="37"/>
        <v/>
      </c>
      <c r="AB52" s="11" t="str">
        <f t="shared" si="38"/>
        <v/>
      </c>
      <c r="AC52" s="12" t="str">
        <f t="shared" si="39"/>
        <v/>
      </c>
      <c r="AD52" s="6" t="str">
        <f t="shared" si="40"/>
        <v>Gündüz</v>
      </c>
      <c r="AE52" s="18" t="str">
        <f t="shared" si="43"/>
        <v/>
      </c>
      <c r="AF52" s="18" t="str">
        <f t="shared" si="44"/>
        <v/>
      </c>
      <c r="AG52" s="19" t="str">
        <f t="shared" si="45"/>
        <v/>
      </c>
      <c r="AH52" s="18" t="str">
        <f>IF(AF52="","",WORKDAY.INTL(AF52-1,1,V52,'Resmi Tatiller'!$A$2:$A$17))</f>
        <v/>
      </c>
      <c r="AI52" s="18" t="str">
        <f t="shared" si="46"/>
        <v/>
      </c>
      <c r="AJ52" s="18" t="str">
        <f>IF(AE52="","",IF(AH52&lt;&gt;AF52,AH52+TIME(8,0,0),IF(AG52&lt;TIME(8,0,0),AF52+TIME(8,0,0),IF(AG52&lt;TIME(12,0,0),AE52,IF(AG52&lt;TIME(12,45,0),AF52+TIME(12,45,0),IF(AG52&lt;TIME(15,0,0),AE52,IF(AG52&lt;TIME(15,15,0),AF52+TIME(15,15,0),IF(AG52&lt;TIME(18,0,0),AE52,WORKDAY.INTL(AF52,1,V52,'Resmi Tatiller'!$A$2:$A$17)+TIME(8,0,0)))))))))</f>
        <v/>
      </c>
      <c r="AK52" s="18" t="str">
        <f>IF(AE52="","",IF(AH52&lt;&gt;AF52,AH52+TIME(8,0,0),IF(AG52&lt;TIME(8,0,0),AF52+TIME(8,0,0),IF(AG52&lt;TIME(12,0,0),AE52,IF(AG52&lt;TIME(12,45,0),AF52+TIME(12,45,0),IF(AG52&lt;TIME(15,0,0),AE52,IF(AG52&lt;TIME(15,15,0),AF52+TIME(15,15,0),IF(AG52&lt;TIME(20,0,0),AE52,WORKDAY.INTL(AF52,1,V52,'Resmi Tatiller'!$A$2:$A$17)+TIME(8,0,0)))))))))</f>
        <v/>
      </c>
      <c r="AL52" s="18" t="str">
        <f t="shared" si="47"/>
        <v/>
      </c>
    </row>
    <row r="53" spans="1:38" x14ac:dyDescent="0.25">
      <c r="A53" s="6" t="str">
        <f t="shared" si="24"/>
        <v/>
      </c>
      <c r="B53" s="6"/>
      <c r="C53" s="7" t="str">
        <f>IFERROR(VLOOKUP(B53,'Ürün Veri'!$A:$E,2,FALSE),"")</f>
        <v/>
      </c>
      <c r="D53" s="7" t="str">
        <f>IFERROR(VLOOKUP(B53,'Ürün Veri'!$A:$E,3,FALSE),"")</f>
        <v/>
      </c>
      <c r="E53" s="7" t="str">
        <f>IFERROR(VLOOKUP(B53,'Ürün Veri'!$A:$E,4,FALSE),"")</f>
        <v/>
      </c>
      <c r="F53" s="7" t="str">
        <f>IFERROR(VLOOKUP(B53,'Ürün Veri'!$A:$E,5,FALSE),"")</f>
        <v/>
      </c>
      <c r="G53" s="6"/>
      <c r="H53" s="6"/>
      <c r="I53" s="14">
        <v>10</v>
      </c>
      <c r="J53" s="15">
        <f t="shared" si="25"/>
        <v>45</v>
      </c>
      <c r="K53" s="15">
        <f t="shared" si="26"/>
        <v>15</v>
      </c>
      <c r="L53" s="8">
        <f t="shared" si="27"/>
        <v>9</v>
      </c>
      <c r="M53" s="6" t="s">
        <v>763</v>
      </c>
      <c r="N53" s="9" t="str">
        <f t="shared" si="41"/>
        <v/>
      </c>
      <c r="O53" s="10" t="str">
        <f t="shared" si="42"/>
        <v/>
      </c>
      <c r="P53" s="8" t="str">
        <f t="shared" si="28"/>
        <v/>
      </c>
      <c r="Q53" s="8" t="str">
        <f t="shared" si="29"/>
        <v/>
      </c>
      <c r="R53" s="9" t="str">
        <f>IF(AB53="","",WORKDAY.INTL(W53,AA53,V53,'Resmi Tatiller'!$A$2:$A$17))</f>
        <v/>
      </c>
      <c r="S53" s="10" t="str">
        <f t="shared" si="30"/>
        <v/>
      </c>
      <c r="T53" s="8" t="str">
        <f t="shared" si="31"/>
        <v>Boş</v>
      </c>
      <c r="U53" s="8">
        <f t="shared" si="32"/>
        <v>540</v>
      </c>
      <c r="V53" s="11" t="str">
        <f t="shared" si="33"/>
        <v>0000011</v>
      </c>
      <c r="W53" s="9" t="str">
        <f>IF(OR(N53="",O53=""),"",IF($AD53="24 Saat",N53,IF($AD53="12 Saat",IF(O53&gt;=TIME(20,0,0),WORKDAY.INTL(N53,1,V53,'Resmi Tatiller'!$A$2:$A$17),WORKDAY.INTL(N53-1,1,V53,'Resmi Tatiller'!$A$2:$A$17)),IF($AD53="2 Vardiya",IF(O53&lt;TIME(6,0,0),N53-1,IF(O53&lt;TIME(8,0,0),WORKDAY.INTL(N53-1,1,V53,'Resmi Tatiller'!$A$2:$A$17),N53)),IF(O53&gt;=TIME(18,0,0),WORKDAY.INTL(N53,1,V53,'Resmi Tatiller'!$A$2:$A$17),WORKDAY.INTL(N53-1,1,V53,'Resmi Tatiller'!$A$2:$A$17))))))</f>
        <v/>
      </c>
      <c r="X53" s="8" t="str">
        <f t="shared" si="34"/>
        <v/>
      </c>
      <c r="Y53" s="11" t="str">
        <f t="shared" si="35"/>
        <v/>
      </c>
      <c r="Z53" s="11" t="str">
        <f t="shared" si="36"/>
        <v/>
      </c>
      <c r="AA53" s="11" t="str">
        <f t="shared" si="37"/>
        <v/>
      </c>
      <c r="AB53" s="11" t="str">
        <f t="shared" si="38"/>
        <v/>
      </c>
      <c r="AC53" s="12" t="str">
        <f t="shared" si="39"/>
        <v/>
      </c>
      <c r="AD53" s="6" t="str">
        <f t="shared" si="40"/>
        <v>Gündüz</v>
      </c>
      <c r="AE53" s="18" t="str">
        <f t="shared" si="43"/>
        <v/>
      </c>
      <c r="AF53" s="18" t="str">
        <f t="shared" si="44"/>
        <v/>
      </c>
      <c r="AG53" s="19" t="str">
        <f t="shared" si="45"/>
        <v/>
      </c>
      <c r="AH53" s="18" t="str">
        <f>IF(AF53="","",WORKDAY.INTL(AF53-1,1,V53,'Resmi Tatiller'!$A$2:$A$17))</f>
        <v/>
      </c>
      <c r="AI53" s="18" t="str">
        <f t="shared" si="46"/>
        <v/>
      </c>
      <c r="AJ53" s="18" t="str">
        <f>IF(AE53="","",IF(AH53&lt;&gt;AF53,AH53+TIME(8,0,0),IF(AG53&lt;TIME(8,0,0),AF53+TIME(8,0,0),IF(AG53&lt;TIME(12,0,0),AE53,IF(AG53&lt;TIME(12,45,0),AF53+TIME(12,45,0),IF(AG53&lt;TIME(15,0,0),AE53,IF(AG53&lt;TIME(15,15,0),AF53+TIME(15,15,0),IF(AG53&lt;TIME(18,0,0),AE53,WORKDAY.INTL(AF53,1,V53,'Resmi Tatiller'!$A$2:$A$17)+TIME(8,0,0)))))))))</f>
        <v/>
      </c>
      <c r="AK53" s="18" t="str">
        <f>IF(AE53="","",IF(AH53&lt;&gt;AF53,AH53+TIME(8,0,0),IF(AG53&lt;TIME(8,0,0),AF53+TIME(8,0,0),IF(AG53&lt;TIME(12,0,0),AE53,IF(AG53&lt;TIME(12,45,0),AF53+TIME(12,45,0),IF(AG53&lt;TIME(15,0,0),AE53,IF(AG53&lt;TIME(15,15,0),AF53+TIME(15,15,0),IF(AG53&lt;TIME(20,0,0),AE53,WORKDAY.INTL(AF53,1,V53,'Resmi Tatiller'!$A$2:$A$17)+TIME(8,0,0)))))))))</f>
        <v/>
      </c>
      <c r="AL53" s="18" t="str">
        <f t="shared" si="47"/>
        <v/>
      </c>
    </row>
    <row r="54" spans="1:38" x14ac:dyDescent="0.25">
      <c r="A54" s="6" t="str">
        <f t="shared" si="24"/>
        <v/>
      </c>
      <c r="B54" s="6"/>
      <c r="C54" s="7" t="str">
        <f>IFERROR(VLOOKUP(B54,'Ürün Veri'!$A:$E,2,FALSE),"")</f>
        <v/>
      </c>
      <c r="D54" s="7" t="str">
        <f>IFERROR(VLOOKUP(B54,'Ürün Veri'!$A:$E,3,FALSE),"")</f>
        <v/>
      </c>
      <c r="E54" s="7" t="str">
        <f>IFERROR(VLOOKUP(B54,'Ürün Veri'!$A:$E,4,FALSE),"")</f>
        <v/>
      </c>
      <c r="F54" s="7" t="str">
        <f>IFERROR(VLOOKUP(B54,'Ürün Veri'!$A:$E,5,FALSE),"")</f>
        <v/>
      </c>
      <c r="G54" s="6"/>
      <c r="H54" s="6"/>
      <c r="I54" s="14">
        <v>10</v>
      </c>
      <c r="J54" s="15">
        <f t="shared" si="25"/>
        <v>45</v>
      </c>
      <c r="K54" s="15">
        <f t="shared" si="26"/>
        <v>15</v>
      </c>
      <c r="L54" s="8">
        <f t="shared" si="27"/>
        <v>9</v>
      </c>
      <c r="M54" s="6" t="s">
        <v>763</v>
      </c>
      <c r="N54" s="9" t="str">
        <f t="shared" si="41"/>
        <v/>
      </c>
      <c r="O54" s="10" t="str">
        <f t="shared" si="42"/>
        <v/>
      </c>
      <c r="P54" s="8" t="str">
        <f t="shared" si="28"/>
        <v/>
      </c>
      <c r="Q54" s="8" t="str">
        <f t="shared" si="29"/>
        <v/>
      </c>
      <c r="R54" s="9" t="str">
        <f>IF(AB54="","",WORKDAY.INTL(W54,AA54,V54,'Resmi Tatiller'!$A$2:$A$17))</f>
        <v/>
      </c>
      <c r="S54" s="10" t="str">
        <f t="shared" si="30"/>
        <v/>
      </c>
      <c r="T54" s="8" t="str">
        <f t="shared" si="31"/>
        <v>Boş</v>
      </c>
      <c r="U54" s="8">
        <f t="shared" si="32"/>
        <v>540</v>
      </c>
      <c r="V54" s="11" t="str">
        <f t="shared" si="33"/>
        <v>0000011</v>
      </c>
      <c r="W54" s="9" t="str">
        <f>IF(OR(N54="",O54=""),"",IF($AD54="24 Saat",N54,IF($AD54="12 Saat",IF(O54&gt;=TIME(20,0,0),WORKDAY.INTL(N54,1,V54,'Resmi Tatiller'!$A$2:$A$17),WORKDAY.INTL(N54-1,1,V54,'Resmi Tatiller'!$A$2:$A$17)),IF($AD54="2 Vardiya",IF(O54&lt;TIME(6,0,0),N54-1,IF(O54&lt;TIME(8,0,0),WORKDAY.INTL(N54-1,1,V54,'Resmi Tatiller'!$A$2:$A$17),N54)),IF(O54&gt;=TIME(18,0,0),WORKDAY.INTL(N54,1,V54,'Resmi Tatiller'!$A$2:$A$17),WORKDAY.INTL(N54-1,1,V54,'Resmi Tatiller'!$A$2:$A$17))))))</f>
        <v/>
      </c>
      <c r="X54" s="8" t="str">
        <f t="shared" si="34"/>
        <v/>
      </c>
      <c r="Y54" s="11" t="str">
        <f t="shared" si="35"/>
        <v/>
      </c>
      <c r="Z54" s="11" t="str">
        <f t="shared" si="36"/>
        <v/>
      </c>
      <c r="AA54" s="11" t="str">
        <f t="shared" si="37"/>
        <v/>
      </c>
      <c r="AB54" s="11" t="str">
        <f t="shared" si="38"/>
        <v/>
      </c>
      <c r="AC54" s="12" t="str">
        <f t="shared" si="39"/>
        <v/>
      </c>
      <c r="AD54" s="6" t="str">
        <f t="shared" si="40"/>
        <v>Gündüz</v>
      </c>
      <c r="AE54" s="18" t="str">
        <f t="shared" si="43"/>
        <v/>
      </c>
      <c r="AF54" s="18" t="str">
        <f t="shared" si="44"/>
        <v/>
      </c>
      <c r="AG54" s="19" t="str">
        <f t="shared" si="45"/>
        <v/>
      </c>
      <c r="AH54" s="18" t="str">
        <f>IF(AF54="","",WORKDAY.INTL(AF54-1,1,V54,'Resmi Tatiller'!$A$2:$A$17))</f>
        <v/>
      </c>
      <c r="AI54" s="18" t="str">
        <f t="shared" si="46"/>
        <v/>
      </c>
      <c r="AJ54" s="18" t="str">
        <f>IF(AE54="","",IF(AH54&lt;&gt;AF54,AH54+TIME(8,0,0),IF(AG54&lt;TIME(8,0,0),AF54+TIME(8,0,0),IF(AG54&lt;TIME(12,0,0),AE54,IF(AG54&lt;TIME(12,45,0),AF54+TIME(12,45,0),IF(AG54&lt;TIME(15,0,0),AE54,IF(AG54&lt;TIME(15,15,0),AF54+TIME(15,15,0),IF(AG54&lt;TIME(18,0,0),AE54,WORKDAY.INTL(AF54,1,V54,'Resmi Tatiller'!$A$2:$A$17)+TIME(8,0,0)))))))))</f>
        <v/>
      </c>
      <c r="AK54" s="18" t="str">
        <f>IF(AE54="","",IF(AH54&lt;&gt;AF54,AH54+TIME(8,0,0),IF(AG54&lt;TIME(8,0,0),AF54+TIME(8,0,0),IF(AG54&lt;TIME(12,0,0),AE54,IF(AG54&lt;TIME(12,45,0),AF54+TIME(12,45,0),IF(AG54&lt;TIME(15,0,0),AE54,IF(AG54&lt;TIME(15,15,0),AF54+TIME(15,15,0),IF(AG54&lt;TIME(20,0,0),AE54,WORKDAY.INTL(AF54,1,V54,'Resmi Tatiller'!$A$2:$A$17)+TIME(8,0,0)))))))))</f>
        <v/>
      </c>
      <c r="AL54" s="18" t="str">
        <f t="shared" si="47"/>
        <v/>
      </c>
    </row>
    <row r="55" spans="1:38" x14ac:dyDescent="0.25">
      <c r="A55" s="6" t="str">
        <f t="shared" si="24"/>
        <v/>
      </c>
      <c r="B55" s="6"/>
      <c r="C55" s="7" t="str">
        <f>IFERROR(VLOOKUP(B55,'Ürün Veri'!$A:$E,2,FALSE),"")</f>
        <v/>
      </c>
      <c r="D55" s="7" t="str">
        <f>IFERROR(VLOOKUP(B55,'Ürün Veri'!$A:$E,3,FALSE),"")</f>
        <v/>
      </c>
      <c r="E55" s="7" t="str">
        <f>IFERROR(VLOOKUP(B55,'Ürün Veri'!$A:$E,4,FALSE),"")</f>
        <v/>
      </c>
      <c r="F55" s="7" t="str">
        <f>IFERROR(VLOOKUP(B55,'Ürün Veri'!$A:$E,5,FALSE),"")</f>
        <v/>
      </c>
      <c r="G55" s="6"/>
      <c r="H55" s="6"/>
      <c r="I55" s="14">
        <v>10</v>
      </c>
      <c r="J55" s="15">
        <f t="shared" si="25"/>
        <v>45</v>
      </c>
      <c r="K55" s="15">
        <f t="shared" si="26"/>
        <v>15</v>
      </c>
      <c r="L55" s="8">
        <f t="shared" si="27"/>
        <v>9</v>
      </c>
      <c r="M55" s="6" t="s">
        <v>763</v>
      </c>
      <c r="N55" s="9" t="str">
        <f t="shared" si="41"/>
        <v/>
      </c>
      <c r="O55" s="10" t="str">
        <f t="shared" si="42"/>
        <v/>
      </c>
      <c r="P55" s="8" t="str">
        <f t="shared" si="28"/>
        <v/>
      </c>
      <c r="Q55" s="8" t="str">
        <f t="shared" si="29"/>
        <v/>
      </c>
      <c r="R55" s="9" t="str">
        <f>IF(AB55="","",WORKDAY.INTL(W55,AA55,V55,'Resmi Tatiller'!$A$2:$A$17))</f>
        <v/>
      </c>
      <c r="S55" s="10" t="str">
        <f t="shared" si="30"/>
        <v/>
      </c>
      <c r="T55" s="8" t="str">
        <f t="shared" si="31"/>
        <v>Boş</v>
      </c>
      <c r="U55" s="8">
        <f t="shared" si="32"/>
        <v>540</v>
      </c>
      <c r="V55" s="11" t="str">
        <f t="shared" si="33"/>
        <v>0000011</v>
      </c>
      <c r="W55" s="9" t="str">
        <f>IF(OR(N55="",O55=""),"",IF($AD55="24 Saat",N55,IF($AD55="12 Saat",IF(O55&gt;=TIME(20,0,0),WORKDAY.INTL(N55,1,V55,'Resmi Tatiller'!$A$2:$A$17),WORKDAY.INTL(N55-1,1,V55,'Resmi Tatiller'!$A$2:$A$17)),IF($AD55="2 Vardiya",IF(O55&lt;TIME(6,0,0),N55-1,IF(O55&lt;TIME(8,0,0),WORKDAY.INTL(N55-1,1,V55,'Resmi Tatiller'!$A$2:$A$17),N55)),IF(O55&gt;=TIME(18,0,0),WORKDAY.INTL(N55,1,V55,'Resmi Tatiller'!$A$2:$A$17),WORKDAY.INTL(N55-1,1,V55,'Resmi Tatiller'!$A$2:$A$17))))))</f>
        <v/>
      </c>
      <c r="X55" s="8" t="str">
        <f t="shared" si="34"/>
        <v/>
      </c>
      <c r="Y55" s="11" t="str">
        <f t="shared" si="35"/>
        <v/>
      </c>
      <c r="Z55" s="11" t="str">
        <f t="shared" si="36"/>
        <v/>
      </c>
      <c r="AA55" s="11" t="str">
        <f t="shared" si="37"/>
        <v/>
      </c>
      <c r="AB55" s="11" t="str">
        <f t="shared" si="38"/>
        <v/>
      </c>
      <c r="AC55" s="12" t="str">
        <f t="shared" si="39"/>
        <v/>
      </c>
      <c r="AD55" s="6" t="str">
        <f t="shared" si="40"/>
        <v>Gündüz</v>
      </c>
      <c r="AE55" s="18" t="str">
        <f t="shared" si="43"/>
        <v/>
      </c>
      <c r="AF55" s="18" t="str">
        <f t="shared" si="44"/>
        <v/>
      </c>
      <c r="AG55" s="19" t="str">
        <f t="shared" si="45"/>
        <v/>
      </c>
      <c r="AH55" s="18" t="str">
        <f>IF(AF55="","",WORKDAY.INTL(AF55-1,1,V55,'Resmi Tatiller'!$A$2:$A$17))</f>
        <v/>
      </c>
      <c r="AI55" s="18" t="str">
        <f t="shared" si="46"/>
        <v/>
      </c>
      <c r="AJ55" s="18" t="str">
        <f>IF(AE55="","",IF(AH55&lt;&gt;AF55,AH55+TIME(8,0,0),IF(AG55&lt;TIME(8,0,0),AF55+TIME(8,0,0),IF(AG55&lt;TIME(12,0,0),AE55,IF(AG55&lt;TIME(12,45,0),AF55+TIME(12,45,0),IF(AG55&lt;TIME(15,0,0),AE55,IF(AG55&lt;TIME(15,15,0),AF55+TIME(15,15,0),IF(AG55&lt;TIME(18,0,0),AE55,WORKDAY.INTL(AF55,1,V55,'Resmi Tatiller'!$A$2:$A$17)+TIME(8,0,0)))))))))</f>
        <v/>
      </c>
      <c r="AK55" s="18" t="str">
        <f>IF(AE55="","",IF(AH55&lt;&gt;AF55,AH55+TIME(8,0,0),IF(AG55&lt;TIME(8,0,0),AF55+TIME(8,0,0),IF(AG55&lt;TIME(12,0,0),AE55,IF(AG55&lt;TIME(12,45,0),AF55+TIME(12,45,0),IF(AG55&lt;TIME(15,0,0),AE55,IF(AG55&lt;TIME(15,15,0),AF55+TIME(15,15,0),IF(AG55&lt;TIME(20,0,0),AE55,WORKDAY.INTL(AF55,1,V55,'Resmi Tatiller'!$A$2:$A$17)+TIME(8,0,0)))))))))</f>
        <v/>
      </c>
      <c r="AL55" s="18" t="str">
        <f t="shared" si="47"/>
        <v/>
      </c>
    </row>
    <row r="56" spans="1:38" x14ac:dyDescent="0.25">
      <c r="A56" s="6" t="str">
        <f t="shared" si="24"/>
        <v/>
      </c>
      <c r="B56" s="6"/>
      <c r="C56" s="7" t="str">
        <f>IFERROR(VLOOKUP(B56,'Ürün Veri'!$A:$E,2,FALSE),"")</f>
        <v/>
      </c>
      <c r="D56" s="7" t="str">
        <f>IFERROR(VLOOKUP(B56,'Ürün Veri'!$A:$E,3,FALSE),"")</f>
        <v/>
      </c>
      <c r="E56" s="7" t="str">
        <f>IFERROR(VLOOKUP(B56,'Ürün Veri'!$A:$E,4,FALSE),"")</f>
        <v/>
      </c>
      <c r="F56" s="7" t="str">
        <f>IFERROR(VLOOKUP(B56,'Ürün Veri'!$A:$E,5,FALSE),"")</f>
        <v/>
      </c>
      <c r="G56" s="6"/>
      <c r="H56" s="6"/>
      <c r="I56" s="14">
        <v>10</v>
      </c>
      <c r="J56" s="15">
        <f t="shared" si="25"/>
        <v>45</v>
      </c>
      <c r="K56" s="15">
        <f t="shared" si="26"/>
        <v>15</v>
      </c>
      <c r="L56" s="8">
        <f t="shared" si="27"/>
        <v>9</v>
      </c>
      <c r="M56" s="6" t="s">
        <v>763</v>
      </c>
      <c r="N56" s="9" t="str">
        <f t="shared" si="41"/>
        <v/>
      </c>
      <c r="O56" s="10" t="str">
        <f t="shared" si="42"/>
        <v/>
      </c>
      <c r="P56" s="8" t="str">
        <f t="shared" si="28"/>
        <v/>
      </c>
      <c r="Q56" s="8" t="str">
        <f t="shared" si="29"/>
        <v/>
      </c>
      <c r="R56" s="9" t="str">
        <f>IF(AB56="","",WORKDAY.INTL(W56,AA56,V56,'Resmi Tatiller'!$A$2:$A$17))</f>
        <v/>
      </c>
      <c r="S56" s="10" t="str">
        <f t="shared" si="30"/>
        <v/>
      </c>
      <c r="T56" s="8" t="str">
        <f t="shared" si="31"/>
        <v>Boş</v>
      </c>
      <c r="U56" s="8">
        <f t="shared" si="32"/>
        <v>540</v>
      </c>
      <c r="V56" s="11" t="str">
        <f t="shared" si="33"/>
        <v>0000011</v>
      </c>
      <c r="W56" s="9" t="str">
        <f>IF(OR(N56="",O56=""),"",IF($AD56="24 Saat",N56,IF($AD56="12 Saat",IF(O56&gt;=TIME(20,0,0),WORKDAY.INTL(N56,1,V56,'Resmi Tatiller'!$A$2:$A$17),WORKDAY.INTL(N56-1,1,V56,'Resmi Tatiller'!$A$2:$A$17)),IF($AD56="2 Vardiya",IF(O56&lt;TIME(6,0,0),N56-1,IF(O56&lt;TIME(8,0,0),WORKDAY.INTL(N56-1,1,V56,'Resmi Tatiller'!$A$2:$A$17),N56)),IF(O56&gt;=TIME(18,0,0),WORKDAY.INTL(N56,1,V56,'Resmi Tatiller'!$A$2:$A$17),WORKDAY.INTL(N56-1,1,V56,'Resmi Tatiller'!$A$2:$A$17))))))</f>
        <v/>
      </c>
      <c r="X56" s="8" t="str">
        <f t="shared" si="34"/>
        <v/>
      </c>
      <c r="Y56" s="11" t="str">
        <f t="shared" si="35"/>
        <v/>
      </c>
      <c r="Z56" s="11" t="str">
        <f t="shared" si="36"/>
        <v/>
      </c>
      <c r="AA56" s="11" t="str">
        <f t="shared" si="37"/>
        <v/>
      </c>
      <c r="AB56" s="11" t="str">
        <f t="shared" si="38"/>
        <v/>
      </c>
      <c r="AC56" s="12" t="str">
        <f t="shared" si="39"/>
        <v/>
      </c>
      <c r="AD56" s="6" t="str">
        <f t="shared" si="40"/>
        <v>Gündüz</v>
      </c>
      <c r="AE56" s="18" t="str">
        <f t="shared" si="43"/>
        <v/>
      </c>
      <c r="AF56" s="18" t="str">
        <f t="shared" si="44"/>
        <v/>
      </c>
      <c r="AG56" s="19" t="str">
        <f t="shared" si="45"/>
        <v/>
      </c>
      <c r="AH56" s="18" t="str">
        <f>IF(AF56="","",WORKDAY.INTL(AF56-1,1,V56,'Resmi Tatiller'!$A$2:$A$17))</f>
        <v/>
      </c>
      <c r="AI56" s="18" t="str">
        <f t="shared" si="46"/>
        <v/>
      </c>
      <c r="AJ56" s="18" t="str">
        <f>IF(AE56="","",IF(AH56&lt;&gt;AF56,AH56+TIME(8,0,0),IF(AG56&lt;TIME(8,0,0),AF56+TIME(8,0,0),IF(AG56&lt;TIME(12,0,0),AE56,IF(AG56&lt;TIME(12,45,0),AF56+TIME(12,45,0),IF(AG56&lt;TIME(15,0,0),AE56,IF(AG56&lt;TIME(15,15,0),AF56+TIME(15,15,0),IF(AG56&lt;TIME(18,0,0),AE56,WORKDAY.INTL(AF56,1,V56,'Resmi Tatiller'!$A$2:$A$17)+TIME(8,0,0)))))))))</f>
        <v/>
      </c>
      <c r="AK56" s="18" t="str">
        <f>IF(AE56="","",IF(AH56&lt;&gt;AF56,AH56+TIME(8,0,0),IF(AG56&lt;TIME(8,0,0),AF56+TIME(8,0,0),IF(AG56&lt;TIME(12,0,0),AE56,IF(AG56&lt;TIME(12,45,0),AF56+TIME(12,45,0),IF(AG56&lt;TIME(15,0,0),AE56,IF(AG56&lt;TIME(15,15,0),AF56+TIME(15,15,0),IF(AG56&lt;TIME(20,0,0),AE56,WORKDAY.INTL(AF56,1,V56,'Resmi Tatiller'!$A$2:$A$17)+TIME(8,0,0)))))))))</f>
        <v/>
      </c>
      <c r="AL56" s="18" t="str">
        <f t="shared" si="47"/>
        <v/>
      </c>
    </row>
    <row r="57" spans="1:38" x14ac:dyDescent="0.25">
      <c r="A57" s="6" t="str">
        <f t="shared" si="24"/>
        <v/>
      </c>
      <c r="B57" s="6"/>
      <c r="C57" s="7" t="str">
        <f>IFERROR(VLOOKUP(B57,'Ürün Veri'!$A:$E,2,FALSE),"")</f>
        <v/>
      </c>
      <c r="D57" s="7" t="str">
        <f>IFERROR(VLOOKUP(B57,'Ürün Veri'!$A:$E,3,FALSE),"")</f>
        <v/>
      </c>
      <c r="E57" s="7" t="str">
        <f>IFERROR(VLOOKUP(B57,'Ürün Veri'!$A:$E,4,FALSE),"")</f>
        <v/>
      </c>
      <c r="F57" s="7" t="str">
        <f>IFERROR(VLOOKUP(B57,'Ürün Veri'!$A:$E,5,FALSE),"")</f>
        <v/>
      </c>
      <c r="G57" s="6"/>
      <c r="H57" s="6"/>
      <c r="I57" s="14">
        <v>10</v>
      </c>
      <c r="J57" s="15">
        <f t="shared" si="25"/>
        <v>45</v>
      </c>
      <c r="K57" s="15">
        <f t="shared" si="26"/>
        <v>15</v>
      </c>
      <c r="L57" s="8">
        <f t="shared" si="27"/>
        <v>9</v>
      </c>
      <c r="M57" s="6" t="s">
        <v>763</v>
      </c>
      <c r="N57" s="9" t="str">
        <f t="shared" si="41"/>
        <v/>
      </c>
      <c r="O57" s="10" t="str">
        <f t="shared" si="42"/>
        <v/>
      </c>
      <c r="P57" s="8" t="str">
        <f t="shared" si="28"/>
        <v/>
      </c>
      <c r="Q57" s="8" t="str">
        <f t="shared" si="29"/>
        <v/>
      </c>
      <c r="R57" s="9" t="str">
        <f>IF(AB57="","",WORKDAY.INTL(W57,AA57,V57,'Resmi Tatiller'!$A$2:$A$17))</f>
        <v/>
      </c>
      <c r="S57" s="10" t="str">
        <f t="shared" si="30"/>
        <v/>
      </c>
      <c r="T57" s="8" t="str">
        <f t="shared" si="31"/>
        <v>Boş</v>
      </c>
      <c r="U57" s="8">
        <f t="shared" si="32"/>
        <v>540</v>
      </c>
      <c r="V57" s="11" t="str">
        <f t="shared" si="33"/>
        <v>0000011</v>
      </c>
      <c r="W57" s="9" t="str">
        <f>IF(OR(N57="",O57=""),"",IF($AD57="24 Saat",N57,IF($AD57="12 Saat",IF(O57&gt;=TIME(20,0,0),WORKDAY.INTL(N57,1,V57,'Resmi Tatiller'!$A$2:$A$17),WORKDAY.INTL(N57-1,1,V57,'Resmi Tatiller'!$A$2:$A$17)),IF($AD57="2 Vardiya",IF(O57&lt;TIME(6,0,0),N57-1,IF(O57&lt;TIME(8,0,0),WORKDAY.INTL(N57-1,1,V57,'Resmi Tatiller'!$A$2:$A$17),N57)),IF(O57&gt;=TIME(18,0,0),WORKDAY.INTL(N57,1,V57,'Resmi Tatiller'!$A$2:$A$17),WORKDAY.INTL(N57-1,1,V57,'Resmi Tatiller'!$A$2:$A$17))))))</f>
        <v/>
      </c>
      <c r="X57" s="8" t="str">
        <f t="shared" si="34"/>
        <v/>
      </c>
      <c r="Y57" s="11" t="str">
        <f t="shared" si="35"/>
        <v/>
      </c>
      <c r="Z57" s="11" t="str">
        <f t="shared" si="36"/>
        <v/>
      </c>
      <c r="AA57" s="11" t="str">
        <f t="shared" si="37"/>
        <v/>
      </c>
      <c r="AB57" s="11" t="str">
        <f t="shared" si="38"/>
        <v/>
      </c>
      <c r="AC57" s="12" t="str">
        <f t="shared" si="39"/>
        <v/>
      </c>
      <c r="AD57" s="6" t="str">
        <f t="shared" si="40"/>
        <v>Gündüz</v>
      </c>
      <c r="AE57" s="18" t="str">
        <f t="shared" si="43"/>
        <v/>
      </c>
      <c r="AF57" s="18" t="str">
        <f t="shared" si="44"/>
        <v/>
      </c>
      <c r="AG57" s="19" t="str">
        <f t="shared" si="45"/>
        <v/>
      </c>
      <c r="AH57" s="18" t="str">
        <f>IF(AF57="","",WORKDAY.INTL(AF57-1,1,V57,'Resmi Tatiller'!$A$2:$A$17))</f>
        <v/>
      </c>
      <c r="AI57" s="18" t="str">
        <f t="shared" si="46"/>
        <v/>
      </c>
      <c r="AJ57" s="18" t="str">
        <f>IF(AE57="","",IF(AH57&lt;&gt;AF57,AH57+TIME(8,0,0),IF(AG57&lt;TIME(8,0,0),AF57+TIME(8,0,0),IF(AG57&lt;TIME(12,0,0),AE57,IF(AG57&lt;TIME(12,45,0),AF57+TIME(12,45,0),IF(AG57&lt;TIME(15,0,0),AE57,IF(AG57&lt;TIME(15,15,0),AF57+TIME(15,15,0),IF(AG57&lt;TIME(18,0,0),AE57,WORKDAY.INTL(AF57,1,V57,'Resmi Tatiller'!$A$2:$A$17)+TIME(8,0,0)))))))))</f>
        <v/>
      </c>
      <c r="AK57" s="18" t="str">
        <f>IF(AE57="","",IF(AH57&lt;&gt;AF57,AH57+TIME(8,0,0),IF(AG57&lt;TIME(8,0,0),AF57+TIME(8,0,0),IF(AG57&lt;TIME(12,0,0),AE57,IF(AG57&lt;TIME(12,45,0),AF57+TIME(12,45,0),IF(AG57&lt;TIME(15,0,0),AE57,IF(AG57&lt;TIME(15,15,0),AF57+TIME(15,15,0),IF(AG57&lt;TIME(20,0,0),AE57,WORKDAY.INTL(AF57,1,V57,'Resmi Tatiller'!$A$2:$A$17)+TIME(8,0,0)))))))))</f>
        <v/>
      </c>
      <c r="AL57" s="18" t="str">
        <f t="shared" si="47"/>
        <v/>
      </c>
    </row>
    <row r="58" spans="1:38" x14ac:dyDescent="0.25">
      <c r="A58" s="6" t="str">
        <f t="shared" si="24"/>
        <v/>
      </c>
      <c r="B58" s="6"/>
      <c r="C58" s="7" t="str">
        <f>IFERROR(VLOOKUP(B58,'Ürün Veri'!$A:$E,2,FALSE),"")</f>
        <v/>
      </c>
      <c r="D58" s="7" t="str">
        <f>IFERROR(VLOOKUP(B58,'Ürün Veri'!$A:$E,3,FALSE),"")</f>
        <v/>
      </c>
      <c r="E58" s="7" t="str">
        <f>IFERROR(VLOOKUP(B58,'Ürün Veri'!$A:$E,4,FALSE),"")</f>
        <v/>
      </c>
      <c r="F58" s="7" t="str">
        <f>IFERROR(VLOOKUP(B58,'Ürün Veri'!$A:$E,5,FALSE),"")</f>
        <v/>
      </c>
      <c r="G58" s="6"/>
      <c r="H58" s="6"/>
      <c r="I58" s="14">
        <v>10</v>
      </c>
      <c r="J58" s="15">
        <f t="shared" si="25"/>
        <v>45</v>
      </c>
      <c r="K58" s="15">
        <f t="shared" si="26"/>
        <v>15</v>
      </c>
      <c r="L58" s="8">
        <f t="shared" si="27"/>
        <v>9</v>
      </c>
      <c r="M58" s="6" t="s">
        <v>763</v>
      </c>
      <c r="N58" s="9" t="str">
        <f t="shared" si="41"/>
        <v/>
      </c>
      <c r="O58" s="10" t="str">
        <f t="shared" si="42"/>
        <v/>
      </c>
      <c r="P58" s="8" t="str">
        <f t="shared" si="28"/>
        <v/>
      </c>
      <c r="Q58" s="8" t="str">
        <f t="shared" si="29"/>
        <v/>
      </c>
      <c r="R58" s="9" t="str">
        <f>IF(AB58="","",WORKDAY.INTL(W58,AA58,V58,'Resmi Tatiller'!$A$2:$A$17))</f>
        <v/>
      </c>
      <c r="S58" s="10" t="str">
        <f t="shared" si="30"/>
        <v/>
      </c>
      <c r="T58" s="8" t="str">
        <f t="shared" si="31"/>
        <v>Boş</v>
      </c>
      <c r="U58" s="8">
        <f t="shared" si="32"/>
        <v>540</v>
      </c>
      <c r="V58" s="11" t="str">
        <f t="shared" si="33"/>
        <v>0000011</v>
      </c>
      <c r="W58" s="9" t="str">
        <f>IF(OR(N58="",O58=""),"",IF($AD58="24 Saat",N58,IF($AD58="12 Saat",IF(O58&gt;=TIME(20,0,0),WORKDAY.INTL(N58,1,V58,'Resmi Tatiller'!$A$2:$A$17),WORKDAY.INTL(N58-1,1,V58,'Resmi Tatiller'!$A$2:$A$17)),IF($AD58="2 Vardiya",IF(O58&lt;TIME(6,0,0),N58-1,IF(O58&lt;TIME(8,0,0),WORKDAY.INTL(N58-1,1,V58,'Resmi Tatiller'!$A$2:$A$17),N58)),IF(O58&gt;=TIME(18,0,0),WORKDAY.INTL(N58,1,V58,'Resmi Tatiller'!$A$2:$A$17),WORKDAY.INTL(N58-1,1,V58,'Resmi Tatiller'!$A$2:$A$17))))))</f>
        <v/>
      </c>
      <c r="X58" s="8" t="str">
        <f t="shared" si="34"/>
        <v/>
      </c>
      <c r="Y58" s="11" t="str">
        <f t="shared" si="35"/>
        <v/>
      </c>
      <c r="Z58" s="11" t="str">
        <f t="shared" si="36"/>
        <v/>
      </c>
      <c r="AA58" s="11" t="str">
        <f t="shared" si="37"/>
        <v/>
      </c>
      <c r="AB58" s="11" t="str">
        <f t="shared" si="38"/>
        <v/>
      </c>
      <c r="AC58" s="12" t="str">
        <f t="shared" si="39"/>
        <v/>
      </c>
      <c r="AD58" s="6" t="str">
        <f t="shared" si="40"/>
        <v>Gündüz</v>
      </c>
      <c r="AE58" s="18" t="str">
        <f t="shared" si="43"/>
        <v/>
      </c>
      <c r="AF58" s="18" t="str">
        <f t="shared" si="44"/>
        <v/>
      </c>
      <c r="AG58" s="19" t="str">
        <f t="shared" si="45"/>
        <v/>
      </c>
      <c r="AH58" s="18" t="str">
        <f>IF(AF58="","",WORKDAY.INTL(AF58-1,1,V58,'Resmi Tatiller'!$A$2:$A$17))</f>
        <v/>
      </c>
      <c r="AI58" s="18" t="str">
        <f t="shared" si="46"/>
        <v/>
      </c>
      <c r="AJ58" s="18" t="str">
        <f>IF(AE58="","",IF(AH58&lt;&gt;AF58,AH58+TIME(8,0,0),IF(AG58&lt;TIME(8,0,0),AF58+TIME(8,0,0),IF(AG58&lt;TIME(12,0,0),AE58,IF(AG58&lt;TIME(12,45,0),AF58+TIME(12,45,0),IF(AG58&lt;TIME(15,0,0),AE58,IF(AG58&lt;TIME(15,15,0),AF58+TIME(15,15,0),IF(AG58&lt;TIME(18,0,0),AE58,WORKDAY.INTL(AF58,1,V58,'Resmi Tatiller'!$A$2:$A$17)+TIME(8,0,0)))))))))</f>
        <v/>
      </c>
      <c r="AK58" s="18" t="str">
        <f>IF(AE58="","",IF(AH58&lt;&gt;AF58,AH58+TIME(8,0,0),IF(AG58&lt;TIME(8,0,0),AF58+TIME(8,0,0),IF(AG58&lt;TIME(12,0,0),AE58,IF(AG58&lt;TIME(12,45,0),AF58+TIME(12,45,0),IF(AG58&lt;TIME(15,0,0),AE58,IF(AG58&lt;TIME(15,15,0),AF58+TIME(15,15,0),IF(AG58&lt;TIME(20,0,0),AE58,WORKDAY.INTL(AF58,1,V58,'Resmi Tatiller'!$A$2:$A$17)+TIME(8,0,0)))))))))</f>
        <v/>
      </c>
      <c r="AL58" s="18" t="str">
        <f t="shared" si="47"/>
        <v/>
      </c>
    </row>
    <row r="59" spans="1:38" x14ac:dyDescent="0.25">
      <c r="A59" s="6" t="str">
        <f t="shared" si="24"/>
        <v/>
      </c>
      <c r="B59" s="6"/>
      <c r="C59" s="7" t="str">
        <f>IFERROR(VLOOKUP(B59,'Ürün Veri'!$A:$E,2,FALSE),"")</f>
        <v/>
      </c>
      <c r="D59" s="7" t="str">
        <f>IFERROR(VLOOKUP(B59,'Ürün Veri'!$A:$E,3,FALSE),"")</f>
        <v/>
      </c>
      <c r="E59" s="7" t="str">
        <f>IFERROR(VLOOKUP(B59,'Ürün Veri'!$A:$E,4,FALSE),"")</f>
        <v/>
      </c>
      <c r="F59" s="7" t="str">
        <f>IFERROR(VLOOKUP(B59,'Ürün Veri'!$A:$E,5,FALSE),"")</f>
        <v/>
      </c>
      <c r="G59" s="6"/>
      <c r="H59" s="6"/>
      <c r="I59" s="14">
        <v>10</v>
      </c>
      <c r="J59" s="15">
        <f t="shared" si="25"/>
        <v>45</v>
      </c>
      <c r="K59" s="15">
        <f t="shared" si="26"/>
        <v>15</v>
      </c>
      <c r="L59" s="8">
        <f t="shared" si="27"/>
        <v>9</v>
      </c>
      <c r="M59" s="6" t="s">
        <v>763</v>
      </c>
      <c r="N59" s="9" t="str">
        <f t="shared" si="41"/>
        <v/>
      </c>
      <c r="O59" s="10" t="str">
        <f t="shared" si="42"/>
        <v/>
      </c>
      <c r="P59" s="8" t="str">
        <f t="shared" si="28"/>
        <v/>
      </c>
      <c r="Q59" s="8" t="str">
        <f t="shared" si="29"/>
        <v/>
      </c>
      <c r="R59" s="9" t="str">
        <f>IF(AB59="","",WORKDAY.INTL(W59,AA59,V59,'Resmi Tatiller'!$A$2:$A$17))</f>
        <v/>
      </c>
      <c r="S59" s="10" t="str">
        <f t="shared" si="30"/>
        <v/>
      </c>
      <c r="T59" s="8" t="str">
        <f t="shared" si="31"/>
        <v>Boş</v>
      </c>
      <c r="U59" s="8">
        <f t="shared" si="32"/>
        <v>540</v>
      </c>
      <c r="V59" s="11" t="str">
        <f t="shared" si="33"/>
        <v>0000011</v>
      </c>
      <c r="W59" s="9" t="str">
        <f>IF(OR(N59="",O59=""),"",IF($AD59="24 Saat",N59,IF($AD59="12 Saat",IF(O59&gt;=TIME(20,0,0),WORKDAY.INTL(N59,1,V59,'Resmi Tatiller'!$A$2:$A$17),WORKDAY.INTL(N59-1,1,V59,'Resmi Tatiller'!$A$2:$A$17)),IF($AD59="2 Vardiya",IF(O59&lt;TIME(6,0,0),N59-1,IF(O59&lt;TIME(8,0,0),WORKDAY.INTL(N59-1,1,V59,'Resmi Tatiller'!$A$2:$A$17),N59)),IF(O59&gt;=TIME(18,0,0),WORKDAY.INTL(N59,1,V59,'Resmi Tatiller'!$A$2:$A$17),WORKDAY.INTL(N59-1,1,V59,'Resmi Tatiller'!$A$2:$A$17))))))</f>
        <v/>
      </c>
      <c r="X59" s="8" t="str">
        <f t="shared" si="34"/>
        <v/>
      </c>
      <c r="Y59" s="11" t="str">
        <f t="shared" si="35"/>
        <v/>
      </c>
      <c r="Z59" s="11" t="str">
        <f t="shared" si="36"/>
        <v/>
      </c>
      <c r="AA59" s="11" t="str">
        <f t="shared" si="37"/>
        <v/>
      </c>
      <c r="AB59" s="11" t="str">
        <f t="shared" si="38"/>
        <v/>
      </c>
      <c r="AC59" s="12" t="str">
        <f t="shared" si="39"/>
        <v/>
      </c>
      <c r="AD59" s="6" t="str">
        <f t="shared" si="40"/>
        <v>Gündüz</v>
      </c>
      <c r="AE59" s="18" t="str">
        <f t="shared" si="43"/>
        <v/>
      </c>
      <c r="AF59" s="18" t="str">
        <f t="shared" si="44"/>
        <v/>
      </c>
      <c r="AG59" s="19" t="str">
        <f t="shared" si="45"/>
        <v/>
      </c>
      <c r="AH59" s="18" t="str">
        <f>IF(AF59="","",WORKDAY.INTL(AF59-1,1,V59,'Resmi Tatiller'!$A$2:$A$17))</f>
        <v/>
      </c>
      <c r="AI59" s="18" t="str">
        <f t="shared" si="46"/>
        <v/>
      </c>
      <c r="AJ59" s="18" t="str">
        <f>IF(AE59="","",IF(AH59&lt;&gt;AF59,AH59+TIME(8,0,0),IF(AG59&lt;TIME(8,0,0),AF59+TIME(8,0,0),IF(AG59&lt;TIME(12,0,0),AE59,IF(AG59&lt;TIME(12,45,0),AF59+TIME(12,45,0),IF(AG59&lt;TIME(15,0,0),AE59,IF(AG59&lt;TIME(15,15,0),AF59+TIME(15,15,0),IF(AG59&lt;TIME(18,0,0),AE59,WORKDAY.INTL(AF59,1,V59,'Resmi Tatiller'!$A$2:$A$17)+TIME(8,0,0)))))))))</f>
        <v/>
      </c>
      <c r="AK59" s="18" t="str">
        <f>IF(AE59="","",IF(AH59&lt;&gt;AF59,AH59+TIME(8,0,0),IF(AG59&lt;TIME(8,0,0),AF59+TIME(8,0,0),IF(AG59&lt;TIME(12,0,0),AE59,IF(AG59&lt;TIME(12,45,0),AF59+TIME(12,45,0),IF(AG59&lt;TIME(15,0,0),AE59,IF(AG59&lt;TIME(15,15,0),AF59+TIME(15,15,0),IF(AG59&lt;TIME(20,0,0),AE59,WORKDAY.INTL(AF59,1,V59,'Resmi Tatiller'!$A$2:$A$17)+TIME(8,0,0)))))))))</f>
        <v/>
      </c>
      <c r="AL59" s="18" t="str">
        <f t="shared" si="47"/>
        <v/>
      </c>
    </row>
    <row r="60" spans="1:38" x14ac:dyDescent="0.25">
      <c r="A60" s="6" t="str">
        <f t="shared" si="24"/>
        <v/>
      </c>
      <c r="B60" s="6"/>
      <c r="C60" s="7" t="str">
        <f>IFERROR(VLOOKUP(B60,'Ürün Veri'!$A:$E,2,FALSE),"")</f>
        <v/>
      </c>
      <c r="D60" s="7" t="str">
        <f>IFERROR(VLOOKUP(B60,'Ürün Veri'!$A:$E,3,FALSE),"")</f>
        <v/>
      </c>
      <c r="E60" s="7" t="str">
        <f>IFERROR(VLOOKUP(B60,'Ürün Veri'!$A:$E,4,FALSE),"")</f>
        <v/>
      </c>
      <c r="F60" s="7" t="str">
        <f>IFERROR(VLOOKUP(B60,'Ürün Veri'!$A:$E,5,FALSE),"")</f>
        <v/>
      </c>
      <c r="G60" s="6"/>
      <c r="H60" s="6"/>
      <c r="I60" s="14">
        <v>10</v>
      </c>
      <c r="J60" s="15">
        <f t="shared" si="25"/>
        <v>45</v>
      </c>
      <c r="K60" s="15">
        <f t="shared" si="26"/>
        <v>15</v>
      </c>
      <c r="L60" s="8">
        <f t="shared" si="27"/>
        <v>9</v>
      </c>
      <c r="M60" s="6" t="s">
        <v>763</v>
      </c>
      <c r="N60" s="9" t="str">
        <f t="shared" si="41"/>
        <v/>
      </c>
      <c r="O60" s="10" t="str">
        <f t="shared" si="42"/>
        <v/>
      </c>
      <c r="P60" s="8" t="str">
        <f t="shared" si="28"/>
        <v/>
      </c>
      <c r="Q60" s="8" t="str">
        <f t="shared" si="29"/>
        <v/>
      </c>
      <c r="R60" s="9" t="str">
        <f>IF(AB60="","",WORKDAY.INTL(W60,AA60,V60,'Resmi Tatiller'!$A$2:$A$17))</f>
        <v/>
      </c>
      <c r="S60" s="10" t="str">
        <f t="shared" si="30"/>
        <v/>
      </c>
      <c r="T60" s="8" t="str">
        <f t="shared" si="31"/>
        <v>Boş</v>
      </c>
      <c r="U60" s="8">
        <f t="shared" si="32"/>
        <v>540</v>
      </c>
      <c r="V60" s="11" t="str">
        <f t="shared" si="33"/>
        <v>0000011</v>
      </c>
      <c r="W60" s="9" t="str">
        <f>IF(OR(N60="",O60=""),"",IF($AD60="24 Saat",N60,IF($AD60="12 Saat",IF(O60&gt;=TIME(20,0,0),WORKDAY.INTL(N60,1,V60,'Resmi Tatiller'!$A$2:$A$17),WORKDAY.INTL(N60-1,1,V60,'Resmi Tatiller'!$A$2:$A$17)),IF($AD60="2 Vardiya",IF(O60&lt;TIME(6,0,0),N60-1,IF(O60&lt;TIME(8,0,0),WORKDAY.INTL(N60-1,1,V60,'Resmi Tatiller'!$A$2:$A$17),N60)),IF(O60&gt;=TIME(18,0,0),WORKDAY.INTL(N60,1,V60,'Resmi Tatiller'!$A$2:$A$17),WORKDAY.INTL(N60-1,1,V60,'Resmi Tatiller'!$A$2:$A$17))))))</f>
        <v/>
      </c>
      <c r="X60" s="8" t="str">
        <f t="shared" si="34"/>
        <v/>
      </c>
      <c r="Y60" s="11" t="str">
        <f t="shared" si="35"/>
        <v/>
      </c>
      <c r="Z60" s="11" t="str">
        <f t="shared" si="36"/>
        <v/>
      </c>
      <c r="AA60" s="11" t="str">
        <f t="shared" si="37"/>
        <v/>
      </c>
      <c r="AB60" s="11" t="str">
        <f t="shared" si="38"/>
        <v/>
      </c>
      <c r="AC60" s="12" t="str">
        <f t="shared" si="39"/>
        <v/>
      </c>
      <c r="AD60" s="6" t="str">
        <f t="shared" si="40"/>
        <v>Gündüz</v>
      </c>
      <c r="AE60" s="18" t="str">
        <f t="shared" si="43"/>
        <v/>
      </c>
      <c r="AF60" s="18" t="str">
        <f t="shared" si="44"/>
        <v/>
      </c>
      <c r="AG60" s="19" t="str">
        <f t="shared" si="45"/>
        <v/>
      </c>
      <c r="AH60" s="18" t="str">
        <f>IF(AF60="","",WORKDAY.INTL(AF60-1,1,V60,'Resmi Tatiller'!$A$2:$A$17))</f>
        <v/>
      </c>
      <c r="AI60" s="18" t="str">
        <f t="shared" si="46"/>
        <v/>
      </c>
      <c r="AJ60" s="18" t="str">
        <f>IF(AE60="","",IF(AH60&lt;&gt;AF60,AH60+TIME(8,0,0),IF(AG60&lt;TIME(8,0,0),AF60+TIME(8,0,0),IF(AG60&lt;TIME(12,0,0),AE60,IF(AG60&lt;TIME(12,45,0),AF60+TIME(12,45,0),IF(AG60&lt;TIME(15,0,0),AE60,IF(AG60&lt;TIME(15,15,0),AF60+TIME(15,15,0),IF(AG60&lt;TIME(18,0,0),AE60,WORKDAY.INTL(AF60,1,V60,'Resmi Tatiller'!$A$2:$A$17)+TIME(8,0,0)))))))))</f>
        <v/>
      </c>
      <c r="AK60" s="18" t="str">
        <f>IF(AE60="","",IF(AH60&lt;&gt;AF60,AH60+TIME(8,0,0),IF(AG60&lt;TIME(8,0,0),AF60+TIME(8,0,0),IF(AG60&lt;TIME(12,0,0),AE60,IF(AG60&lt;TIME(12,45,0),AF60+TIME(12,45,0),IF(AG60&lt;TIME(15,0,0),AE60,IF(AG60&lt;TIME(15,15,0),AF60+TIME(15,15,0),IF(AG60&lt;TIME(20,0,0),AE60,WORKDAY.INTL(AF60,1,V60,'Resmi Tatiller'!$A$2:$A$17)+TIME(8,0,0)))))))))</f>
        <v/>
      </c>
      <c r="AL60" s="18" t="str">
        <f t="shared" si="47"/>
        <v/>
      </c>
    </row>
    <row r="61" spans="1:38" x14ac:dyDescent="0.25">
      <c r="A61" s="6" t="str">
        <f t="shared" si="24"/>
        <v/>
      </c>
      <c r="B61" s="6"/>
      <c r="C61" s="7" t="str">
        <f>IFERROR(VLOOKUP(B61,'Ürün Veri'!$A:$E,2,FALSE),"")</f>
        <v/>
      </c>
      <c r="D61" s="7" t="str">
        <f>IFERROR(VLOOKUP(B61,'Ürün Veri'!$A:$E,3,FALSE),"")</f>
        <v/>
      </c>
      <c r="E61" s="7" t="str">
        <f>IFERROR(VLOOKUP(B61,'Ürün Veri'!$A:$E,4,FALSE),"")</f>
        <v/>
      </c>
      <c r="F61" s="7" t="str">
        <f>IFERROR(VLOOKUP(B61,'Ürün Veri'!$A:$E,5,FALSE),"")</f>
        <v/>
      </c>
      <c r="G61" s="6"/>
      <c r="H61" s="6"/>
      <c r="I61" s="14">
        <v>10</v>
      </c>
      <c r="J61" s="15">
        <f t="shared" si="25"/>
        <v>45</v>
      </c>
      <c r="K61" s="15">
        <f t="shared" si="26"/>
        <v>15</v>
      </c>
      <c r="L61" s="8">
        <f t="shared" si="27"/>
        <v>9</v>
      </c>
      <c r="M61" s="6" t="s">
        <v>763</v>
      </c>
      <c r="N61" s="9" t="str">
        <f t="shared" si="41"/>
        <v/>
      </c>
      <c r="O61" s="10" t="str">
        <f t="shared" si="42"/>
        <v/>
      </c>
      <c r="P61" s="8" t="str">
        <f t="shared" si="28"/>
        <v/>
      </c>
      <c r="Q61" s="8" t="str">
        <f t="shared" si="29"/>
        <v/>
      </c>
      <c r="R61" s="9" t="str">
        <f>IF(AB61="","",WORKDAY.INTL(W61,AA61,V61,'Resmi Tatiller'!$A$2:$A$17))</f>
        <v/>
      </c>
      <c r="S61" s="10" t="str">
        <f t="shared" si="30"/>
        <v/>
      </c>
      <c r="T61" s="8" t="str">
        <f t="shared" si="31"/>
        <v>Boş</v>
      </c>
      <c r="U61" s="8">
        <f t="shared" si="32"/>
        <v>540</v>
      </c>
      <c r="V61" s="11" t="str">
        <f t="shared" si="33"/>
        <v>0000011</v>
      </c>
      <c r="W61" s="9" t="str">
        <f>IF(OR(N61="",O61=""),"",IF($AD61="24 Saat",N61,IF($AD61="12 Saat",IF(O61&gt;=TIME(20,0,0),WORKDAY.INTL(N61,1,V61,'Resmi Tatiller'!$A$2:$A$17),WORKDAY.INTL(N61-1,1,V61,'Resmi Tatiller'!$A$2:$A$17)),IF($AD61="2 Vardiya",IF(O61&lt;TIME(6,0,0),N61-1,IF(O61&lt;TIME(8,0,0),WORKDAY.INTL(N61-1,1,V61,'Resmi Tatiller'!$A$2:$A$17),N61)),IF(O61&gt;=TIME(18,0,0),WORKDAY.INTL(N61,1,V61,'Resmi Tatiller'!$A$2:$A$17),WORKDAY.INTL(N61-1,1,V61,'Resmi Tatiller'!$A$2:$A$17))))))</f>
        <v/>
      </c>
      <c r="X61" s="8" t="str">
        <f t="shared" si="34"/>
        <v/>
      </c>
      <c r="Y61" s="11" t="str">
        <f t="shared" si="35"/>
        <v/>
      </c>
      <c r="Z61" s="11" t="str">
        <f t="shared" si="36"/>
        <v/>
      </c>
      <c r="AA61" s="11" t="str">
        <f t="shared" si="37"/>
        <v/>
      </c>
      <c r="AB61" s="11" t="str">
        <f t="shared" si="38"/>
        <v/>
      </c>
      <c r="AC61" s="12" t="str">
        <f t="shared" si="39"/>
        <v/>
      </c>
      <c r="AD61" s="6" t="str">
        <f t="shared" si="40"/>
        <v>Gündüz</v>
      </c>
      <c r="AE61" s="18" t="str">
        <f t="shared" si="43"/>
        <v/>
      </c>
      <c r="AF61" s="18" t="str">
        <f t="shared" si="44"/>
        <v/>
      </c>
      <c r="AG61" s="19" t="str">
        <f t="shared" si="45"/>
        <v/>
      </c>
      <c r="AH61" s="18" t="str">
        <f>IF(AF61="","",WORKDAY.INTL(AF61-1,1,V61,'Resmi Tatiller'!$A$2:$A$17))</f>
        <v/>
      </c>
      <c r="AI61" s="18" t="str">
        <f t="shared" si="46"/>
        <v/>
      </c>
      <c r="AJ61" s="18" t="str">
        <f>IF(AE61="","",IF(AH61&lt;&gt;AF61,AH61+TIME(8,0,0),IF(AG61&lt;TIME(8,0,0),AF61+TIME(8,0,0),IF(AG61&lt;TIME(12,0,0),AE61,IF(AG61&lt;TIME(12,45,0),AF61+TIME(12,45,0),IF(AG61&lt;TIME(15,0,0),AE61,IF(AG61&lt;TIME(15,15,0),AF61+TIME(15,15,0),IF(AG61&lt;TIME(18,0,0),AE61,WORKDAY.INTL(AF61,1,V61,'Resmi Tatiller'!$A$2:$A$17)+TIME(8,0,0)))))))))</f>
        <v/>
      </c>
      <c r="AK61" s="18" t="str">
        <f>IF(AE61="","",IF(AH61&lt;&gt;AF61,AH61+TIME(8,0,0),IF(AG61&lt;TIME(8,0,0),AF61+TIME(8,0,0),IF(AG61&lt;TIME(12,0,0),AE61,IF(AG61&lt;TIME(12,45,0),AF61+TIME(12,45,0),IF(AG61&lt;TIME(15,0,0),AE61,IF(AG61&lt;TIME(15,15,0),AF61+TIME(15,15,0),IF(AG61&lt;TIME(20,0,0),AE61,WORKDAY.INTL(AF61,1,V61,'Resmi Tatiller'!$A$2:$A$17)+TIME(8,0,0)))))))))</f>
        <v/>
      </c>
      <c r="AL61" s="18" t="str">
        <f t="shared" si="47"/>
        <v/>
      </c>
    </row>
    <row r="62" spans="1:38" x14ac:dyDescent="0.25">
      <c r="A62" s="6" t="str">
        <f t="shared" si="24"/>
        <v/>
      </c>
      <c r="B62" s="6"/>
      <c r="C62" s="7" t="str">
        <f>IFERROR(VLOOKUP(B62,'Ürün Veri'!$A:$E,2,FALSE),"")</f>
        <v/>
      </c>
      <c r="D62" s="7" t="str">
        <f>IFERROR(VLOOKUP(B62,'Ürün Veri'!$A:$E,3,FALSE),"")</f>
        <v/>
      </c>
      <c r="E62" s="7" t="str">
        <f>IFERROR(VLOOKUP(B62,'Ürün Veri'!$A:$E,4,FALSE),"")</f>
        <v/>
      </c>
      <c r="F62" s="7" t="str">
        <f>IFERROR(VLOOKUP(B62,'Ürün Veri'!$A:$E,5,FALSE),"")</f>
        <v/>
      </c>
      <c r="G62" s="6"/>
      <c r="H62" s="6"/>
      <c r="I62" s="14">
        <v>10</v>
      </c>
      <c r="J62" s="15">
        <f t="shared" si="25"/>
        <v>45</v>
      </c>
      <c r="K62" s="15">
        <f t="shared" si="26"/>
        <v>15</v>
      </c>
      <c r="L62" s="8">
        <f t="shared" si="27"/>
        <v>9</v>
      </c>
      <c r="M62" s="6" t="s">
        <v>763</v>
      </c>
      <c r="N62" s="9" t="str">
        <f t="shared" si="41"/>
        <v/>
      </c>
      <c r="O62" s="10" t="str">
        <f t="shared" si="42"/>
        <v/>
      </c>
      <c r="P62" s="8" t="str">
        <f t="shared" si="28"/>
        <v/>
      </c>
      <c r="Q62" s="8" t="str">
        <f t="shared" si="29"/>
        <v/>
      </c>
      <c r="R62" s="9" t="str">
        <f>IF(AB62="","",WORKDAY.INTL(W62,AA62,V62,'Resmi Tatiller'!$A$2:$A$17))</f>
        <v/>
      </c>
      <c r="S62" s="10" t="str">
        <f t="shared" si="30"/>
        <v/>
      </c>
      <c r="T62" s="8" t="str">
        <f t="shared" si="31"/>
        <v>Boş</v>
      </c>
      <c r="U62" s="8">
        <f t="shared" si="32"/>
        <v>540</v>
      </c>
      <c r="V62" s="11" t="str">
        <f t="shared" si="33"/>
        <v>0000011</v>
      </c>
      <c r="W62" s="9" t="str">
        <f>IF(OR(N62="",O62=""),"",IF($AD62="24 Saat",N62,IF($AD62="12 Saat",IF(O62&gt;=TIME(20,0,0),WORKDAY.INTL(N62,1,V62,'Resmi Tatiller'!$A$2:$A$17),WORKDAY.INTL(N62-1,1,V62,'Resmi Tatiller'!$A$2:$A$17)),IF($AD62="2 Vardiya",IF(O62&lt;TIME(6,0,0),N62-1,IF(O62&lt;TIME(8,0,0),WORKDAY.INTL(N62-1,1,V62,'Resmi Tatiller'!$A$2:$A$17),N62)),IF(O62&gt;=TIME(18,0,0),WORKDAY.INTL(N62,1,V62,'Resmi Tatiller'!$A$2:$A$17),WORKDAY.INTL(N62-1,1,V62,'Resmi Tatiller'!$A$2:$A$17))))))</f>
        <v/>
      </c>
      <c r="X62" s="8" t="str">
        <f t="shared" si="34"/>
        <v/>
      </c>
      <c r="Y62" s="11" t="str">
        <f t="shared" si="35"/>
        <v/>
      </c>
      <c r="Z62" s="11" t="str">
        <f t="shared" si="36"/>
        <v/>
      </c>
      <c r="AA62" s="11" t="str">
        <f t="shared" si="37"/>
        <v/>
      </c>
      <c r="AB62" s="11" t="str">
        <f t="shared" si="38"/>
        <v/>
      </c>
      <c r="AC62" s="12" t="str">
        <f t="shared" si="39"/>
        <v/>
      </c>
      <c r="AD62" s="6" t="str">
        <f t="shared" si="40"/>
        <v>Gündüz</v>
      </c>
      <c r="AE62" s="18" t="str">
        <f t="shared" si="43"/>
        <v/>
      </c>
      <c r="AF62" s="18" t="str">
        <f t="shared" si="44"/>
        <v/>
      </c>
      <c r="AG62" s="19" t="str">
        <f t="shared" si="45"/>
        <v/>
      </c>
      <c r="AH62" s="18" t="str">
        <f>IF(AF62="","",WORKDAY.INTL(AF62-1,1,V62,'Resmi Tatiller'!$A$2:$A$17))</f>
        <v/>
      </c>
      <c r="AI62" s="18" t="str">
        <f t="shared" si="46"/>
        <v/>
      </c>
      <c r="AJ62" s="18" t="str">
        <f>IF(AE62="","",IF(AH62&lt;&gt;AF62,AH62+TIME(8,0,0),IF(AG62&lt;TIME(8,0,0),AF62+TIME(8,0,0),IF(AG62&lt;TIME(12,0,0),AE62,IF(AG62&lt;TIME(12,45,0),AF62+TIME(12,45,0),IF(AG62&lt;TIME(15,0,0),AE62,IF(AG62&lt;TIME(15,15,0),AF62+TIME(15,15,0),IF(AG62&lt;TIME(18,0,0),AE62,WORKDAY.INTL(AF62,1,V62,'Resmi Tatiller'!$A$2:$A$17)+TIME(8,0,0)))))))))</f>
        <v/>
      </c>
      <c r="AK62" s="18" t="str">
        <f>IF(AE62="","",IF(AH62&lt;&gt;AF62,AH62+TIME(8,0,0),IF(AG62&lt;TIME(8,0,0),AF62+TIME(8,0,0),IF(AG62&lt;TIME(12,0,0),AE62,IF(AG62&lt;TIME(12,45,0),AF62+TIME(12,45,0),IF(AG62&lt;TIME(15,0,0),AE62,IF(AG62&lt;TIME(15,15,0),AF62+TIME(15,15,0),IF(AG62&lt;TIME(20,0,0),AE62,WORKDAY.INTL(AF62,1,V62,'Resmi Tatiller'!$A$2:$A$17)+TIME(8,0,0)))))))))</f>
        <v/>
      </c>
      <c r="AL62" s="18" t="str">
        <f t="shared" si="47"/>
        <v/>
      </c>
    </row>
    <row r="63" spans="1:38" x14ac:dyDescent="0.25">
      <c r="A63" s="6" t="str">
        <f t="shared" si="24"/>
        <v/>
      </c>
      <c r="B63" s="6"/>
      <c r="C63" s="7" t="str">
        <f>IFERROR(VLOOKUP(B63,'Ürün Veri'!$A:$E,2,FALSE),"")</f>
        <v/>
      </c>
      <c r="D63" s="7" t="str">
        <f>IFERROR(VLOOKUP(B63,'Ürün Veri'!$A:$E,3,FALSE),"")</f>
        <v/>
      </c>
      <c r="E63" s="7" t="str">
        <f>IFERROR(VLOOKUP(B63,'Ürün Veri'!$A:$E,4,FALSE),"")</f>
        <v/>
      </c>
      <c r="F63" s="7" t="str">
        <f>IFERROR(VLOOKUP(B63,'Ürün Veri'!$A:$E,5,FALSE),"")</f>
        <v/>
      </c>
      <c r="G63" s="6"/>
      <c r="H63" s="6"/>
      <c r="I63" s="14">
        <v>10</v>
      </c>
      <c r="J63" s="15">
        <f t="shared" si="25"/>
        <v>45</v>
      </c>
      <c r="K63" s="15">
        <f t="shared" si="26"/>
        <v>15</v>
      </c>
      <c r="L63" s="8">
        <f t="shared" si="27"/>
        <v>9</v>
      </c>
      <c r="M63" s="6" t="s">
        <v>763</v>
      </c>
      <c r="N63" s="9" t="str">
        <f t="shared" si="41"/>
        <v/>
      </c>
      <c r="O63" s="10" t="str">
        <f t="shared" si="42"/>
        <v/>
      </c>
      <c r="P63" s="8" t="str">
        <f t="shared" si="28"/>
        <v/>
      </c>
      <c r="Q63" s="8" t="str">
        <f t="shared" si="29"/>
        <v/>
      </c>
      <c r="R63" s="9" t="str">
        <f>IF(AB63="","",WORKDAY.INTL(W63,AA63,V63,'Resmi Tatiller'!$A$2:$A$17))</f>
        <v/>
      </c>
      <c r="S63" s="10" t="str">
        <f t="shared" si="30"/>
        <v/>
      </c>
      <c r="T63" s="8" t="str">
        <f t="shared" si="31"/>
        <v>Boş</v>
      </c>
      <c r="U63" s="8">
        <f t="shared" si="32"/>
        <v>540</v>
      </c>
      <c r="V63" s="11" t="str">
        <f t="shared" si="33"/>
        <v>0000011</v>
      </c>
      <c r="W63" s="9" t="str">
        <f>IF(OR(N63="",O63=""),"",IF($AD63="24 Saat",N63,IF($AD63="12 Saat",IF(O63&gt;=TIME(20,0,0),WORKDAY.INTL(N63,1,V63,'Resmi Tatiller'!$A$2:$A$17),WORKDAY.INTL(N63-1,1,V63,'Resmi Tatiller'!$A$2:$A$17)),IF($AD63="2 Vardiya",IF(O63&lt;TIME(6,0,0),N63-1,IF(O63&lt;TIME(8,0,0),WORKDAY.INTL(N63-1,1,V63,'Resmi Tatiller'!$A$2:$A$17),N63)),IF(O63&gt;=TIME(18,0,0),WORKDAY.INTL(N63,1,V63,'Resmi Tatiller'!$A$2:$A$17),WORKDAY.INTL(N63-1,1,V63,'Resmi Tatiller'!$A$2:$A$17))))))</f>
        <v/>
      </c>
      <c r="X63" s="8" t="str">
        <f t="shared" si="34"/>
        <v/>
      </c>
      <c r="Y63" s="11" t="str">
        <f t="shared" si="35"/>
        <v/>
      </c>
      <c r="Z63" s="11" t="str">
        <f t="shared" si="36"/>
        <v/>
      </c>
      <c r="AA63" s="11" t="str">
        <f t="shared" si="37"/>
        <v/>
      </c>
      <c r="AB63" s="11" t="str">
        <f t="shared" si="38"/>
        <v/>
      </c>
      <c r="AC63" s="12" t="str">
        <f t="shared" si="39"/>
        <v/>
      </c>
      <c r="AD63" s="6" t="str">
        <f t="shared" si="40"/>
        <v>Gündüz</v>
      </c>
      <c r="AE63" s="18" t="str">
        <f t="shared" si="43"/>
        <v/>
      </c>
      <c r="AF63" s="18" t="str">
        <f t="shared" si="44"/>
        <v/>
      </c>
      <c r="AG63" s="19" t="str">
        <f t="shared" si="45"/>
        <v/>
      </c>
      <c r="AH63" s="18" t="str">
        <f>IF(AF63="","",WORKDAY.INTL(AF63-1,1,V63,'Resmi Tatiller'!$A$2:$A$17))</f>
        <v/>
      </c>
      <c r="AI63" s="18" t="str">
        <f t="shared" si="46"/>
        <v/>
      </c>
      <c r="AJ63" s="18" t="str">
        <f>IF(AE63="","",IF(AH63&lt;&gt;AF63,AH63+TIME(8,0,0),IF(AG63&lt;TIME(8,0,0),AF63+TIME(8,0,0),IF(AG63&lt;TIME(12,0,0),AE63,IF(AG63&lt;TIME(12,45,0),AF63+TIME(12,45,0),IF(AG63&lt;TIME(15,0,0),AE63,IF(AG63&lt;TIME(15,15,0),AF63+TIME(15,15,0),IF(AG63&lt;TIME(18,0,0),AE63,WORKDAY.INTL(AF63,1,V63,'Resmi Tatiller'!$A$2:$A$17)+TIME(8,0,0)))))))))</f>
        <v/>
      </c>
      <c r="AK63" s="18" t="str">
        <f>IF(AE63="","",IF(AH63&lt;&gt;AF63,AH63+TIME(8,0,0),IF(AG63&lt;TIME(8,0,0),AF63+TIME(8,0,0),IF(AG63&lt;TIME(12,0,0),AE63,IF(AG63&lt;TIME(12,45,0),AF63+TIME(12,45,0),IF(AG63&lt;TIME(15,0,0),AE63,IF(AG63&lt;TIME(15,15,0),AF63+TIME(15,15,0),IF(AG63&lt;TIME(20,0,0),AE63,WORKDAY.INTL(AF63,1,V63,'Resmi Tatiller'!$A$2:$A$17)+TIME(8,0,0)))))))))</f>
        <v/>
      </c>
      <c r="AL63" s="18" t="str">
        <f t="shared" si="47"/>
        <v/>
      </c>
    </row>
    <row r="64" spans="1:38" x14ac:dyDescent="0.25">
      <c r="A64" s="6" t="str">
        <f t="shared" si="24"/>
        <v/>
      </c>
      <c r="B64" s="6"/>
      <c r="C64" s="7" t="str">
        <f>IFERROR(VLOOKUP(B64,'Ürün Veri'!$A:$E,2,FALSE),"")</f>
        <v/>
      </c>
      <c r="D64" s="7" t="str">
        <f>IFERROR(VLOOKUP(B64,'Ürün Veri'!$A:$E,3,FALSE),"")</f>
        <v/>
      </c>
      <c r="E64" s="7" t="str">
        <f>IFERROR(VLOOKUP(B64,'Ürün Veri'!$A:$E,4,FALSE),"")</f>
        <v/>
      </c>
      <c r="F64" s="7" t="str">
        <f>IFERROR(VLOOKUP(B64,'Ürün Veri'!$A:$E,5,FALSE),"")</f>
        <v/>
      </c>
      <c r="G64" s="6"/>
      <c r="H64" s="6"/>
      <c r="I64" s="14">
        <v>10</v>
      </c>
      <c r="J64" s="15">
        <f t="shared" si="25"/>
        <v>45</v>
      </c>
      <c r="K64" s="15">
        <f t="shared" si="26"/>
        <v>15</v>
      </c>
      <c r="L64" s="8">
        <f t="shared" si="27"/>
        <v>9</v>
      </c>
      <c r="M64" s="6" t="s">
        <v>763</v>
      </c>
      <c r="N64" s="9" t="str">
        <f t="shared" si="41"/>
        <v/>
      </c>
      <c r="O64" s="10" t="str">
        <f t="shared" si="42"/>
        <v/>
      </c>
      <c r="P64" s="8" t="str">
        <f t="shared" si="28"/>
        <v/>
      </c>
      <c r="Q64" s="8" t="str">
        <f t="shared" si="29"/>
        <v/>
      </c>
      <c r="R64" s="9" t="str">
        <f>IF(AB64="","",WORKDAY.INTL(W64,AA64,V64,'Resmi Tatiller'!$A$2:$A$17))</f>
        <v/>
      </c>
      <c r="S64" s="10" t="str">
        <f t="shared" si="30"/>
        <v/>
      </c>
      <c r="T64" s="8" t="str">
        <f t="shared" si="31"/>
        <v>Boş</v>
      </c>
      <c r="U64" s="8">
        <f t="shared" si="32"/>
        <v>540</v>
      </c>
      <c r="V64" s="11" t="str">
        <f t="shared" si="33"/>
        <v>0000011</v>
      </c>
      <c r="W64" s="9" t="str">
        <f>IF(OR(N64="",O64=""),"",IF($AD64="24 Saat",N64,IF($AD64="12 Saat",IF(O64&gt;=TIME(20,0,0),WORKDAY.INTL(N64,1,V64,'Resmi Tatiller'!$A$2:$A$17),WORKDAY.INTL(N64-1,1,V64,'Resmi Tatiller'!$A$2:$A$17)),IF($AD64="2 Vardiya",IF(O64&lt;TIME(6,0,0),N64-1,IF(O64&lt;TIME(8,0,0),WORKDAY.INTL(N64-1,1,V64,'Resmi Tatiller'!$A$2:$A$17),N64)),IF(O64&gt;=TIME(18,0,0),WORKDAY.INTL(N64,1,V64,'Resmi Tatiller'!$A$2:$A$17),WORKDAY.INTL(N64-1,1,V64,'Resmi Tatiller'!$A$2:$A$17))))))</f>
        <v/>
      </c>
      <c r="X64" s="8" t="str">
        <f t="shared" si="34"/>
        <v/>
      </c>
      <c r="Y64" s="11" t="str">
        <f t="shared" si="35"/>
        <v/>
      </c>
      <c r="Z64" s="11" t="str">
        <f t="shared" si="36"/>
        <v/>
      </c>
      <c r="AA64" s="11" t="str">
        <f t="shared" si="37"/>
        <v/>
      </c>
      <c r="AB64" s="11" t="str">
        <f t="shared" si="38"/>
        <v/>
      </c>
      <c r="AC64" s="12" t="str">
        <f t="shared" si="39"/>
        <v/>
      </c>
      <c r="AD64" s="6" t="str">
        <f t="shared" si="40"/>
        <v>Gündüz</v>
      </c>
      <c r="AE64" s="18" t="str">
        <f t="shared" si="43"/>
        <v/>
      </c>
      <c r="AF64" s="18" t="str">
        <f t="shared" si="44"/>
        <v/>
      </c>
      <c r="AG64" s="19" t="str">
        <f t="shared" si="45"/>
        <v/>
      </c>
      <c r="AH64" s="18" t="str">
        <f>IF(AF64="","",WORKDAY.INTL(AF64-1,1,V64,'Resmi Tatiller'!$A$2:$A$17))</f>
        <v/>
      </c>
      <c r="AI64" s="18" t="str">
        <f t="shared" si="46"/>
        <v/>
      </c>
      <c r="AJ64" s="18" t="str">
        <f>IF(AE64="","",IF(AH64&lt;&gt;AF64,AH64+TIME(8,0,0),IF(AG64&lt;TIME(8,0,0),AF64+TIME(8,0,0),IF(AG64&lt;TIME(12,0,0),AE64,IF(AG64&lt;TIME(12,45,0),AF64+TIME(12,45,0),IF(AG64&lt;TIME(15,0,0),AE64,IF(AG64&lt;TIME(15,15,0),AF64+TIME(15,15,0),IF(AG64&lt;TIME(18,0,0),AE64,WORKDAY.INTL(AF64,1,V64,'Resmi Tatiller'!$A$2:$A$17)+TIME(8,0,0)))))))))</f>
        <v/>
      </c>
      <c r="AK64" s="18" t="str">
        <f>IF(AE64="","",IF(AH64&lt;&gt;AF64,AH64+TIME(8,0,0),IF(AG64&lt;TIME(8,0,0),AF64+TIME(8,0,0),IF(AG64&lt;TIME(12,0,0),AE64,IF(AG64&lt;TIME(12,45,0),AF64+TIME(12,45,0),IF(AG64&lt;TIME(15,0,0),AE64,IF(AG64&lt;TIME(15,15,0),AF64+TIME(15,15,0),IF(AG64&lt;TIME(20,0,0),AE64,WORKDAY.INTL(AF64,1,V64,'Resmi Tatiller'!$A$2:$A$17)+TIME(8,0,0)))))))))</f>
        <v/>
      </c>
      <c r="AL64" s="18" t="str">
        <f t="shared" si="47"/>
        <v/>
      </c>
    </row>
    <row r="65" spans="1:38" x14ac:dyDescent="0.25">
      <c r="A65" s="6" t="str">
        <f t="shared" si="24"/>
        <v/>
      </c>
      <c r="B65" s="6"/>
      <c r="C65" s="7" t="str">
        <f>IFERROR(VLOOKUP(B65,'Ürün Veri'!$A:$E,2,FALSE),"")</f>
        <v/>
      </c>
      <c r="D65" s="7" t="str">
        <f>IFERROR(VLOOKUP(B65,'Ürün Veri'!$A:$E,3,FALSE),"")</f>
        <v/>
      </c>
      <c r="E65" s="7" t="str">
        <f>IFERROR(VLOOKUP(B65,'Ürün Veri'!$A:$E,4,FALSE),"")</f>
        <v/>
      </c>
      <c r="F65" s="7" t="str">
        <f>IFERROR(VLOOKUP(B65,'Ürün Veri'!$A:$E,5,FALSE),"")</f>
        <v/>
      </c>
      <c r="G65" s="6"/>
      <c r="H65" s="6"/>
      <c r="I65" s="14">
        <v>10</v>
      </c>
      <c r="J65" s="15">
        <f t="shared" si="25"/>
        <v>45</v>
      </c>
      <c r="K65" s="15">
        <f t="shared" si="26"/>
        <v>15</v>
      </c>
      <c r="L65" s="8">
        <f t="shared" si="27"/>
        <v>9</v>
      </c>
      <c r="M65" s="6" t="s">
        <v>763</v>
      </c>
      <c r="N65" s="9" t="str">
        <f t="shared" si="41"/>
        <v/>
      </c>
      <c r="O65" s="10" t="str">
        <f t="shared" si="42"/>
        <v/>
      </c>
      <c r="P65" s="8" t="str">
        <f t="shared" si="28"/>
        <v/>
      </c>
      <c r="Q65" s="8" t="str">
        <f t="shared" si="29"/>
        <v/>
      </c>
      <c r="R65" s="9" t="str">
        <f>IF(AB65="","",WORKDAY.INTL(W65,AA65,V65,'Resmi Tatiller'!$A$2:$A$17))</f>
        <v/>
      </c>
      <c r="S65" s="10" t="str">
        <f t="shared" si="30"/>
        <v/>
      </c>
      <c r="T65" s="8" t="str">
        <f t="shared" si="31"/>
        <v>Boş</v>
      </c>
      <c r="U65" s="8">
        <f t="shared" si="32"/>
        <v>540</v>
      </c>
      <c r="V65" s="11" t="str">
        <f t="shared" si="33"/>
        <v>0000011</v>
      </c>
      <c r="W65" s="9" t="str">
        <f>IF(OR(N65="",O65=""),"",IF($AD65="24 Saat",N65,IF($AD65="12 Saat",IF(O65&gt;=TIME(20,0,0),WORKDAY.INTL(N65,1,V65,'Resmi Tatiller'!$A$2:$A$17),WORKDAY.INTL(N65-1,1,V65,'Resmi Tatiller'!$A$2:$A$17)),IF($AD65="2 Vardiya",IF(O65&lt;TIME(6,0,0),N65-1,IF(O65&lt;TIME(8,0,0),WORKDAY.INTL(N65-1,1,V65,'Resmi Tatiller'!$A$2:$A$17),N65)),IF(O65&gt;=TIME(18,0,0),WORKDAY.INTL(N65,1,V65,'Resmi Tatiller'!$A$2:$A$17),WORKDAY.INTL(N65-1,1,V65,'Resmi Tatiller'!$A$2:$A$17))))))</f>
        <v/>
      </c>
      <c r="X65" s="8" t="str">
        <f t="shared" si="34"/>
        <v/>
      </c>
      <c r="Y65" s="11" t="str">
        <f t="shared" si="35"/>
        <v/>
      </c>
      <c r="Z65" s="11" t="str">
        <f t="shared" si="36"/>
        <v/>
      </c>
      <c r="AA65" s="11" t="str">
        <f t="shared" si="37"/>
        <v/>
      </c>
      <c r="AB65" s="11" t="str">
        <f t="shared" si="38"/>
        <v/>
      </c>
      <c r="AC65" s="12" t="str">
        <f t="shared" si="39"/>
        <v/>
      </c>
      <c r="AD65" s="6" t="str">
        <f t="shared" si="40"/>
        <v>Gündüz</v>
      </c>
      <c r="AE65" s="18" t="str">
        <f t="shared" si="43"/>
        <v/>
      </c>
      <c r="AF65" s="18" t="str">
        <f t="shared" si="44"/>
        <v/>
      </c>
      <c r="AG65" s="19" t="str">
        <f t="shared" si="45"/>
        <v/>
      </c>
      <c r="AH65" s="18" t="str">
        <f>IF(AF65="","",WORKDAY.INTL(AF65-1,1,V65,'Resmi Tatiller'!$A$2:$A$17))</f>
        <v/>
      </c>
      <c r="AI65" s="18" t="str">
        <f t="shared" si="46"/>
        <v/>
      </c>
      <c r="AJ65" s="18" t="str">
        <f>IF(AE65="","",IF(AH65&lt;&gt;AF65,AH65+TIME(8,0,0),IF(AG65&lt;TIME(8,0,0),AF65+TIME(8,0,0),IF(AG65&lt;TIME(12,0,0),AE65,IF(AG65&lt;TIME(12,45,0),AF65+TIME(12,45,0),IF(AG65&lt;TIME(15,0,0),AE65,IF(AG65&lt;TIME(15,15,0),AF65+TIME(15,15,0),IF(AG65&lt;TIME(18,0,0),AE65,WORKDAY.INTL(AF65,1,V65,'Resmi Tatiller'!$A$2:$A$17)+TIME(8,0,0)))))))))</f>
        <v/>
      </c>
      <c r="AK65" s="18" t="str">
        <f>IF(AE65="","",IF(AH65&lt;&gt;AF65,AH65+TIME(8,0,0),IF(AG65&lt;TIME(8,0,0),AF65+TIME(8,0,0),IF(AG65&lt;TIME(12,0,0),AE65,IF(AG65&lt;TIME(12,45,0),AF65+TIME(12,45,0),IF(AG65&lt;TIME(15,0,0),AE65,IF(AG65&lt;TIME(15,15,0),AF65+TIME(15,15,0),IF(AG65&lt;TIME(20,0,0),AE65,WORKDAY.INTL(AF65,1,V65,'Resmi Tatiller'!$A$2:$A$17)+TIME(8,0,0)))))))))</f>
        <v/>
      </c>
      <c r="AL65" s="18" t="str">
        <f t="shared" si="47"/>
        <v/>
      </c>
    </row>
    <row r="66" spans="1:38" x14ac:dyDescent="0.25">
      <c r="A66" s="6" t="str">
        <f t="shared" si="24"/>
        <v/>
      </c>
      <c r="B66" s="6"/>
      <c r="C66" s="7" t="str">
        <f>IFERROR(VLOOKUP(B66,'Ürün Veri'!$A:$E,2,FALSE),"")</f>
        <v/>
      </c>
      <c r="D66" s="7" t="str">
        <f>IFERROR(VLOOKUP(B66,'Ürün Veri'!$A:$E,3,FALSE),"")</f>
        <v/>
      </c>
      <c r="E66" s="7" t="str">
        <f>IFERROR(VLOOKUP(B66,'Ürün Veri'!$A:$E,4,FALSE),"")</f>
        <v/>
      </c>
      <c r="F66" s="7" t="str">
        <f>IFERROR(VLOOKUP(B66,'Ürün Veri'!$A:$E,5,FALSE),"")</f>
        <v/>
      </c>
      <c r="G66" s="6"/>
      <c r="H66" s="6"/>
      <c r="I66" s="14">
        <v>10</v>
      </c>
      <c r="J66" s="15">
        <f t="shared" si="25"/>
        <v>45</v>
      </c>
      <c r="K66" s="15">
        <f t="shared" si="26"/>
        <v>15</v>
      </c>
      <c r="L66" s="8">
        <f t="shared" si="27"/>
        <v>9</v>
      </c>
      <c r="M66" s="6" t="s">
        <v>763</v>
      </c>
      <c r="N66" s="9" t="str">
        <f t="shared" si="41"/>
        <v/>
      </c>
      <c r="O66" s="10" t="str">
        <f t="shared" si="42"/>
        <v/>
      </c>
      <c r="P66" s="8" t="str">
        <f t="shared" si="28"/>
        <v/>
      </c>
      <c r="Q66" s="8" t="str">
        <f t="shared" si="29"/>
        <v/>
      </c>
      <c r="R66" s="9" t="str">
        <f>IF(AB66="","",WORKDAY.INTL(W66,AA66,V66,'Resmi Tatiller'!$A$2:$A$17))</f>
        <v/>
      </c>
      <c r="S66" s="10" t="str">
        <f t="shared" si="30"/>
        <v/>
      </c>
      <c r="T66" s="8" t="str">
        <f t="shared" si="31"/>
        <v>Boş</v>
      </c>
      <c r="U66" s="8">
        <f t="shared" si="32"/>
        <v>540</v>
      </c>
      <c r="V66" s="11" t="str">
        <f t="shared" si="33"/>
        <v>0000011</v>
      </c>
      <c r="W66" s="9" t="str">
        <f>IF(OR(N66="",O66=""),"",IF($AD66="24 Saat",N66,IF($AD66="12 Saat",IF(O66&gt;=TIME(20,0,0),WORKDAY.INTL(N66,1,V66,'Resmi Tatiller'!$A$2:$A$17),WORKDAY.INTL(N66-1,1,V66,'Resmi Tatiller'!$A$2:$A$17)),IF($AD66="2 Vardiya",IF(O66&lt;TIME(6,0,0),N66-1,IF(O66&lt;TIME(8,0,0),WORKDAY.INTL(N66-1,1,V66,'Resmi Tatiller'!$A$2:$A$17),N66)),IF(O66&gt;=TIME(18,0,0),WORKDAY.INTL(N66,1,V66,'Resmi Tatiller'!$A$2:$A$17),WORKDAY.INTL(N66-1,1,V66,'Resmi Tatiller'!$A$2:$A$17))))))</f>
        <v/>
      </c>
      <c r="X66" s="8" t="str">
        <f t="shared" si="34"/>
        <v/>
      </c>
      <c r="Y66" s="11" t="str">
        <f t="shared" si="35"/>
        <v/>
      </c>
      <c r="Z66" s="11" t="str">
        <f t="shared" si="36"/>
        <v/>
      </c>
      <c r="AA66" s="11" t="str">
        <f t="shared" si="37"/>
        <v/>
      </c>
      <c r="AB66" s="11" t="str">
        <f t="shared" si="38"/>
        <v/>
      </c>
      <c r="AC66" s="12" t="str">
        <f t="shared" si="39"/>
        <v/>
      </c>
      <c r="AD66" s="6" t="str">
        <f t="shared" si="40"/>
        <v>Gündüz</v>
      </c>
      <c r="AE66" s="18" t="str">
        <f t="shared" si="43"/>
        <v/>
      </c>
      <c r="AF66" s="18" t="str">
        <f t="shared" si="44"/>
        <v/>
      </c>
      <c r="AG66" s="19" t="str">
        <f t="shared" si="45"/>
        <v/>
      </c>
      <c r="AH66" s="18" t="str">
        <f>IF(AF66="","",WORKDAY.INTL(AF66-1,1,V66,'Resmi Tatiller'!$A$2:$A$17))</f>
        <v/>
      </c>
      <c r="AI66" s="18" t="str">
        <f t="shared" si="46"/>
        <v/>
      </c>
      <c r="AJ66" s="18" t="str">
        <f>IF(AE66="","",IF(AH66&lt;&gt;AF66,AH66+TIME(8,0,0),IF(AG66&lt;TIME(8,0,0),AF66+TIME(8,0,0),IF(AG66&lt;TIME(12,0,0),AE66,IF(AG66&lt;TIME(12,45,0),AF66+TIME(12,45,0),IF(AG66&lt;TIME(15,0,0),AE66,IF(AG66&lt;TIME(15,15,0),AF66+TIME(15,15,0),IF(AG66&lt;TIME(18,0,0),AE66,WORKDAY.INTL(AF66,1,V66,'Resmi Tatiller'!$A$2:$A$17)+TIME(8,0,0)))))))))</f>
        <v/>
      </c>
      <c r="AK66" s="18" t="str">
        <f>IF(AE66="","",IF(AH66&lt;&gt;AF66,AH66+TIME(8,0,0),IF(AG66&lt;TIME(8,0,0),AF66+TIME(8,0,0),IF(AG66&lt;TIME(12,0,0),AE66,IF(AG66&lt;TIME(12,45,0),AF66+TIME(12,45,0),IF(AG66&lt;TIME(15,0,0),AE66,IF(AG66&lt;TIME(15,15,0),AF66+TIME(15,15,0),IF(AG66&lt;TIME(20,0,0),AE66,WORKDAY.INTL(AF66,1,V66,'Resmi Tatiller'!$A$2:$A$17)+TIME(8,0,0)))))))))</f>
        <v/>
      </c>
      <c r="AL66" s="18" t="str">
        <f t="shared" si="47"/>
        <v/>
      </c>
    </row>
    <row r="67" spans="1:38" x14ac:dyDescent="0.25">
      <c r="A67" s="6" t="str">
        <f t="shared" ref="A67:A98" si="48">IF($B67="","",ROW()-2)</f>
        <v/>
      </c>
      <c r="B67" s="6"/>
      <c r="C67" s="7" t="str">
        <f>IFERROR(VLOOKUP(B67,'Ürün Veri'!$A:$E,2,FALSE),"")</f>
        <v/>
      </c>
      <c r="D67" s="7" t="str">
        <f>IFERROR(VLOOKUP(B67,'Ürün Veri'!$A:$E,3,FALSE),"")</f>
        <v/>
      </c>
      <c r="E67" s="7" t="str">
        <f>IFERROR(VLOOKUP(B67,'Ürün Veri'!$A:$E,4,FALSE),"")</f>
        <v/>
      </c>
      <c r="F67" s="7" t="str">
        <f>IFERROR(VLOOKUP(B67,'Ürün Veri'!$A:$E,5,FALSE),"")</f>
        <v/>
      </c>
      <c r="G67" s="6"/>
      <c r="H67" s="6"/>
      <c r="I67" s="14">
        <v>10</v>
      </c>
      <c r="J67" s="15">
        <f t="shared" ref="J67:J98" si="49">IF($I67="","",IF(VALUE($I67)=24,90,45))</f>
        <v>45</v>
      </c>
      <c r="K67" s="15">
        <f t="shared" ref="K67:K98" si="50">IF($I67="","",IF(VALUE($I67)=24,30,15))</f>
        <v>15</v>
      </c>
      <c r="L67" s="8">
        <f t="shared" ref="L67:L98" si="51">IF($I67="","",VALUE($I67)-($J67+$K67)/60)</f>
        <v>9</v>
      </c>
      <c r="M67" s="6" t="s">
        <v>763</v>
      </c>
      <c r="N67" s="9" t="str">
        <f t="shared" si="41"/>
        <v/>
      </c>
      <c r="O67" s="10" t="str">
        <f t="shared" si="42"/>
        <v/>
      </c>
      <c r="P67" s="8" t="str">
        <f t="shared" ref="P67:P98" si="52">IF(OR(E67="",F67="",G67="",E67=0),"",G67/E67*F67/3600)</f>
        <v/>
      </c>
      <c r="Q67" s="8" t="str">
        <f t="shared" ref="Q67:Q98" si="53">IF(OR(P67="",L67="",L67=0),"",P67/L67)</f>
        <v/>
      </c>
      <c r="R67" s="9" t="str">
        <f>IF(AB67="","",WORKDAY.INTL(W67,AA67,V67,'Resmi Tatiller'!$A$2:$A$17))</f>
        <v/>
      </c>
      <c r="S67" s="10" t="str">
        <f t="shared" ref="S67:S98" si="54">IF(AB67="","",IF($AD67="24 Saat",AB67/1440,IF($AD67="12 Saat",IF(AB67&lt;=240,TIME(8,0,0)+AB67/1440,IF(AB67&lt;=375,TIME(12,45,0)+(AB67-240)/1440,TIME(15,15,0)+(AB67-375)/1440)),IF($AD67="2 Vardiya",IF(AB67&lt;=240,TIME(8,0,0)+AB67/1440,IF(AB67&lt;=375,TIME(12,45,0)+(AB67-240)/1440,IF(AB67&lt;=540,TIME(15,15,0)+(AB67-375)/1440,IF(AB67&lt;=780,TIME(20,0,0)+(AB67-540)/1440,IF(AB67&lt;=915,1+TIME(0,45,0)+(AB67-780)/1440,1+TIME(3,15,0)+(AB67-915)/1440))))),IF(AB67&lt;=240,TIME(8,0,0)+AB67/1440,IF(AB67&lt;=375,TIME(12,45,0)+(AB67-240)/1440,TIME(15,15,0)+(AB67-375)/1440))))))</f>
        <v/>
      </c>
      <c r="T67" s="8" t="str">
        <f t="shared" ref="T67:T98" si="55">IF(B67="","Boş",IF(OR(G67="",N67="",O67=""),"Eksik",IF(OR(R67="",S67=""),"Kontrol","Planlandı")))</f>
        <v>Boş</v>
      </c>
      <c r="U67" s="8">
        <f t="shared" ref="U67:U98" si="56">IF($AD67="24 Saat",1440,IF($AD67="2 Vardiya",1080,IF($AD67="12 Saat",660,IF($AD67="Gündüz",540,IF(L67="","",L67*60)))))</f>
        <v>540</v>
      </c>
      <c r="V67" s="11" t="str">
        <f t="shared" ref="V67:V98" si="57">IF(M67="Çalışmaz","0000011","0000000")</f>
        <v>0000011</v>
      </c>
      <c r="W67" s="9" t="str">
        <f>IF(OR(N67="",O67=""),"",IF($AD67="24 Saat",N67,IF($AD67="12 Saat",IF(O67&gt;=TIME(20,0,0),WORKDAY.INTL(N67,1,V67,'Resmi Tatiller'!$A$2:$A$17),WORKDAY.INTL(N67-1,1,V67,'Resmi Tatiller'!$A$2:$A$17)),IF($AD67="2 Vardiya",IF(O67&lt;TIME(6,0,0),N67-1,IF(O67&lt;TIME(8,0,0),WORKDAY.INTL(N67-1,1,V67,'Resmi Tatiller'!$A$2:$A$17),N67)),IF(O67&gt;=TIME(18,0,0),WORKDAY.INTL(N67,1,V67,'Resmi Tatiller'!$A$2:$A$17),WORKDAY.INTL(N67-1,1,V67,'Resmi Tatiller'!$A$2:$A$17))))))</f>
        <v/>
      </c>
      <c r="X67" s="8" t="str">
        <f t="shared" ref="X67:X98" si="58">IF(W67="","",IF($AD67="24 Saat",MOD(O67,1)*1440,IF($AD67="12 Saat",IF(W67&lt;&gt;N67,0,IF(O67&lt;TIME(8,0,0),0,IF(O67&lt;TIME(12,0,0),(O67-TIME(8,0,0))*1440,IF(O67&lt;TIME(12,45,0),240,IF(O67&lt;TIME(15,0,0),240+(O67-TIME(12,45,0))*1440,IF(O67&lt;TIME(15,15,0),375,IF(O67&lt;TIME(20,0,0),375+(O67-TIME(15,15,0))*1440,0))))))),IF($AD67="2 Vardiya",IF(O67&lt;TIME(6,0,0),IF(O67&lt;TIME(0,45,0),780,IF(O67&lt;TIME(3,0,0),780+(O67-TIME(0,45,0))*1440,IF(O67&lt;TIME(3,15,0),915,915+(O67-TIME(3,15,0))*1440))),IF(O67&lt;TIME(8,0,0),0,IF(O67&lt;TIME(12,0,0),(O67-TIME(8,0,0))*1440,IF(O67&lt;TIME(12,45,0),240,IF(O67&lt;TIME(15,0,0),240+(O67-TIME(12,45,0))*1440,IF(O67&lt;TIME(15,15,0),375,IF(O67&lt;TIME(18,0,0),375+(O67-TIME(15,15,0))*1440,IF(O67&lt;TIME(20,0,0),540,540+(O67-TIME(20,0,0))*1440)))))))),IF(W67&lt;&gt;N67,0,IF(O67&lt;TIME(8,0,0),0,IF(O67&lt;TIME(12,0,0),(O67-TIME(8,0,0))*1440,IF(O67&lt;TIME(12,45,0),240,IF(O67&lt;TIME(15,0,0),240+(O67-TIME(12,45,0))*1440,IF(O67&lt;TIME(15,15,0),375,IF(O67&lt;TIME(18,0,0),375+(O67-TIME(15,15,0))*1440,0)))))))))))</f>
        <v/>
      </c>
      <c r="Y67" s="11" t="str">
        <f t="shared" ref="Y67:Y98" si="59">IF(P67="","",ROUNDUP(P67*60,0))</f>
        <v/>
      </c>
      <c r="Z67" s="11" t="str">
        <f t="shared" ref="Z67:Z98" si="60">IF(Y67="","",N(X67)+Y67)</f>
        <v/>
      </c>
      <c r="AA67" s="11" t="str">
        <f t="shared" ref="AA67:AA98" si="61">IF(OR(Z67="",U67="",U67=0),"",INT((Z67-1)/U67))</f>
        <v/>
      </c>
      <c r="AB67" s="11" t="str">
        <f t="shared" ref="AB67:AB98" si="62">IF(OR(Z67="",U67="",U67=0),"",MOD(Z67-1,U67)+1)</f>
        <v/>
      </c>
      <c r="AC67" s="12" t="str">
        <f t="shared" ref="AC67:AC98" si="63">IF(AB67="","",R67+S67)</f>
        <v/>
      </c>
      <c r="AD67" s="6" t="str">
        <f t="shared" ref="AD67:AD98" si="64">IF($I67="","",IF(VALUE($I67)=10,"Gündüz",IF(VALUE($I67)=12,"12 Saat",IF(VALUE($I67)=24,"2 Vardiya",""))))</f>
        <v>Gündüz</v>
      </c>
      <c r="AE67" s="18" t="str">
        <f t="shared" si="43"/>
        <v/>
      </c>
      <c r="AF67" s="18" t="str">
        <f t="shared" si="44"/>
        <v/>
      </c>
      <c r="AG67" s="19" t="str">
        <f t="shared" si="45"/>
        <v/>
      </c>
      <c r="AH67" s="18" t="str">
        <f>IF(AF67="","",WORKDAY.INTL(AF67-1,1,V67,'Resmi Tatiller'!$A$2:$A$17))</f>
        <v/>
      </c>
      <c r="AI67" s="18" t="str">
        <f t="shared" si="46"/>
        <v/>
      </c>
      <c r="AJ67" s="18" t="str">
        <f>IF(AE67="","",IF(AH67&lt;&gt;AF67,AH67+TIME(8,0,0),IF(AG67&lt;TIME(8,0,0),AF67+TIME(8,0,0),IF(AG67&lt;TIME(12,0,0),AE67,IF(AG67&lt;TIME(12,45,0),AF67+TIME(12,45,0),IF(AG67&lt;TIME(15,0,0),AE67,IF(AG67&lt;TIME(15,15,0),AF67+TIME(15,15,0),IF(AG67&lt;TIME(18,0,0),AE67,WORKDAY.INTL(AF67,1,V67,'Resmi Tatiller'!$A$2:$A$17)+TIME(8,0,0)))))))))</f>
        <v/>
      </c>
      <c r="AK67" s="18" t="str">
        <f>IF(AE67="","",IF(AH67&lt;&gt;AF67,AH67+TIME(8,0,0),IF(AG67&lt;TIME(8,0,0),AF67+TIME(8,0,0),IF(AG67&lt;TIME(12,0,0),AE67,IF(AG67&lt;TIME(12,45,0),AF67+TIME(12,45,0),IF(AG67&lt;TIME(15,0,0),AE67,IF(AG67&lt;TIME(15,15,0),AF67+TIME(15,15,0),IF(AG67&lt;TIME(20,0,0),AE67,WORKDAY.INTL(AF67,1,V67,'Resmi Tatiller'!$A$2:$A$17)+TIME(8,0,0)))))))))</f>
        <v/>
      </c>
      <c r="AL67" s="18" t="str">
        <f t="shared" si="47"/>
        <v/>
      </c>
    </row>
    <row r="68" spans="1:38" x14ac:dyDescent="0.25">
      <c r="A68" s="6" t="str">
        <f t="shared" si="48"/>
        <v/>
      </c>
      <c r="B68" s="6"/>
      <c r="C68" s="7" t="str">
        <f>IFERROR(VLOOKUP(B68,'Ürün Veri'!$A:$E,2,FALSE),"")</f>
        <v/>
      </c>
      <c r="D68" s="7" t="str">
        <f>IFERROR(VLOOKUP(B68,'Ürün Veri'!$A:$E,3,FALSE),"")</f>
        <v/>
      </c>
      <c r="E68" s="7" t="str">
        <f>IFERROR(VLOOKUP(B68,'Ürün Veri'!$A:$E,4,FALSE),"")</f>
        <v/>
      </c>
      <c r="F68" s="7" t="str">
        <f>IFERROR(VLOOKUP(B68,'Ürün Veri'!$A:$E,5,FALSE),"")</f>
        <v/>
      </c>
      <c r="G68" s="6"/>
      <c r="H68" s="6"/>
      <c r="I68" s="14">
        <v>10</v>
      </c>
      <c r="J68" s="15">
        <f t="shared" si="49"/>
        <v>45</v>
      </c>
      <c r="K68" s="15">
        <f t="shared" si="50"/>
        <v>15</v>
      </c>
      <c r="L68" s="8">
        <f t="shared" si="51"/>
        <v>9</v>
      </c>
      <c r="M68" s="6" t="s">
        <v>763</v>
      </c>
      <c r="N68" s="9" t="str">
        <f t="shared" ref="N68:N103" si="65">IF(AI68="","",INT(AI68))</f>
        <v/>
      </c>
      <c r="O68" s="10" t="str">
        <f t="shared" ref="O68:O103" si="66">IF(AI68="","",MOD(AI68,1))</f>
        <v/>
      </c>
      <c r="P68" s="8" t="str">
        <f t="shared" si="52"/>
        <v/>
      </c>
      <c r="Q68" s="8" t="str">
        <f t="shared" si="53"/>
        <v/>
      </c>
      <c r="R68" s="9" t="str">
        <f>IF(AB68="","",WORKDAY.INTL(W68,AA68,V68,'Resmi Tatiller'!$A$2:$A$17))</f>
        <v/>
      </c>
      <c r="S68" s="10" t="str">
        <f t="shared" si="54"/>
        <v/>
      </c>
      <c r="T68" s="8" t="str">
        <f t="shared" si="55"/>
        <v>Boş</v>
      </c>
      <c r="U68" s="8">
        <f t="shared" si="56"/>
        <v>540</v>
      </c>
      <c r="V68" s="11" t="str">
        <f t="shared" si="57"/>
        <v>0000011</v>
      </c>
      <c r="W68" s="9" t="str">
        <f>IF(OR(N68="",O68=""),"",IF($AD68="24 Saat",N68,IF($AD68="12 Saat",IF(O68&gt;=TIME(20,0,0),WORKDAY.INTL(N68,1,V68,'Resmi Tatiller'!$A$2:$A$17),WORKDAY.INTL(N68-1,1,V68,'Resmi Tatiller'!$A$2:$A$17)),IF($AD68="2 Vardiya",IF(O68&lt;TIME(6,0,0),N68-1,IF(O68&lt;TIME(8,0,0),WORKDAY.INTL(N68-1,1,V68,'Resmi Tatiller'!$A$2:$A$17),N68)),IF(O68&gt;=TIME(18,0,0),WORKDAY.INTL(N68,1,V68,'Resmi Tatiller'!$A$2:$A$17),WORKDAY.INTL(N68-1,1,V68,'Resmi Tatiller'!$A$2:$A$17))))))</f>
        <v/>
      </c>
      <c r="X68" s="8" t="str">
        <f t="shared" si="58"/>
        <v/>
      </c>
      <c r="Y68" s="11" t="str">
        <f t="shared" si="59"/>
        <v/>
      </c>
      <c r="Z68" s="11" t="str">
        <f t="shared" si="60"/>
        <v/>
      </c>
      <c r="AA68" s="11" t="str">
        <f t="shared" si="61"/>
        <v/>
      </c>
      <c r="AB68" s="11" t="str">
        <f t="shared" si="62"/>
        <v/>
      </c>
      <c r="AC68" s="12" t="str">
        <f t="shared" si="63"/>
        <v/>
      </c>
      <c r="AD68" s="6" t="str">
        <f t="shared" si="64"/>
        <v>Gündüz</v>
      </c>
      <c r="AE68" s="18" t="str">
        <f t="shared" ref="AE68:AE103" si="67">IF(B68="","",IF(AC67="","",AC67+1/24))</f>
        <v/>
      </c>
      <c r="AF68" s="18" t="str">
        <f t="shared" ref="AF68:AF99" si="68">IF(AE68="","",INT(AE68))</f>
        <v/>
      </c>
      <c r="AG68" s="19" t="str">
        <f t="shared" ref="AG68:AG103" si="69">IF(AE68="","",MOD(AE68,1))</f>
        <v/>
      </c>
      <c r="AH68" s="18" t="str">
        <f>IF(AF68="","",WORKDAY.INTL(AF68-1,1,V68,'Resmi Tatiller'!$A$2:$A$17))</f>
        <v/>
      </c>
      <c r="AI68" s="18" t="str">
        <f t="shared" ref="AI68:AI99" si="70">IF(AE68="","",IF($AD68="24 Saat",AE68,IF($AD68="Gündüz",AJ68,IF($AD68="12 Saat",AK68,IF($AD68="2 Vardiya",AL68,AE68)))))</f>
        <v/>
      </c>
      <c r="AJ68" s="18" t="str">
        <f>IF(AE68="","",IF(AH68&lt;&gt;AF68,AH68+TIME(8,0,0),IF(AG68&lt;TIME(8,0,0),AF68+TIME(8,0,0),IF(AG68&lt;TIME(12,0,0),AE68,IF(AG68&lt;TIME(12,45,0),AF68+TIME(12,45,0),IF(AG68&lt;TIME(15,0,0),AE68,IF(AG68&lt;TIME(15,15,0),AF68+TIME(15,15,0),IF(AG68&lt;TIME(18,0,0),AE68,WORKDAY.INTL(AF68,1,V68,'Resmi Tatiller'!$A$2:$A$17)+TIME(8,0,0)))))))))</f>
        <v/>
      </c>
      <c r="AK68" s="18" t="str">
        <f>IF(AE68="","",IF(AH68&lt;&gt;AF68,AH68+TIME(8,0,0),IF(AG68&lt;TIME(8,0,0),AF68+TIME(8,0,0),IF(AG68&lt;TIME(12,0,0),AE68,IF(AG68&lt;TIME(12,45,0),AF68+TIME(12,45,0),IF(AG68&lt;TIME(15,0,0),AE68,IF(AG68&lt;TIME(15,15,0),AF68+TIME(15,15,0),IF(AG68&lt;TIME(20,0,0),AE68,WORKDAY.INTL(AF68,1,V68,'Resmi Tatiller'!$A$2:$A$17)+TIME(8,0,0)))))))))</f>
        <v/>
      </c>
      <c r="AL68" s="18" t="str">
        <f t="shared" ref="AL68:AL103" si="71">IF(AE68="","",IF(AG68&lt;TIME(6,0,0),IF(AG68&lt;TIME(0,45,0),AF68+TIME(0,45,0),IF(AG68&lt;TIME(3,0,0),AE68,IF(AG68&lt;TIME(3,15,0),AF68+TIME(3,15,0),AE68))),IF(AG68&lt;TIME(8,0,0),AF68+TIME(8,0,0),IF(AG68&lt;TIME(12,0,0),AE68,IF(AG68&lt;TIME(12,45,0),AF68+TIME(12,45,0),IF(AG68&lt;TIME(15,0,0),AE68,IF(AG68&lt;TIME(15,15,0),AF68+TIME(15,15,0),IF(AG68&lt;TIME(18,0,0),AE68,IF(AG68&lt;TIME(20,0,0),AF68+TIME(20,0,0),IF(AH68&lt;&gt;AF68,AH68+TIME(8,0,0),AE68))))))))))</f>
        <v/>
      </c>
    </row>
    <row r="69" spans="1:38" x14ac:dyDescent="0.25">
      <c r="A69" s="6" t="str">
        <f t="shared" si="48"/>
        <v/>
      </c>
      <c r="B69" s="6"/>
      <c r="C69" s="7" t="str">
        <f>IFERROR(VLOOKUP(B69,'Ürün Veri'!$A:$E,2,FALSE),"")</f>
        <v/>
      </c>
      <c r="D69" s="7" t="str">
        <f>IFERROR(VLOOKUP(B69,'Ürün Veri'!$A:$E,3,FALSE),"")</f>
        <v/>
      </c>
      <c r="E69" s="7" t="str">
        <f>IFERROR(VLOOKUP(B69,'Ürün Veri'!$A:$E,4,FALSE),"")</f>
        <v/>
      </c>
      <c r="F69" s="7" t="str">
        <f>IFERROR(VLOOKUP(B69,'Ürün Veri'!$A:$E,5,FALSE),"")</f>
        <v/>
      </c>
      <c r="G69" s="6"/>
      <c r="H69" s="6"/>
      <c r="I69" s="14">
        <v>10</v>
      </c>
      <c r="J69" s="15">
        <f t="shared" si="49"/>
        <v>45</v>
      </c>
      <c r="K69" s="15">
        <f t="shared" si="50"/>
        <v>15</v>
      </c>
      <c r="L69" s="8">
        <f t="shared" si="51"/>
        <v>9</v>
      </c>
      <c r="M69" s="6" t="s">
        <v>763</v>
      </c>
      <c r="N69" s="9" t="str">
        <f t="shared" si="65"/>
        <v/>
      </c>
      <c r="O69" s="10" t="str">
        <f t="shared" si="66"/>
        <v/>
      </c>
      <c r="P69" s="8" t="str">
        <f t="shared" si="52"/>
        <v/>
      </c>
      <c r="Q69" s="8" t="str">
        <f t="shared" si="53"/>
        <v/>
      </c>
      <c r="R69" s="9" t="str">
        <f>IF(AB69="","",WORKDAY.INTL(W69,AA69,V69,'Resmi Tatiller'!$A$2:$A$17))</f>
        <v/>
      </c>
      <c r="S69" s="10" t="str">
        <f t="shared" si="54"/>
        <v/>
      </c>
      <c r="T69" s="8" t="str">
        <f t="shared" si="55"/>
        <v>Boş</v>
      </c>
      <c r="U69" s="8">
        <f t="shared" si="56"/>
        <v>540</v>
      </c>
      <c r="V69" s="11" t="str">
        <f t="shared" si="57"/>
        <v>0000011</v>
      </c>
      <c r="W69" s="9" t="str">
        <f>IF(OR(N69="",O69=""),"",IF($AD69="24 Saat",N69,IF($AD69="12 Saat",IF(O69&gt;=TIME(20,0,0),WORKDAY.INTL(N69,1,V69,'Resmi Tatiller'!$A$2:$A$17),WORKDAY.INTL(N69-1,1,V69,'Resmi Tatiller'!$A$2:$A$17)),IF($AD69="2 Vardiya",IF(O69&lt;TIME(6,0,0),N69-1,IF(O69&lt;TIME(8,0,0),WORKDAY.INTL(N69-1,1,V69,'Resmi Tatiller'!$A$2:$A$17),N69)),IF(O69&gt;=TIME(18,0,0),WORKDAY.INTL(N69,1,V69,'Resmi Tatiller'!$A$2:$A$17),WORKDAY.INTL(N69-1,1,V69,'Resmi Tatiller'!$A$2:$A$17))))))</f>
        <v/>
      </c>
      <c r="X69" s="8" t="str">
        <f t="shared" si="58"/>
        <v/>
      </c>
      <c r="Y69" s="11" t="str">
        <f t="shared" si="59"/>
        <v/>
      </c>
      <c r="Z69" s="11" t="str">
        <f t="shared" si="60"/>
        <v/>
      </c>
      <c r="AA69" s="11" t="str">
        <f t="shared" si="61"/>
        <v/>
      </c>
      <c r="AB69" s="11" t="str">
        <f t="shared" si="62"/>
        <v/>
      </c>
      <c r="AC69" s="12" t="str">
        <f t="shared" si="63"/>
        <v/>
      </c>
      <c r="AD69" s="6" t="str">
        <f t="shared" si="64"/>
        <v>Gündüz</v>
      </c>
      <c r="AE69" s="18" t="str">
        <f t="shared" si="67"/>
        <v/>
      </c>
      <c r="AF69" s="18" t="str">
        <f t="shared" si="68"/>
        <v/>
      </c>
      <c r="AG69" s="19" t="str">
        <f t="shared" si="69"/>
        <v/>
      </c>
      <c r="AH69" s="18" t="str">
        <f>IF(AF69="","",WORKDAY.INTL(AF69-1,1,V69,'Resmi Tatiller'!$A$2:$A$17))</f>
        <v/>
      </c>
      <c r="AI69" s="18" t="str">
        <f t="shared" si="70"/>
        <v/>
      </c>
      <c r="AJ69" s="18" t="str">
        <f>IF(AE69="","",IF(AH69&lt;&gt;AF69,AH69+TIME(8,0,0),IF(AG69&lt;TIME(8,0,0),AF69+TIME(8,0,0),IF(AG69&lt;TIME(12,0,0),AE69,IF(AG69&lt;TIME(12,45,0),AF69+TIME(12,45,0),IF(AG69&lt;TIME(15,0,0),AE69,IF(AG69&lt;TIME(15,15,0),AF69+TIME(15,15,0),IF(AG69&lt;TIME(18,0,0),AE69,WORKDAY.INTL(AF69,1,V69,'Resmi Tatiller'!$A$2:$A$17)+TIME(8,0,0)))))))))</f>
        <v/>
      </c>
      <c r="AK69" s="18" t="str">
        <f>IF(AE69="","",IF(AH69&lt;&gt;AF69,AH69+TIME(8,0,0),IF(AG69&lt;TIME(8,0,0),AF69+TIME(8,0,0),IF(AG69&lt;TIME(12,0,0),AE69,IF(AG69&lt;TIME(12,45,0),AF69+TIME(12,45,0),IF(AG69&lt;TIME(15,0,0),AE69,IF(AG69&lt;TIME(15,15,0),AF69+TIME(15,15,0),IF(AG69&lt;TIME(20,0,0),AE69,WORKDAY.INTL(AF69,1,V69,'Resmi Tatiller'!$A$2:$A$17)+TIME(8,0,0)))))))))</f>
        <v/>
      </c>
      <c r="AL69" s="18" t="str">
        <f t="shared" si="71"/>
        <v/>
      </c>
    </row>
    <row r="70" spans="1:38" x14ac:dyDescent="0.25">
      <c r="A70" s="6" t="str">
        <f t="shared" si="48"/>
        <v/>
      </c>
      <c r="B70" s="6"/>
      <c r="C70" s="7" t="str">
        <f>IFERROR(VLOOKUP(B70,'Ürün Veri'!$A:$E,2,FALSE),"")</f>
        <v/>
      </c>
      <c r="D70" s="7" t="str">
        <f>IFERROR(VLOOKUP(B70,'Ürün Veri'!$A:$E,3,FALSE),"")</f>
        <v/>
      </c>
      <c r="E70" s="7" t="str">
        <f>IFERROR(VLOOKUP(B70,'Ürün Veri'!$A:$E,4,FALSE),"")</f>
        <v/>
      </c>
      <c r="F70" s="7" t="str">
        <f>IFERROR(VLOOKUP(B70,'Ürün Veri'!$A:$E,5,FALSE),"")</f>
        <v/>
      </c>
      <c r="G70" s="6"/>
      <c r="H70" s="6"/>
      <c r="I70" s="14">
        <v>10</v>
      </c>
      <c r="J70" s="15">
        <f t="shared" si="49"/>
        <v>45</v>
      </c>
      <c r="K70" s="15">
        <f t="shared" si="50"/>
        <v>15</v>
      </c>
      <c r="L70" s="8">
        <f t="shared" si="51"/>
        <v>9</v>
      </c>
      <c r="M70" s="6" t="s">
        <v>763</v>
      </c>
      <c r="N70" s="9" t="str">
        <f t="shared" si="65"/>
        <v/>
      </c>
      <c r="O70" s="10" t="str">
        <f t="shared" si="66"/>
        <v/>
      </c>
      <c r="P70" s="8" t="str">
        <f t="shared" si="52"/>
        <v/>
      </c>
      <c r="Q70" s="8" t="str">
        <f t="shared" si="53"/>
        <v/>
      </c>
      <c r="R70" s="9" t="str">
        <f>IF(AB70="","",WORKDAY.INTL(W70,AA70,V70,'Resmi Tatiller'!$A$2:$A$17))</f>
        <v/>
      </c>
      <c r="S70" s="10" t="str">
        <f t="shared" si="54"/>
        <v/>
      </c>
      <c r="T70" s="8" t="str">
        <f t="shared" si="55"/>
        <v>Boş</v>
      </c>
      <c r="U70" s="8">
        <f t="shared" si="56"/>
        <v>540</v>
      </c>
      <c r="V70" s="11" t="str">
        <f t="shared" si="57"/>
        <v>0000011</v>
      </c>
      <c r="W70" s="9" t="str">
        <f>IF(OR(N70="",O70=""),"",IF($AD70="24 Saat",N70,IF($AD70="12 Saat",IF(O70&gt;=TIME(20,0,0),WORKDAY.INTL(N70,1,V70,'Resmi Tatiller'!$A$2:$A$17),WORKDAY.INTL(N70-1,1,V70,'Resmi Tatiller'!$A$2:$A$17)),IF($AD70="2 Vardiya",IF(O70&lt;TIME(6,0,0),N70-1,IF(O70&lt;TIME(8,0,0),WORKDAY.INTL(N70-1,1,V70,'Resmi Tatiller'!$A$2:$A$17),N70)),IF(O70&gt;=TIME(18,0,0),WORKDAY.INTL(N70,1,V70,'Resmi Tatiller'!$A$2:$A$17),WORKDAY.INTL(N70-1,1,V70,'Resmi Tatiller'!$A$2:$A$17))))))</f>
        <v/>
      </c>
      <c r="X70" s="8" t="str">
        <f t="shared" si="58"/>
        <v/>
      </c>
      <c r="Y70" s="11" t="str">
        <f t="shared" si="59"/>
        <v/>
      </c>
      <c r="Z70" s="11" t="str">
        <f t="shared" si="60"/>
        <v/>
      </c>
      <c r="AA70" s="11" t="str">
        <f t="shared" si="61"/>
        <v/>
      </c>
      <c r="AB70" s="11" t="str">
        <f t="shared" si="62"/>
        <v/>
      </c>
      <c r="AC70" s="12" t="str">
        <f t="shared" si="63"/>
        <v/>
      </c>
      <c r="AD70" s="6" t="str">
        <f t="shared" si="64"/>
        <v>Gündüz</v>
      </c>
      <c r="AE70" s="18" t="str">
        <f t="shared" si="67"/>
        <v/>
      </c>
      <c r="AF70" s="18" t="str">
        <f t="shared" si="68"/>
        <v/>
      </c>
      <c r="AG70" s="19" t="str">
        <f t="shared" si="69"/>
        <v/>
      </c>
      <c r="AH70" s="18" t="str">
        <f>IF(AF70="","",WORKDAY.INTL(AF70-1,1,V70,'Resmi Tatiller'!$A$2:$A$17))</f>
        <v/>
      </c>
      <c r="AI70" s="18" t="str">
        <f t="shared" si="70"/>
        <v/>
      </c>
      <c r="AJ70" s="18" t="str">
        <f>IF(AE70="","",IF(AH70&lt;&gt;AF70,AH70+TIME(8,0,0),IF(AG70&lt;TIME(8,0,0),AF70+TIME(8,0,0),IF(AG70&lt;TIME(12,0,0),AE70,IF(AG70&lt;TIME(12,45,0),AF70+TIME(12,45,0),IF(AG70&lt;TIME(15,0,0),AE70,IF(AG70&lt;TIME(15,15,0),AF70+TIME(15,15,0),IF(AG70&lt;TIME(18,0,0),AE70,WORKDAY.INTL(AF70,1,V70,'Resmi Tatiller'!$A$2:$A$17)+TIME(8,0,0)))))))))</f>
        <v/>
      </c>
      <c r="AK70" s="18" t="str">
        <f>IF(AE70="","",IF(AH70&lt;&gt;AF70,AH70+TIME(8,0,0),IF(AG70&lt;TIME(8,0,0),AF70+TIME(8,0,0),IF(AG70&lt;TIME(12,0,0),AE70,IF(AG70&lt;TIME(12,45,0),AF70+TIME(12,45,0),IF(AG70&lt;TIME(15,0,0),AE70,IF(AG70&lt;TIME(15,15,0),AF70+TIME(15,15,0),IF(AG70&lt;TIME(20,0,0),AE70,WORKDAY.INTL(AF70,1,V70,'Resmi Tatiller'!$A$2:$A$17)+TIME(8,0,0)))))))))</f>
        <v/>
      </c>
      <c r="AL70" s="18" t="str">
        <f t="shared" si="71"/>
        <v/>
      </c>
    </row>
    <row r="71" spans="1:38" x14ac:dyDescent="0.25">
      <c r="A71" s="6" t="str">
        <f t="shared" si="48"/>
        <v/>
      </c>
      <c r="B71" s="6"/>
      <c r="C71" s="7" t="str">
        <f>IFERROR(VLOOKUP(B71,'Ürün Veri'!$A:$E,2,FALSE),"")</f>
        <v/>
      </c>
      <c r="D71" s="7" t="str">
        <f>IFERROR(VLOOKUP(B71,'Ürün Veri'!$A:$E,3,FALSE),"")</f>
        <v/>
      </c>
      <c r="E71" s="7" t="str">
        <f>IFERROR(VLOOKUP(B71,'Ürün Veri'!$A:$E,4,FALSE),"")</f>
        <v/>
      </c>
      <c r="F71" s="7" t="str">
        <f>IFERROR(VLOOKUP(B71,'Ürün Veri'!$A:$E,5,FALSE),"")</f>
        <v/>
      </c>
      <c r="G71" s="6"/>
      <c r="H71" s="6"/>
      <c r="I71" s="14">
        <v>10</v>
      </c>
      <c r="J71" s="15">
        <f t="shared" si="49"/>
        <v>45</v>
      </c>
      <c r="K71" s="15">
        <f t="shared" si="50"/>
        <v>15</v>
      </c>
      <c r="L71" s="8">
        <f t="shared" si="51"/>
        <v>9</v>
      </c>
      <c r="M71" s="6" t="s">
        <v>763</v>
      </c>
      <c r="N71" s="9" t="str">
        <f t="shared" si="65"/>
        <v/>
      </c>
      <c r="O71" s="10" t="str">
        <f t="shared" si="66"/>
        <v/>
      </c>
      <c r="P71" s="8" t="str">
        <f t="shared" si="52"/>
        <v/>
      </c>
      <c r="Q71" s="8" t="str">
        <f t="shared" si="53"/>
        <v/>
      </c>
      <c r="R71" s="9" t="str">
        <f>IF(AB71="","",WORKDAY.INTL(W71,AA71,V71,'Resmi Tatiller'!$A$2:$A$17))</f>
        <v/>
      </c>
      <c r="S71" s="10" t="str">
        <f t="shared" si="54"/>
        <v/>
      </c>
      <c r="T71" s="8" t="str">
        <f t="shared" si="55"/>
        <v>Boş</v>
      </c>
      <c r="U71" s="8">
        <f t="shared" si="56"/>
        <v>540</v>
      </c>
      <c r="V71" s="11" t="str">
        <f t="shared" si="57"/>
        <v>0000011</v>
      </c>
      <c r="W71" s="9" t="str">
        <f>IF(OR(N71="",O71=""),"",IF($AD71="24 Saat",N71,IF($AD71="12 Saat",IF(O71&gt;=TIME(20,0,0),WORKDAY.INTL(N71,1,V71,'Resmi Tatiller'!$A$2:$A$17),WORKDAY.INTL(N71-1,1,V71,'Resmi Tatiller'!$A$2:$A$17)),IF($AD71="2 Vardiya",IF(O71&lt;TIME(6,0,0),N71-1,IF(O71&lt;TIME(8,0,0),WORKDAY.INTL(N71-1,1,V71,'Resmi Tatiller'!$A$2:$A$17),N71)),IF(O71&gt;=TIME(18,0,0),WORKDAY.INTL(N71,1,V71,'Resmi Tatiller'!$A$2:$A$17),WORKDAY.INTL(N71-1,1,V71,'Resmi Tatiller'!$A$2:$A$17))))))</f>
        <v/>
      </c>
      <c r="X71" s="8" t="str">
        <f t="shared" si="58"/>
        <v/>
      </c>
      <c r="Y71" s="11" t="str">
        <f t="shared" si="59"/>
        <v/>
      </c>
      <c r="Z71" s="11" t="str">
        <f t="shared" si="60"/>
        <v/>
      </c>
      <c r="AA71" s="11" t="str">
        <f t="shared" si="61"/>
        <v/>
      </c>
      <c r="AB71" s="11" t="str">
        <f t="shared" si="62"/>
        <v/>
      </c>
      <c r="AC71" s="12" t="str">
        <f t="shared" si="63"/>
        <v/>
      </c>
      <c r="AD71" s="6" t="str">
        <f t="shared" si="64"/>
        <v>Gündüz</v>
      </c>
      <c r="AE71" s="18" t="str">
        <f t="shared" si="67"/>
        <v/>
      </c>
      <c r="AF71" s="18" t="str">
        <f t="shared" si="68"/>
        <v/>
      </c>
      <c r="AG71" s="19" t="str">
        <f t="shared" si="69"/>
        <v/>
      </c>
      <c r="AH71" s="18" t="str">
        <f>IF(AF71="","",WORKDAY.INTL(AF71-1,1,V71,'Resmi Tatiller'!$A$2:$A$17))</f>
        <v/>
      </c>
      <c r="AI71" s="18" t="str">
        <f t="shared" si="70"/>
        <v/>
      </c>
      <c r="AJ71" s="18" t="str">
        <f>IF(AE71="","",IF(AH71&lt;&gt;AF71,AH71+TIME(8,0,0),IF(AG71&lt;TIME(8,0,0),AF71+TIME(8,0,0),IF(AG71&lt;TIME(12,0,0),AE71,IF(AG71&lt;TIME(12,45,0),AF71+TIME(12,45,0),IF(AG71&lt;TIME(15,0,0),AE71,IF(AG71&lt;TIME(15,15,0),AF71+TIME(15,15,0),IF(AG71&lt;TIME(18,0,0),AE71,WORKDAY.INTL(AF71,1,V71,'Resmi Tatiller'!$A$2:$A$17)+TIME(8,0,0)))))))))</f>
        <v/>
      </c>
      <c r="AK71" s="18" t="str">
        <f>IF(AE71="","",IF(AH71&lt;&gt;AF71,AH71+TIME(8,0,0),IF(AG71&lt;TIME(8,0,0),AF71+TIME(8,0,0),IF(AG71&lt;TIME(12,0,0),AE71,IF(AG71&lt;TIME(12,45,0),AF71+TIME(12,45,0),IF(AG71&lt;TIME(15,0,0),AE71,IF(AG71&lt;TIME(15,15,0),AF71+TIME(15,15,0),IF(AG71&lt;TIME(20,0,0),AE71,WORKDAY.INTL(AF71,1,V71,'Resmi Tatiller'!$A$2:$A$17)+TIME(8,0,0)))))))))</f>
        <v/>
      </c>
      <c r="AL71" s="18" t="str">
        <f t="shared" si="71"/>
        <v/>
      </c>
    </row>
    <row r="72" spans="1:38" x14ac:dyDescent="0.25">
      <c r="A72" s="6" t="str">
        <f t="shared" si="48"/>
        <v/>
      </c>
      <c r="B72" s="6"/>
      <c r="C72" s="7" t="str">
        <f>IFERROR(VLOOKUP(B72,'Ürün Veri'!$A:$E,2,FALSE),"")</f>
        <v/>
      </c>
      <c r="D72" s="7" t="str">
        <f>IFERROR(VLOOKUP(B72,'Ürün Veri'!$A:$E,3,FALSE),"")</f>
        <v/>
      </c>
      <c r="E72" s="7" t="str">
        <f>IFERROR(VLOOKUP(B72,'Ürün Veri'!$A:$E,4,FALSE),"")</f>
        <v/>
      </c>
      <c r="F72" s="7" t="str">
        <f>IFERROR(VLOOKUP(B72,'Ürün Veri'!$A:$E,5,FALSE),"")</f>
        <v/>
      </c>
      <c r="G72" s="6"/>
      <c r="H72" s="6"/>
      <c r="I72" s="14">
        <v>10</v>
      </c>
      <c r="J72" s="15">
        <f t="shared" si="49"/>
        <v>45</v>
      </c>
      <c r="K72" s="15">
        <f t="shared" si="50"/>
        <v>15</v>
      </c>
      <c r="L72" s="8">
        <f t="shared" si="51"/>
        <v>9</v>
      </c>
      <c r="M72" s="6" t="s">
        <v>763</v>
      </c>
      <c r="N72" s="9" t="str">
        <f t="shared" si="65"/>
        <v/>
      </c>
      <c r="O72" s="10" t="str">
        <f t="shared" si="66"/>
        <v/>
      </c>
      <c r="P72" s="8" t="str">
        <f t="shared" si="52"/>
        <v/>
      </c>
      <c r="Q72" s="8" t="str">
        <f t="shared" si="53"/>
        <v/>
      </c>
      <c r="R72" s="9" t="str">
        <f>IF(AB72="","",WORKDAY.INTL(W72,AA72,V72,'Resmi Tatiller'!$A$2:$A$17))</f>
        <v/>
      </c>
      <c r="S72" s="10" t="str">
        <f t="shared" si="54"/>
        <v/>
      </c>
      <c r="T72" s="8" t="str">
        <f t="shared" si="55"/>
        <v>Boş</v>
      </c>
      <c r="U72" s="8">
        <f t="shared" si="56"/>
        <v>540</v>
      </c>
      <c r="V72" s="11" t="str">
        <f t="shared" si="57"/>
        <v>0000011</v>
      </c>
      <c r="W72" s="9" t="str">
        <f>IF(OR(N72="",O72=""),"",IF($AD72="24 Saat",N72,IF($AD72="12 Saat",IF(O72&gt;=TIME(20,0,0),WORKDAY.INTL(N72,1,V72,'Resmi Tatiller'!$A$2:$A$17),WORKDAY.INTL(N72-1,1,V72,'Resmi Tatiller'!$A$2:$A$17)),IF($AD72="2 Vardiya",IF(O72&lt;TIME(6,0,0),N72-1,IF(O72&lt;TIME(8,0,0),WORKDAY.INTL(N72-1,1,V72,'Resmi Tatiller'!$A$2:$A$17),N72)),IF(O72&gt;=TIME(18,0,0),WORKDAY.INTL(N72,1,V72,'Resmi Tatiller'!$A$2:$A$17),WORKDAY.INTL(N72-1,1,V72,'Resmi Tatiller'!$A$2:$A$17))))))</f>
        <v/>
      </c>
      <c r="X72" s="8" t="str">
        <f t="shared" si="58"/>
        <v/>
      </c>
      <c r="Y72" s="11" t="str">
        <f t="shared" si="59"/>
        <v/>
      </c>
      <c r="Z72" s="11" t="str">
        <f t="shared" si="60"/>
        <v/>
      </c>
      <c r="AA72" s="11" t="str">
        <f t="shared" si="61"/>
        <v/>
      </c>
      <c r="AB72" s="11" t="str">
        <f t="shared" si="62"/>
        <v/>
      </c>
      <c r="AC72" s="12" t="str">
        <f t="shared" si="63"/>
        <v/>
      </c>
      <c r="AD72" s="6" t="str">
        <f t="shared" si="64"/>
        <v>Gündüz</v>
      </c>
      <c r="AE72" s="18" t="str">
        <f t="shared" si="67"/>
        <v/>
      </c>
      <c r="AF72" s="18" t="str">
        <f t="shared" si="68"/>
        <v/>
      </c>
      <c r="AG72" s="19" t="str">
        <f t="shared" si="69"/>
        <v/>
      </c>
      <c r="AH72" s="18" t="str">
        <f>IF(AF72="","",WORKDAY.INTL(AF72-1,1,V72,'Resmi Tatiller'!$A$2:$A$17))</f>
        <v/>
      </c>
      <c r="AI72" s="18" t="str">
        <f t="shared" si="70"/>
        <v/>
      </c>
      <c r="AJ72" s="18" t="str">
        <f>IF(AE72="","",IF(AH72&lt;&gt;AF72,AH72+TIME(8,0,0),IF(AG72&lt;TIME(8,0,0),AF72+TIME(8,0,0),IF(AG72&lt;TIME(12,0,0),AE72,IF(AG72&lt;TIME(12,45,0),AF72+TIME(12,45,0),IF(AG72&lt;TIME(15,0,0),AE72,IF(AG72&lt;TIME(15,15,0),AF72+TIME(15,15,0),IF(AG72&lt;TIME(18,0,0),AE72,WORKDAY.INTL(AF72,1,V72,'Resmi Tatiller'!$A$2:$A$17)+TIME(8,0,0)))))))))</f>
        <v/>
      </c>
      <c r="AK72" s="18" t="str">
        <f>IF(AE72="","",IF(AH72&lt;&gt;AF72,AH72+TIME(8,0,0),IF(AG72&lt;TIME(8,0,0),AF72+TIME(8,0,0),IF(AG72&lt;TIME(12,0,0),AE72,IF(AG72&lt;TIME(12,45,0),AF72+TIME(12,45,0),IF(AG72&lt;TIME(15,0,0),AE72,IF(AG72&lt;TIME(15,15,0),AF72+TIME(15,15,0),IF(AG72&lt;TIME(20,0,0),AE72,WORKDAY.INTL(AF72,1,V72,'Resmi Tatiller'!$A$2:$A$17)+TIME(8,0,0)))))))))</f>
        <v/>
      </c>
      <c r="AL72" s="18" t="str">
        <f t="shared" si="71"/>
        <v/>
      </c>
    </row>
    <row r="73" spans="1:38" x14ac:dyDescent="0.25">
      <c r="A73" s="6" t="str">
        <f t="shared" si="48"/>
        <v/>
      </c>
      <c r="B73" s="6"/>
      <c r="C73" s="7" t="str">
        <f>IFERROR(VLOOKUP(B73,'Ürün Veri'!$A:$E,2,FALSE),"")</f>
        <v/>
      </c>
      <c r="D73" s="7" t="str">
        <f>IFERROR(VLOOKUP(B73,'Ürün Veri'!$A:$E,3,FALSE),"")</f>
        <v/>
      </c>
      <c r="E73" s="7" t="str">
        <f>IFERROR(VLOOKUP(B73,'Ürün Veri'!$A:$E,4,FALSE),"")</f>
        <v/>
      </c>
      <c r="F73" s="7" t="str">
        <f>IFERROR(VLOOKUP(B73,'Ürün Veri'!$A:$E,5,FALSE),"")</f>
        <v/>
      </c>
      <c r="G73" s="6"/>
      <c r="H73" s="6"/>
      <c r="I73" s="14">
        <v>10</v>
      </c>
      <c r="J73" s="15">
        <f t="shared" si="49"/>
        <v>45</v>
      </c>
      <c r="K73" s="15">
        <f t="shared" si="50"/>
        <v>15</v>
      </c>
      <c r="L73" s="8">
        <f t="shared" si="51"/>
        <v>9</v>
      </c>
      <c r="M73" s="6" t="s">
        <v>763</v>
      </c>
      <c r="N73" s="9" t="str">
        <f t="shared" si="65"/>
        <v/>
      </c>
      <c r="O73" s="10" t="str">
        <f t="shared" si="66"/>
        <v/>
      </c>
      <c r="P73" s="8" t="str">
        <f t="shared" si="52"/>
        <v/>
      </c>
      <c r="Q73" s="8" t="str">
        <f t="shared" si="53"/>
        <v/>
      </c>
      <c r="R73" s="9" t="str">
        <f>IF(AB73="","",WORKDAY.INTL(W73,AA73,V73,'Resmi Tatiller'!$A$2:$A$17))</f>
        <v/>
      </c>
      <c r="S73" s="10" t="str">
        <f t="shared" si="54"/>
        <v/>
      </c>
      <c r="T73" s="8" t="str">
        <f t="shared" si="55"/>
        <v>Boş</v>
      </c>
      <c r="U73" s="8">
        <f t="shared" si="56"/>
        <v>540</v>
      </c>
      <c r="V73" s="11" t="str">
        <f t="shared" si="57"/>
        <v>0000011</v>
      </c>
      <c r="W73" s="9" t="str">
        <f>IF(OR(N73="",O73=""),"",IF($AD73="24 Saat",N73,IF($AD73="12 Saat",IF(O73&gt;=TIME(20,0,0),WORKDAY.INTL(N73,1,V73,'Resmi Tatiller'!$A$2:$A$17),WORKDAY.INTL(N73-1,1,V73,'Resmi Tatiller'!$A$2:$A$17)),IF($AD73="2 Vardiya",IF(O73&lt;TIME(6,0,0),N73-1,IF(O73&lt;TIME(8,0,0),WORKDAY.INTL(N73-1,1,V73,'Resmi Tatiller'!$A$2:$A$17),N73)),IF(O73&gt;=TIME(18,0,0),WORKDAY.INTL(N73,1,V73,'Resmi Tatiller'!$A$2:$A$17),WORKDAY.INTL(N73-1,1,V73,'Resmi Tatiller'!$A$2:$A$17))))))</f>
        <v/>
      </c>
      <c r="X73" s="8" t="str">
        <f t="shared" si="58"/>
        <v/>
      </c>
      <c r="Y73" s="11" t="str">
        <f t="shared" si="59"/>
        <v/>
      </c>
      <c r="Z73" s="11" t="str">
        <f t="shared" si="60"/>
        <v/>
      </c>
      <c r="AA73" s="11" t="str">
        <f t="shared" si="61"/>
        <v/>
      </c>
      <c r="AB73" s="11" t="str">
        <f t="shared" si="62"/>
        <v/>
      </c>
      <c r="AC73" s="12" t="str">
        <f t="shared" si="63"/>
        <v/>
      </c>
      <c r="AD73" s="6" t="str">
        <f t="shared" si="64"/>
        <v>Gündüz</v>
      </c>
      <c r="AE73" s="18" t="str">
        <f t="shared" si="67"/>
        <v/>
      </c>
      <c r="AF73" s="18" t="str">
        <f t="shared" si="68"/>
        <v/>
      </c>
      <c r="AG73" s="19" t="str">
        <f t="shared" si="69"/>
        <v/>
      </c>
      <c r="AH73" s="18" t="str">
        <f>IF(AF73="","",WORKDAY.INTL(AF73-1,1,V73,'Resmi Tatiller'!$A$2:$A$17))</f>
        <v/>
      </c>
      <c r="AI73" s="18" t="str">
        <f t="shared" si="70"/>
        <v/>
      </c>
      <c r="AJ73" s="18" t="str">
        <f>IF(AE73="","",IF(AH73&lt;&gt;AF73,AH73+TIME(8,0,0),IF(AG73&lt;TIME(8,0,0),AF73+TIME(8,0,0),IF(AG73&lt;TIME(12,0,0),AE73,IF(AG73&lt;TIME(12,45,0),AF73+TIME(12,45,0),IF(AG73&lt;TIME(15,0,0),AE73,IF(AG73&lt;TIME(15,15,0),AF73+TIME(15,15,0),IF(AG73&lt;TIME(18,0,0),AE73,WORKDAY.INTL(AF73,1,V73,'Resmi Tatiller'!$A$2:$A$17)+TIME(8,0,0)))))))))</f>
        <v/>
      </c>
      <c r="AK73" s="18" t="str">
        <f>IF(AE73="","",IF(AH73&lt;&gt;AF73,AH73+TIME(8,0,0),IF(AG73&lt;TIME(8,0,0),AF73+TIME(8,0,0),IF(AG73&lt;TIME(12,0,0),AE73,IF(AG73&lt;TIME(12,45,0),AF73+TIME(12,45,0),IF(AG73&lt;TIME(15,0,0),AE73,IF(AG73&lt;TIME(15,15,0),AF73+TIME(15,15,0),IF(AG73&lt;TIME(20,0,0),AE73,WORKDAY.INTL(AF73,1,V73,'Resmi Tatiller'!$A$2:$A$17)+TIME(8,0,0)))))))))</f>
        <v/>
      </c>
      <c r="AL73" s="18" t="str">
        <f t="shared" si="71"/>
        <v/>
      </c>
    </row>
    <row r="74" spans="1:38" x14ac:dyDescent="0.25">
      <c r="A74" s="6" t="str">
        <f t="shared" si="48"/>
        <v/>
      </c>
      <c r="B74" s="6"/>
      <c r="C74" s="7" t="str">
        <f>IFERROR(VLOOKUP(B74,'Ürün Veri'!$A:$E,2,FALSE),"")</f>
        <v/>
      </c>
      <c r="D74" s="7" t="str">
        <f>IFERROR(VLOOKUP(B74,'Ürün Veri'!$A:$E,3,FALSE),"")</f>
        <v/>
      </c>
      <c r="E74" s="7" t="str">
        <f>IFERROR(VLOOKUP(B74,'Ürün Veri'!$A:$E,4,FALSE),"")</f>
        <v/>
      </c>
      <c r="F74" s="7" t="str">
        <f>IFERROR(VLOOKUP(B74,'Ürün Veri'!$A:$E,5,FALSE),"")</f>
        <v/>
      </c>
      <c r="G74" s="6"/>
      <c r="H74" s="6"/>
      <c r="I74" s="14">
        <v>10</v>
      </c>
      <c r="J74" s="15">
        <f t="shared" si="49"/>
        <v>45</v>
      </c>
      <c r="K74" s="15">
        <f t="shared" si="50"/>
        <v>15</v>
      </c>
      <c r="L74" s="8">
        <f t="shared" si="51"/>
        <v>9</v>
      </c>
      <c r="M74" s="6" t="s">
        <v>763</v>
      </c>
      <c r="N74" s="9" t="str">
        <f t="shared" si="65"/>
        <v/>
      </c>
      <c r="O74" s="10" t="str">
        <f t="shared" si="66"/>
        <v/>
      </c>
      <c r="P74" s="8" t="str">
        <f t="shared" si="52"/>
        <v/>
      </c>
      <c r="Q74" s="8" t="str">
        <f t="shared" si="53"/>
        <v/>
      </c>
      <c r="R74" s="9" t="str">
        <f>IF(AB74="","",WORKDAY.INTL(W74,AA74,V74,'Resmi Tatiller'!$A$2:$A$17))</f>
        <v/>
      </c>
      <c r="S74" s="10" t="str">
        <f t="shared" si="54"/>
        <v/>
      </c>
      <c r="T74" s="8" t="str">
        <f t="shared" si="55"/>
        <v>Boş</v>
      </c>
      <c r="U74" s="8">
        <f t="shared" si="56"/>
        <v>540</v>
      </c>
      <c r="V74" s="11" t="str">
        <f t="shared" si="57"/>
        <v>0000011</v>
      </c>
      <c r="W74" s="9" t="str">
        <f>IF(OR(N74="",O74=""),"",IF($AD74="24 Saat",N74,IF($AD74="12 Saat",IF(O74&gt;=TIME(20,0,0),WORKDAY.INTL(N74,1,V74,'Resmi Tatiller'!$A$2:$A$17),WORKDAY.INTL(N74-1,1,V74,'Resmi Tatiller'!$A$2:$A$17)),IF($AD74="2 Vardiya",IF(O74&lt;TIME(6,0,0),N74-1,IF(O74&lt;TIME(8,0,0),WORKDAY.INTL(N74-1,1,V74,'Resmi Tatiller'!$A$2:$A$17),N74)),IF(O74&gt;=TIME(18,0,0),WORKDAY.INTL(N74,1,V74,'Resmi Tatiller'!$A$2:$A$17),WORKDAY.INTL(N74-1,1,V74,'Resmi Tatiller'!$A$2:$A$17))))))</f>
        <v/>
      </c>
      <c r="X74" s="8" t="str">
        <f t="shared" si="58"/>
        <v/>
      </c>
      <c r="Y74" s="11" t="str">
        <f t="shared" si="59"/>
        <v/>
      </c>
      <c r="Z74" s="11" t="str">
        <f t="shared" si="60"/>
        <v/>
      </c>
      <c r="AA74" s="11" t="str">
        <f t="shared" si="61"/>
        <v/>
      </c>
      <c r="AB74" s="11" t="str">
        <f t="shared" si="62"/>
        <v/>
      </c>
      <c r="AC74" s="12" t="str">
        <f t="shared" si="63"/>
        <v/>
      </c>
      <c r="AD74" s="6" t="str">
        <f t="shared" si="64"/>
        <v>Gündüz</v>
      </c>
      <c r="AE74" s="18" t="str">
        <f t="shared" si="67"/>
        <v/>
      </c>
      <c r="AF74" s="18" t="str">
        <f t="shared" si="68"/>
        <v/>
      </c>
      <c r="AG74" s="19" t="str">
        <f t="shared" si="69"/>
        <v/>
      </c>
      <c r="AH74" s="18" t="str">
        <f>IF(AF74="","",WORKDAY.INTL(AF74-1,1,V74,'Resmi Tatiller'!$A$2:$A$17))</f>
        <v/>
      </c>
      <c r="AI74" s="18" t="str">
        <f t="shared" si="70"/>
        <v/>
      </c>
      <c r="AJ74" s="18" t="str">
        <f>IF(AE74="","",IF(AH74&lt;&gt;AF74,AH74+TIME(8,0,0),IF(AG74&lt;TIME(8,0,0),AF74+TIME(8,0,0),IF(AG74&lt;TIME(12,0,0),AE74,IF(AG74&lt;TIME(12,45,0),AF74+TIME(12,45,0),IF(AG74&lt;TIME(15,0,0),AE74,IF(AG74&lt;TIME(15,15,0),AF74+TIME(15,15,0),IF(AG74&lt;TIME(18,0,0),AE74,WORKDAY.INTL(AF74,1,V74,'Resmi Tatiller'!$A$2:$A$17)+TIME(8,0,0)))))))))</f>
        <v/>
      </c>
      <c r="AK74" s="18" t="str">
        <f>IF(AE74="","",IF(AH74&lt;&gt;AF74,AH74+TIME(8,0,0),IF(AG74&lt;TIME(8,0,0),AF74+TIME(8,0,0),IF(AG74&lt;TIME(12,0,0),AE74,IF(AG74&lt;TIME(12,45,0),AF74+TIME(12,45,0),IF(AG74&lt;TIME(15,0,0),AE74,IF(AG74&lt;TIME(15,15,0),AF74+TIME(15,15,0),IF(AG74&lt;TIME(20,0,0),AE74,WORKDAY.INTL(AF74,1,V74,'Resmi Tatiller'!$A$2:$A$17)+TIME(8,0,0)))))))))</f>
        <v/>
      </c>
      <c r="AL74" s="18" t="str">
        <f t="shared" si="71"/>
        <v/>
      </c>
    </row>
    <row r="75" spans="1:38" x14ac:dyDescent="0.25">
      <c r="A75" s="6" t="str">
        <f t="shared" si="48"/>
        <v/>
      </c>
      <c r="B75" s="6"/>
      <c r="C75" s="7" t="str">
        <f>IFERROR(VLOOKUP(B75,'Ürün Veri'!$A:$E,2,FALSE),"")</f>
        <v/>
      </c>
      <c r="D75" s="7" t="str">
        <f>IFERROR(VLOOKUP(B75,'Ürün Veri'!$A:$E,3,FALSE),"")</f>
        <v/>
      </c>
      <c r="E75" s="7" t="str">
        <f>IFERROR(VLOOKUP(B75,'Ürün Veri'!$A:$E,4,FALSE),"")</f>
        <v/>
      </c>
      <c r="F75" s="7" t="str">
        <f>IFERROR(VLOOKUP(B75,'Ürün Veri'!$A:$E,5,FALSE),"")</f>
        <v/>
      </c>
      <c r="G75" s="6"/>
      <c r="H75" s="6"/>
      <c r="I75" s="14">
        <v>10</v>
      </c>
      <c r="J75" s="15">
        <f t="shared" si="49"/>
        <v>45</v>
      </c>
      <c r="K75" s="15">
        <f t="shared" si="50"/>
        <v>15</v>
      </c>
      <c r="L75" s="8">
        <f t="shared" si="51"/>
        <v>9</v>
      </c>
      <c r="M75" s="6" t="s">
        <v>763</v>
      </c>
      <c r="N75" s="9" t="str">
        <f t="shared" si="65"/>
        <v/>
      </c>
      <c r="O75" s="10" t="str">
        <f t="shared" si="66"/>
        <v/>
      </c>
      <c r="P75" s="8" t="str">
        <f t="shared" si="52"/>
        <v/>
      </c>
      <c r="Q75" s="8" t="str">
        <f t="shared" si="53"/>
        <v/>
      </c>
      <c r="R75" s="9" t="str">
        <f>IF(AB75="","",WORKDAY.INTL(W75,AA75,V75,'Resmi Tatiller'!$A$2:$A$17))</f>
        <v/>
      </c>
      <c r="S75" s="10" t="str">
        <f t="shared" si="54"/>
        <v/>
      </c>
      <c r="T75" s="8" t="str">
        <f t="shared" si="55"/>
        <v>Boş</v>
      </c>
      <c r="U75" s="8">
        <f t="shared" si="56"/>
        <v>540</v>
      </c>
      <c r="V75" s="11" t="str">
        <f t="shared" si="57"/>
        <v>0000011</v>
      </c>
      <c r="W75" s="9" t="str">
        <f>IF(OR(N75="",O75=""),"",IF($AD75="24 Saat",N75,IF($AD75="12 Saat",IF(O75&gt;=TIME(20,0,0),WORKDAY.INTL(N75,1,V75,'Resmi Tatiller'!$A$2:$A$17),WORKDAY.INTL(N75-1,1,V75,'Resmi Tatiller'!$A$2:$A$17)),IF($AD75="2 Vardiya",IF(O75&lt;TIME(6,0,0),N75-1,IF(O75&lt;TIME(8,0,0),WORKDAY.INTL(N75-1,1,V75,'Resmi Tatiller'!$A$2:$A$17),N75)),IF(O75&gt;=TIME(18,0,0),WORKDAY.INTL(N75,1,V75,'Resmi Tatiller'!$A$2:$A$17),WORKDAY.INTL(N75-1,1,V75,'Resmi Tatiller'!$A$2:$A$17))))))</f>
        <v/>
      </c>
      <c r="X75" s="8" t="str">
        <f t="shared" si="58"/>
        <v/>
      </c>
      <c r="Y75" s="11" t="str">
        <f t="shared" si="59"/>
        <v/>
      </c>
      <c r="Z75" s="11" t="str">
        <f t="shared" si="60"/>
        <v/>
      </c>
      <c r="AA75" s="11" t="str">
        <f t="shared" si="61"/>
        <v/>
      </c>
      <c r="AB75" s="11" t="str">
        <f t="shared" si="62"/>
        <v/>
      </c>
      <c r="AC75" s="12" t="str">
        <f t="shared" si="63"/>
        <v/>
      </c>
      <c r="AD75" s="6" t="str">
        <f t="shared" si="64"/>
        <v>Gündüz</v>
      </c>
      <c r="AE75" s="18" t="str">
        <f t="shared" si="67"/>
        <v/>
      </c>
      <c r="AF75" s="18" t="str">
        <f t="shared" si="68"/>
        <v/>
      </c>
      <c r="AG75" s="19" t="str">
        <f t="shared" si="69"/>
        <v/>
      </c>
      <c r="AH75" s="18" t="str">
        <f>IF(AF75="","",WORKDAY.INTL(AF75-1,1,V75,'Resmi Tatiller'!$A$2:$A$17))</f>
        <v/>
      </c>
      <c r="AI75" s="18" t="str">
        <f t="shared" si="70"/>
        <v/>
      </c>
      <c r="AJ75" s="18" t="str">
        <f>IF(AE75="","",IF(AH75&lt;&gt;AF75,AH75+TIME(8,0,0),IF(AG75&lt;TIME(8,0,0),AF75+TIME(8,0,0),IF(AG75&lt;TIME(12,0,0),AE75,IF(AG75&lt;TIME(12,45,0),AF75+TIME(12,45,0),IF(AG75&lt;TIME(15,0,0),AE75,IF(AG75&lt;TIME(15,15,0),AF75+TIME(15,15,0),IF(AG75&lt;TIME(18,0,0),AE75,WORKDAY.INTL(AF75,1,V75,'Resmi Tatiller'!$A$2:$A$17)+TIME(8,0,0)))))))))</f>
        <v/>
      </c>
      <c r="AK75" s="18" t="str">
        <f>IF(AE75="","",IF(AH75&lt;&gt;AF75,AH75+TIME(8,0,0),IF(AG75&lt;TIME(8,0,0),AF75+TIME(8,0,0),IF(AG75&lt;TIME(12,0,0),AE75,IF(AG75&lt;TIME(12,45,0),AF75+TIME(12,45,0),IF(AG75&lt;TIME(15,0,0),AE75,IF(AG75&lt;TIME(15,15,0),AF75+TIME(15,15,0),IF(AG75&lt;TIME(20,0,0),AE75,WORKDAY.INTL(AF75,1,V75,'Resmi Tatiller'!$A$2:$A$17)+TIME(8,0,0)))))))))</f>
        <v/>
      </c>
      <c r="AL75" s="18" t="str">
        <f t="shared" si="71"/>
        <v/>
      </c>
    </row>
    <row r="76" spans="1:38" x14ac:dyDescent="0.25">
      <c r="A76" s="6" t="str">
        <f t="shared" si="48"/>
        <v/>
      </c>
      <c r="B76" s="6"/>
      <c r="C76" s="7" t="str">
        <f>IFERROR(VLOOKUP(B76,'Ürün Veri'!$A:$E,2,FALSE),"")</f>
        <v/>
      </c>
      <c r="D76" s="7" t="str">
        <f>IFERROR(VLOOKUP(B76,'Ürün Veri'!$A:$E,3,FALSE),"")</f>
        <v/>
      </c>
      <c r="E76" s="7" t="str">
        <f>IFERROR(VLOOKUP(B76,'Ürün Veri'!$A:$E,4,FALSE),"")</f>
        <v/>
      </c>
      <c r="F76" s="7" t="str">
        <f>IFERROR(VLOOKUP(B76,'Ürün Veri'!$A:$E,5,FALSE),"")</f>
        <v/>
      </c>
      <c r="G76" s="6"/>
      <c r="H76" s="6"/>
      <c r="I76" s="14">
        <v>10</v>
      </c>
      <c r="J76" s="15">
        <f t="shared" si="49"/>
        <v>45</v>
      </c>
      <c r="K76" s="15">
        <f t="shared" si="50"/>
        <v>15</v>
      </c>
      <c r="L76" s="8">
        <f t="shared" si="51"/>
        <v>9</v>
      </c>
      <c r="M76" s="6" t="s">
        <v>763</v>
      </c>
      <c r="N76" s="9" t="str">
        <f t="shared" si="65"/>
        <v/>
      </c>
      <c r="O76" s="10" t="str">
        <f t="shared" si="66"/>
        <v/>
      </c>
      <c r="P76" s="8" t="str">
        <f t="shared" si="52"/>
        <v/>
      </c>
      <c r="Q76" s="8" t="str">
        <f t="shared" si="53"/>
        <v/>
      </c>
      <c r="R76" s="9" t="str">
        <f>IF(AB76="","",WORKDAY.INTL(W76,AA76,V76,'Resmi Tatiller'!$A$2:$A$17))</f>
        <v/>
      </c>
      <c r="S76" s="10" t="str">
        <f t="shared" si="54"/>
        <v/>
      </c>
      <c r="T76" s="8" t="str">
        <f t="shared" si="55"/>
        <v>Boş</v>
      </c>
      <c r="U76" s="8">
        <f t="shared" si="56"/>
        <v>540</v>
      </c>
      <c r="V76" s="11" t="str">
        <f t="shared" si="57"/>
        <v>0000011</v>
      </c>
      <c r="W76" s="9" t="str">
        <f>IF(OR(N76="",O76=""),"",IF($AD76="24 Saat",N76,IF($AD76="12 Saat",IF(O76&gt;=TIME(20,0,0),WORKDAY.INTL(N76,1,V76,'Resmi Tatiller'!$A$2:$A$17),WORKDAY.INTL(N76-1,1,V76,'Resmi Tatiller'!$A$2:$A$17)),IF($AD76="2 Vardiya",IF(O76&lt;TIME(6,0,0),N76-1,IF(O76&lt;TIME(8,0,0),WORKDAY.INTL(N76-1,1,V76,'Resmi Tatiller'!$A$2:$A$17),N76)),IF(O76&gt;=TIME(18,0,0),WORKDAY.INTL(N76,1,V76,'Resmi Tatiller'!$A$2:$A$17),WORKDAY.INTL(N76-1,1,V76,'Resmi Tatiller'!$A$2:$A$17))))))</f>
        <v/>
      </c>
      <c r="X76" s="8" t="str">
        <f t="shared" si="58"/>
        <v/>
      </c>
      <c r="Y76" s="11" t="str">
        <f t="shared" si="59"/>
        <v/>
      </c>
      <c r="Z76" s="11" t="str">
        <f t="shared" si="60"/>
        <v/>
      </c>
      <c r="AA76" s="11" t="str">
        <f t="shared" si="61"/>
        <v/>
      </c>
      <c r="AB76" s="11" t="str">
        <f t="shared" si="62"/>
        <v/>
      </c>
      <c r="AC76" s="12" t="str">
        <f t="shared" si="63"/>
        <v/>
      </c>
      <c r="AD76" s="6" t="str">
        <f t="shared" si="64"/>
        <v>Gündüz</v>
      </c>
      <c r="AE76" s="18" t="str">
        <f t="shared" si="67"/>
        <v/>
      </c>
      <c r="AF76" s="18" t="str">
        <f t="shared" si="68"/>
        <v/>
      </c>
      <c r="AG76" s="19" t="str">
        <f t="shared" si="69"/>
        <v/>
      </c>
      <c r="AH76" s="18" t="str">
        <f>IF(AF76="","",WORKDAY.INTL(AF76-1,1,V76,'Resmi Tatiller'!$A$2:$A$17))</f>
        <v/>
      </c>
      <c r="AI76" s="18" t="str">
        <f t="shared" si="70"/>
        <v/>
      </c>
      <c r="AJ76" s="18" t="str">
        <f>IF(AE76="","",IF(AH76&lt;&gt;AF76,AH76+TIME(8,0,0),IF(AG76&lt;TIME(8,0,0),AF76+TIME(8,0,0),IF(AG76&lt;TIME(12,0,0),AE76,IF(AG76&lt;TIME(12,45,0),AF76+TIME(12,45,0),IF(AG76&lt;TIME(15,0,0),AE76,IF(AG76&lt;TIME(15,15,0),AF76+TIME(15,15,0),IF(AG76&lt;TIME(18,0,0),AE76,WORKDAY.INTL(AF76,1,V76,'Resmi Tatiller'!$A$2:$A$17)+TIME(8,0,0)))))))))</f>
        <v/>
      </c>
      <c r="AK76" s="18" t="str">
        <f>IF(AE76="","",IF(AH76&lt;&gt;AF76,AH76+TIME(8,0,0),IF(AG76&lt;TIME(8,0,0),AF76+TIME(8,0,0),IF(AG76&lt;TIME(12,0,0),AE76,IF(AG76&lt;TIME(12,45,0),AF76+TIME(12,45,0),IF(AG76&lt;TIME(15,0,0),AE76,IF(AG76&lt;TIME(15,15,0),AF76+TIME(15,15,0),IF(AG76&lt;TIME(20,0,0),AE76,WORKDAY.INTL(AF76,1,V76,'Resmi Tatiller'!$A$2:$A$17)+TIME(8,0,0)))))))))</f>
        <v/>
      </c>
      <c r="AL76" s="18" t="str">
        <f t="shared" si="71"/>
        <v/>
      </c>
    </row>
    <row r="77" spans="1:38" x14ac:dyDescent="0.25">
      <c r="A77" s="6" t="str">
        <f t="shared" si="48"/>
        <v/>
      </c>
      <c r="B77" s="6"/>
      <c r="C77" s="7" t="str">
        <f>IFERROR(VLOOKUP(B77,'Ürün Veri'!$A:$E,2,FALSE),"")</f>
        <v/>
      </c>
      <c r="D77" s="7" t="str">
        <f>IFERROR(VLOOKUP(B77,'Ürün Veri'!$A:$E,3,FALSE),"")</f>
        <v/>
      </c>
      <c r="E77" s="7" t="str">
        <f>IFERROR(VLOOKUP(B77,'Ürün Veri'!$A:$E,4,FALSE),"")</f>
        <v/>
      </c>
      <c r="F77" s="7" t="str">
        <f>IFERROR(VLOOKUP(B77,'Ürün Veri'!$A:$E,5,FALSE),"")</f>
        <v/>
      </c>
      <c r="G77" s="6"/>
      <c r="H77" s="6"/>
      <c r="I77" s="14">
        <v>10</v>
      </c>
      <c r="J77" s="15">
        <f t="shared" si="49"/>
        <v>45</v>
      </c>
      <c r="K77" s="15">
        <f t="shared" si="50"/>
        <v>15</v>
      </c>
      <c r="L77" s="8">
        <f t="shared" si="51"/>
        <v>9</v>
      </c>
      <c r="M77" s="6" t="s">
        <v>763</v>
      </c>
      <c r="N77" s="9" t="str">
        <f t="shared" si="65"/>
        <v/>
      </c>
      <c r="O77" s="10" t="str">
        <f t="shared" si="66"/>
        <v/>
      </c>
      <c r="P77" s="8" t="str">
        <f t="shared" si="52"/>
        <v/>
      </c>
      <c r="Q77" s="8" t="str">
        <f t="shared" si="53"/>
        <v/>
      </c>
      <c r="R77" s="9" t="str">
        <f>IF(AB77="","",WORKDAY.INTL(W77,AA77,V77,'Resmi Tatiller'!$A$2:$A$17))</f>
        <v/>
      </c>
      <c r="S77" s="10" t="str">
        <f t="shared" si="54"/>
        <v/>
      </c>
      <c r="T77" s="8" t="str">
        <f t="shared" si="55"/>
        <v>Boş</v>
      </c>
      <c r="U77" s="8">
        <f t="shared" si="56"/>
        <v>540</v>
      </c>
      <c r="V77" s="11" t="str">
        <f t="shared" si="57"/>
        <v>0000011</v>
      </c>
      <c r="W77" s="9" t="str">
        <f>IF(OR(N77="",O77=""),"",IF($AD77="24 Saat",N77,IF($AD77="12 Saat",IF(O77&gt;=TIME(20,0,0),WORKDAY.INTL(N77,1,V77,'Resmi Tatiller'!$A$2:$A$17),WORKDAY.INTL(N77-1,1,V77,'Resmi Tatiller'!$A$2:$A$17)),IF($AD77="2 Vardiya",IF(O77&lt;TIME(6,0,0),N77-1,IF(O77&lt;TIME(8,0,0),WORKDAY.INTL(N77-1,1,V77,'Resmi Tatiller'!$A$2:$A$17),N77)),IF(O77&gt;=TIME(18,0,0),WORKDAY.INTL(N77,1,V77,'Resmi Tatiller'!$A$2:$A$17),WORKDAY.INTL(N77-1,1,V77,'Resmi Tatiller'!$A$2:$A$17))))))</f>
        <v/>
      </c>
      <c r="X77" s="8" t="str">
        <f t="shared" si="58"/>
        <v/>
      </c>
      <c r="Y77" s="11" t="str">
        <f t="shared" si="59"/>
        <v/>
      </c>
      <c r="Z77" s="11" t="str">
        <f t="shared" si="60"/>
        <v/>
      </c>
      <c r="AA77" s="11" t="str">
        <f t="shared" si="61"/>
        <v/>
      </c>
      <c r="AB77" s="11" t="str">
        <f t="shared" si="62"/>
        <v/>
      </c>
      <c r="AC77" s="12" t="str">
        <f t="shared" si="63"/>
        <v/>
      </c>
      <c r="AD77" s="6" t="str">
        <f t="shared" si="64"/>
        <v>Gündüz</v>
      </c>
      <c r="AE77" s="18" t="str">
        <f t="shared" si="67"/>
        <v/>
      </c>
      <c r="AF77" s="18" t="str">
        <f t="shared" si="68"/>
        <v/>
      </c>
      <c r="AG77" s="19" t="str">
        <f t="shared" si="69"/>
        <v/>
      </c>
      <c r="AH77" s="18" t="str">
        <f>IF(AF77="","",WORKDAY.INTL(AF77-1,1,V77,'Resmi Tatiller'!$A$2:$A$17))</f>
        <v/>
      </c>
      <c r="AI77" s="18" t="str">
        <f t="shared" si="70"/>
        <v/>
      </c>
      <c r="AJ77" s="18" t="str">
        <f>IF(AE77="","",IF(AH77&lt;&gt;AF77,AH77+TIME(8,0,0),IF(AG77&lt;TIME(8,0,0),AF77+TIME(8,0,0),IF(AG77&lt;TIME(12,0,0),AE77,IF(AG77&lt;TIME(12,45,0),AF77+TIME(12,45,0),IF(AG77&lt;TIME(15,0,0),AE77,IF(AG77&lt;TIME(15,15,0),AF77+TIME(15,15,0),IF(AG77&lt;TIME(18,0,0),AE77,WORKDAY.INTL(AF77,1,V77,'Resmi Tatiller'!$A$2:$A$17)+TIME(8,0,0)))))))))</f>
        <v/>
      </c>
      <c r="AK77" s="18" t="str">
        <f>IF(AE77="","",IF(AH77&lt;&gt;AF77,AH77+TIME(8,0,0),IF(AG77&lt;TIME(8,0,0),AF77+TIME(8,0,0),IF(AG77&lt;TIME(12,0,0),AE77,IF(AG77&lt;TIME(12,45,0),AF77+TIME(12,45,0),IF(AG77&lt;TIME(15,0,0),AE77,IF(AG77&lt;TIME(15,15,0),AF77+TIME(15,15,0),IF(AG77&lt;TIME(20,0,0),AE77,WORKDAY.INTL(AF77,1,V77,'Resmi Tatiller'!$A$2:$A$17)+TIME(8,0,0)))))))))</f>
        <v/>
      </c>
      <c r="AL77" s="18" t="str">
        <f t="shared" si="71"/>
        <v/>
      </c>
    </row>
    <row r="78" spans="1:38" x14ac:dyDescent="0.25">
      <c r="A78" s="6" t="str">
        <f t="shared" si="48"/>
        <v/>
      </c>
      <c r="B78" s="6"/>
      <c r="C78" s="7" t="str">
        <f>IFERROR(VLOOKUP(B78,'Ürün Veri'!$A:$E,2,FALSE),"")</f>
        <v/>
      </c>
      <c r="D78" s="7" t="str">
        <f>IFERROR(VLOOKUP(B78,'Ürün Veri'!$A:$E,3,FALSE),"")</f>
        <v/>
      </c>
      <c r="E78" s="7" t="str">
        <f>IFERROR(VLOOKUP(B78,'Ürün Veri'!$A:$E,4,FALSE),"")</f>
        <v/>
      </c>
      <c r="F78" s="7" t="str">
        <f>IFERROR(VLOOKUP(B78,'Ürün Veri'!$A:$E,5,FALSE),"")</f>
        <v/>
      </c>
      <c r="G78" s="6"/>
      <c r="H78" s="6"/>
      <c r="I78" s="14">
        <v>10</v>
      </c>
      <c r="J78" s="15">
        <f t="shared" si="49"/>
        <v>45</v>
      </c>
      <c r="K78" s="15">
        <f t="shared" si="50"/>
        <v>15</v>
      </c>
      <c r="L78" s="8">
        <f t="shared" si="51"/>
        <v>9</v>
      </c>
      <c r="M78" s="6" t="s">
        <v>763</v>
      </c>
      <c r="N78" s="9" t="str">
        <f t="shared" si="65"/>
        <v/>
      </c>
      <c r="O78" s="10" t="str">
        <f t="shared" si="66"/>
        <v/>
      </c>
      <c r="P78" s="8" t="str">
        <f t="shared" si="52"/>
        <v/>
      </c>
      <c r="Q78" s="8" t="str">
        <f t="shared" si="53"/>
        <v/>
      </c>
      <c r="R78" s="9" t="str">
        <f>IF(AB78="","",WORKDAY.INTL(W78,AA78,V78,'Resmi Tatiller'!$A$2:$A$17))</f>
        <v/>
      </c>
      <c r="S78" s="10" t="str">
        <f t="shared" si="54"/>
        <v/>
      </c>
      <c r="T78" s="8" t="str">
        <f t="shared" si="55"/>
        <v>Boş</v>
      </c>
      <c r="U78" s="8">
        <f t="shared" si="56"/>
        <v>540</v>
      </c>
      <c r="V78" s="11" t="str">
        <f t="shared" si="57"/>
        <v>0000011</v>
      </c>
      <c r="W78" s="9" t="str">
        <f>IF(OR(N78="",O78=""),"",IF($AD78="24 Saat",N78,IF($AD78="12 Saat",IF(O78&gt;=TIME(20,0,0),WORKDAY.INTL(N78,1,V78,'Resmi Tatiller'!$A$2:$A$17),WORKDAY.INTL(N78-1,1,V78,'Resmi Tatiller'!$A$2:$A$17)),IF($AD78="2 Vardiya",IF(O78&lt;TIME(6,0,0),N78-1,IF(O78&lt;TIME(8,0,0),WORKDAY.INTL(N78-1,1,V78,'Resmi Tatiller'!$A$2:$A$17),N78)),IF(O78&gt;=TIME(18,0,0),WORKDAY.INTL(N78,1,V78,'Resmi Tatiller'!$A$2:$A$17),WORKDAY.INTL(N78-1,1,V78,'Resmi Tatiller'!$A$2:$A$17))))))</f>
        <v/>
      </c>
      <c r="X78" s="8" t="str">
        <f t="shared" si="58"/>
        <v/>
      </c>
      <c r="Y78" s="11" t="str">
        <f t="shared" si="59"/>
        <v/>
      </c>
      <c r="Z78" s="11" t="str">
        <f t="shared" si="60"/>
        <v/>
      </c>
      <c r="AA78" s="11" t="str">
        <f t="shared" si="61"/>
        <v/>
      </c>
      <c r="AB78" s="11" t="str">
        <f t="shared" si="62"/>
        <v/>
      </c>
      <c r="AC78" s="12" t="str">
        <f t="shared" si="63"/>
        <v/>
      </c>
      <c r="AD78" s="6" t="str">
        <f t="shared" si="64"/>
        <v>Gündüz</v>
      </c>
      <c r="AE78" s="18" t="str">
        <f t="shared" si="67"/>
        <v/>
      </c>
      <c r="AF78" s="18" t="str">
        <f t="shared" si="68"/>
        <v/>
      </c>
      <c r="AG78" s="19" t="str">
        <f t="shared" si="69"/>
        <v/>
      </c>
      <c r="AH78" s="18" t="str">
        <f>IF(AF78="","",WORKDAY.INTL(AF78-1,1,V78,'Resmi Tatiller'!$A$2:$A$17))</f>
        <v/>
      </c>
      <c r="AI78" s="18" t="str">
        <f t="shared" si="70"/>
        <v/>
      </c>
      <c r="AJ78" s="18" t="str">
        <f>IF(AE78="","",IF(AH78&lt;&gt;AF78,AH78+TIME(8,0,0),IF(AG78&lt;TIME(8,0,0),AF78+TIME(8,0,0),IF(AG78&lt;TIME(12,0,0),AE78,IF(AG78&lt;TIME(12,45,0),AF78+TIME(12,45,0),IF(AG78&lt;TIME(15,0,0),AE78,IF(AG78&lt;TIME(15,15,0),AF78+TIME(15,15,0),IF(AG78&lt;TIME(18,0,0),AE78,WORKDAY.INTL(AF78,1,V78,'Resmi Tatiller'!$A$2:$A$17)+TIME(8,0,0)))))))))</f>
        <v/>
      </c>
      <c r="AK78" s="18" t="str">
        <f>IF(AE78="","",IF(AH78&lt;&gt;AF78,AH78+TIME(8,0,0),IF(AG78&lt;TIME(8,0,0),AF78+TIME(8,0,0),IF(AG78&lt;TIME(12,0,0),AE78,IF(AG78&lt;TIME(12,45,0),AF78+TIME(12,45,0),IF(AG78&lt;TIME(15,0,0),AE78,IF(AG78&lt;TIME(15,15,0),AF78+TIME(15,15,0),IF(AG78&lt;TIME(20,0,0),AE78,WORKDAY.INTL(AF78,1,V78,'Resmi Tatiller'!$A$2:$A$17)+TIME(8,0,0)))))))))</f>
        <v/>
      </c>
      <c r="AL78" s="18" t="str">
        <f t="shared" si="71"/>
        <v/>
      </c>
    </row>
    <row r="79" spans="1:38" x14ac:dyDescent="0.25">
      <c r="A79" s="6" t="str">
        <f t="shared" si="48"/>
        <v/>
      </c>
      <c r="B79" s="6"/>
      <c r="C79" s="7" t="str">
        <f>IFERROR(VLOOKUP(B79,'Ürün Veri'!$A:$E,2,FALSE),"")</f>
        <v/>
      </c>
      <c r="D79" s="7" t="str">
        <f>IFERROR(VLOOKUP(B79,'Ürün Veri'!$A:$E,3,FALSE),"")</f>
        <v/>
      </c>
      <c r="E79" s="7" t="str">
        <f>IFERROR(VLOOKUP(B79,'Ürün Veri'!$A:$E,4,FALSE),"")</f>
        <v/>
      </c>
      <c r="F79" s="7" t="str">
        <f>IFERROR(VLOOKUP(B79,'Ürün Veri'!$A:$E,5,FALSE),"")</f>
        <v/>
      </c>
      <c r="G79" s="6"/>
      <c r="H79" s="6"/>
      <c r="I79" s="14">
        <v>10</v>
      </c>
      <c r="J79" s="15">
        <f t="shared" si="49"/>
        <v>45</v>
      </c>
      <c r="K79" s="15">
        <f t="shared" si="50"/>
        <v>15</v>
      </c>
      <c r="L79" s="8">
        <f t="shared" si="51"/>
        <v>9</v>
      </c>
      <c r="M79" s="6" t="s">
        <v>763</v>
      </c>
      <c r="N79" s="9" t="str">
        <f t="shared" si="65"/>
        <v/>
      </c>
      <c r="O79" s="10" t="str">
        <f t="shared" si="66"/>
        <v/>
      </c>
      <c r="P79" s="8" t="str">
        <f t="shared" si="52"/>
        <v/>
      </c>
      <c r="Q79" s="8" t="str">
        <f t="shared" si="53"/>
        <v/>
      </c>
      <c r="R79" s="9" t="str">
        <f>IF(AB79="","",WORKDAY.INTL(W79,AA79,V79,'Resmi Tatiller'!$A$2:$A$17))</f>
        <v/>
      </c>
      <c r="S79" s="10" t="str">
        <f t="shared" si="54"/>
        <v/>
      </c>
      <c r="T79" s="8" t="str">
        <f t="shared" si="55"/>
        <v>Boş</v>
      </c>
      <c r="U79" s="8">
        <f t="shared" si="56"/>
        <v>540</v>
      </c>
      <c r="V79" s="11" t="str">
        <f t="shared" si="57"/>
        <v>0000011</v>
      </c>
      <c r="W79" s="9" t="str">
        <f>IF(OR(N79="",O79=""),"",IF($AD79="24 Saat",N79,IF($AD79="12 Saat",IF(O79&gt;=TIME(20,0,0),WORKDAY.INTL(N79,1,V79,'Resmi Tatiller'!$A$2:$A$17),WORKDAY.INTL(N79-1,1,V79,'Resmi Tatiller'!$A$2:$A$17)),IF($AD79="2 Vardiya",IF(O79&lt;TIME(6,0,0),N79-1,IF(O79&lt;TIME(8,0,0),WORKDAY.INTL(N79-1,1,V79,'Resmi Tatiller'!$A$2:$A$17),N79)),IF(O79&gt;=TIME(18,0,0),WORKDAY.INTL(N79,1,V79,'Resmi Tatiller'!$A$2:$A$17),WORKDAY.INTL(N79-1,1,V79,'Resmi Tatiller'!$A$2:$A$17))))))</f>
        <v/>
      </c>
      <c r="X79" s="8" t="str">
        <f t="shared" si="58"/>
        <v/>
      </c>
      <c r="Y79" s="11" t="str">
        <f t="shared" si="59"/>
        <v/>
      </c>
      <c r="Z79" s="11" t="str">
        <f t="shared" si="60"/>
        <v/>
      </c>
      <c r="AA79" s="11" t="str">
        <f t="shared" si="61"/>
        <v/>
      </c>
      <c r="AB79" s="11" t="str">
        <f t="shared" si="62"/>
        <v/>
      </c>
      <c r="AC79" s="12" t="str">
        <f t="shared" si="63"/>
        <v/>
      </c>
      <c r="AD79" s="6" t="str">
        <f t="shared" si="64"/>
        <v>Gündüz</v>
      </c>
      <c r="AE79" s="18" t="str">
        <f t="shared" si="67"/>
        <v/>
      </c>
      <c r="AF79" s="18" t="str">
        <f t="shared" si="68"/>
        <v/>
      </c>
      <c r="AG79" s="19" t="str">
        <f t="shared" si="69"/>
        <v/>
      </c>
      <c r="AH79" s="18" t="str">
        <f>IF(AF79="","",WORKDAY.INTL(AF79-1,1,V79,'Resmi Tatiller'!$A$2:$A$17))</f>
        <v/>
      </c>
      <c r="AI79" s="18" t="str">
        <f t="shared" si="70"/>
        <v/>
      </c>
      <c r="AJ79" s="18" t="str">
        <f>IF(AE79="","",IF(AH79&lt;&gt;AF79,AH79+TIME(8,0,0),IF(AG79&lt;TIME(8,0,0),AF79+TIME(8,0,0),IF(AG79&lt;TIME(12,0,0),AE79,IF(AG79&lt;TIME(12,45,0),AF79+TIME(12,45,0),IF(AG79&lt;TIME(15,0,0),AE79,IF(AG79&lt;TIME(15,15,0),AF79+TIME(15,15,0),IF(AG79&lt;TIME(18,0,0),AE79,WORKDAY.INTL(AF79,1,V79,'Resmi Tatiller'!$A$2:$A$17)+TIME(8,0,0)))))))))</f>
        <v/>
      </c>
      <c r="AK79" s="18" t="str">
        <f>IF(AE79="","",IF(AH79&lt;&gt;AF79,AH79+TIME(8,0,0),IF(AG79&lt;TIME(8,0,0),AF79+TIME(8,0,0),IF(AG79&lt;TIME(12,0,0),AE79,IF(AG79&lt;TIME(12,45,0),AF79+TIME(12,45,0),IF(AG79&lt;TIME(15,0,0),AE79,IF(AG79&lt;TIME(15,15,0),AF79+TIME(15,15,0),IF(AG79&lt;TIME(20,0,0),AE79,WORKDAY.INTL(AF79,1,V79,'Resmi Tatiller'!$A$2:$A$17)+TIME(8,0,0)))))))))</f>
        <v/>
      </c>
      <c r="AL79" s="18" t="str">
        <f t="shared" si="71"/>
        <v/>
      </c>
    </row>
    <row r="80" spans="1:38" x14ac:dyDescent="0.25">
      <c r="A80" s="6" t="str">
        <f t="shared" si="48"/>
        <v/>
      </c>
      <c r="B80" s="6"/>
      <c r="C80" s="7" t="str">
        <f>IFERROR(VLOOKUP(B80,'Ürün Veri'!$A:$E,2,FALSE),"")</f>
        <v/>
      </c>
      <c r="D80" s="7" t="str">
        <f>IFERROR(VLOOKUP(B80,'Ürün Veri'!$A:$E,3,FALSE),"")</f>
        <v/>
      </c>
      <c r="E80" s="7" t="str">
        <f>IFERROR(VLOOKUP(B80,'Ürün Veri'!$A:$E,4,FALSE),"")</f>
        <v/>
      </c>
      <c r="F80" s="7" t="str">
        <f>IFERROR(VLOOKUP(B80,'Ürün Veri'!$A:$E,5,FALSE),"")</f>
        <v/>
      </c>
      <c r="G80" s="6"/>
      <c r="H80" s="6"/>
      <c r="I80" s="14">
        <v>10</v>
      </c>
      <c r="J80" s="15">
        <f t="shared" si="49"/>
        <v>45</v>
      </c>
      <c r="K80" s="15">
        <f t="shared" si="50"/>
        <v>15</v>
      </c>
      <c r="L80" s="8">
        <f t="shared" si="51"/>
        <v>9</v>
      </c>
      <c r="M80" s="6" t="s">
        <v>763</v>
      </c>
      <c r="N80" s="9" t="str">
        <f t="shared" si="65"/>
        <v/>
      </c>
      <c r="O80" s="10" t="str">
        <f t="shared" si="66"/>
        <v/>
      </c>
      <c r="P80" s="8" t="str">
        <f t="shared" si="52"/>
        <v/>
      </c>
      <c r="Q80" s="8" t="str">
        <f t="shared" si="53"/>
        <v/>
      </c>
      <c r="R80" s="9" t="str">
        <f>IF(AB80="","",WORKDAY.INTL(W80,AA80,V80,'Resmi Tatiller'!$A$2:$A$17))</f>
        <v/>
      </c>
      <c r="S80" s="10" t="str">
        <f t="shared" si="54"/>
        <v/>
      </c>
      <c r="T80" s="8" t="str">
        <f t="shared" si="55"/>
        <v>Boş</v>
      </c>
      <c r="U80" s="8">
        <f t="shared" si="56"/>
        <v>540</v>
      </c>
      <c r="V80" s="11" t="str">
        <f t="shared" si="57"/>
        <v>0000011</v>
      </c>
      <c r="W80" s="9" t="str">
        <f>IF(OR(N80="",O80=""),"",IF($AD80="24 Saat",N80,IF($AD80="12 Saat",IF(O80&gt;=TIME(20,0,0),WORKDAY.INTL(N80,1,V80,'Resmi Tatiller'!$A$2:$A$17),WORKDAY.INTL(N80-1,1,V80,'Resmi Tatiller'!$A$2:$A$17)),IF($AD80="2 Vardiya",IF(O80&lt;TIME(6,0,0),N80-1,IF(O80&lt;TIME(8,0,0),WORKDAY.INTL(N80-1,1,V80,'Resmi Tatiller'!$A$2:$A$17),N80)),IF(O80&gt;=TIME(18,0,0),WORKDAY.INTL(N80,1,V80,'Resmi Tatiller'!$A$2:$A$17),WORKDAY.INTL(N80-1,1,V80,'Resmi Tatiller'!$A$2:$A$17))))))</f>
        <v/>
      </c>
      <c r="X80" s="8" t="str">
        <f t="shared" si="58"/>
        <v/>
      </c>
      <c r="Y80" s="11" t="str">
        <f t="shared" si="59"/>
        <v/>
      </c>
      <c r="Z80" s="11" t="str">
        <f t="shared" si="60"/>
        <v/>
      </c>
      <c r="AA80" s="11" t="str">
        <f t="shared" si="61"/>
        <v/>
      </c>
      <c r="AB80" s="11" t="str">
        <f t="shared" si="62"/>
        <v/>
      </c>
      <c r="AC80" s="12" t="str">
        <f t="shared" si="63"/>
        <v/>
      </c>
      <c r="AD80" s="6" t="str">
        <f t="shared" si="64"/>
        <v>Gündüz</v>
      </c>
      <c r="AE80" s="18" t="str">
        <f t="shared" si="67"/>
        <v/>
      </c>
      <c r="AF80" s="18" t="str">
        <f t="shared" si="68"/>
        <v/>
      </c>
      <c r="AG80" s="19" t="str">
        <f t="shared" si="69"/>
        <v/>
      </c>
      <c r="AH80" s="18" t="str">
        <f>IF(AF80="","",WORKDAY.INTL(AF80-1,1,V80,'Resmi Tatiller'!$A$2:$A$17))</f>
        <v/>
      </c>
      <c r="AI80" s="18" t="str">
        <f t="shared" si="70"/>
        <v/>
      </c>
      <c r="AJ80" s="18" t="str">
        <f>IF(AE80="","",IF(AH80&lt;&gt;AF80,AH80+TIME(8,0,0),IF(AG80&lt;TIME(8,0,0),AF80+TIME(8,0,0),IF(AG80&lt;TIME(12,0,0),AE80,IF(AG80&lt;TIME(12,45,0),AF80+TIME(12,45,0),IF(AG80&lt;TIME(15,0,0),AE80,IF(AG80&lt;TIME(15,15,0),AF80+TIME(15,15,0),IF(AG80&lt;TIME(18,0,0),AE80,WORKDAY.INTL(AF80,1,V80,'Resmi Tatiller'!$A$2:$A$17)+TIME(8,0,0)))))))))</f>
        <v/>
      </c>
      <c r="AK80" s="18" t="str">
        <f>IF(AE80="","",IF(AH80&lt;&gt;AF80,AH80+TIME(8,0,0),IF(AG80&lt;TIME(8,0,0),AF80+TIME(8,0,0),IF(AG80&lt;TIME(12,0,0),AE80,IF(AG80&lt;TIME(12,45,0),AF80+TIME(12,45,0),IF(AG80&lt;TIME(15,0,0),AE80,IF(AG80&lt;TIME(15,15,0),AF80+TIME(15,15,0),IF(AG80&lt;TIME(20,0,0),AE80,WORKDAY.INTL(AF80,1,V80,'Resmi Tatiller'!$A$2:$A$17)+TIME(8,0,0)))))))))</f>
        <v/>
      </c>
      <c r="AL80" s="18" t="str">
        <f t="shared" si="71"/>
        <v/>
      </c>
    </row>
    <row r="81" spans="1:38" x14ac:dyDescent="0.25">
      <c r="A81" s="6" t="str">
        <f t="shared" si="48"/>
        <v/>
      </c>
      <c r="B81" s="6"/>
      <c r="C81" s="7" t="str">
        <f>IFERROR(VLOOKUP(B81,'Ürün Veri'!$A:$E,2,FALSE),"")</f>
        <v/>
      </c>
      <c r="D81" s="7" t="str">
        <f>IFERROR(VLOOKUP(B81,'Ürün Veri'!$A:$E,3,FALSE),"")</f>
        <v/>
      </c>
      <c r="E81" s="7" t="str">
        <f>IFERROR(VLOOKUP(B81,'Ürün Veri'!$A:$E,4,FALSE),"")</f>
        <v/>
      </c>
      <c r="F81" s="7" t="str">
        <f>IFERROR(VLOOKUP(B81,'Ürün Veri'!$A:$E,5,FALSE),"")</f>
        <v/>
      </c>
      <c r="G81" s="6"/>
      <c r="H81" s="6"/>
      <c r="I81" s="14">
        <v>10</v>
      </c>
      <c r="J81" s="15">
        <f t="shared" si="49"/>
        <v>45</v>
      </c>
      <c r="K81" s="15">
        <f t="shared" si="50"/>
        <v>15</v>
      </c>
      <c r="L81" s="8">
        <f t="shared" si="51"/>
        <v>9</v>
      </c>
      <c r="M81" s="6" t="s">
        <v>763</v>
      </c>
      <c r="N81" s="9" t="str">
        <f t="shared" si="65"/>
        <v/>
      </c>
      <c r="O81" s="10" t="str">
        <f t="shared" si="66"/>
        <v/>
      </c>
      <c r="P81" s="8" t="str">
        <f t="shared" si="52"/>
        <v/>
      </c>
      <c r="Q81" s="8" t="str">
        <f t="shared" si="53"/>
        <v/>
      </c>
      <c r="R81" s="9" t="str">
        <f>IF(AB81="","",WORKDAY.INTL(W81,AA81,V81,'Resmi Tatiller'!$A$2:$A$17))</f>
        <v/>
      </c>
      <c r="S81" s="10" t="str">
        <f t="shared" si="54"/>
        <v/>
      </c>
      <c r="T81" s="8" t="str">
        <f t="shared" si="55"/>
        <v>Boş</v>
      </c>
      <c r="U81" s="8">
        <f t="shared" si="56"/>
        <v>540</v>
      </c>
      <c r="V81" s="11" t="str">
        <f t="shared" si="57"/>
        <v>0000011</v>
      </c>
      <c r="W81" s="9" t="str">
        <f>IF(OR(N81="",O81=""),"",IF($AD81="24 Saat",N81,IF($AD81="12 Saat",IF(O81&gt;=TIME(20,0,0),WORKDAY.INTL(N81,1,V81,'Resmi Tatiller'!$A$2:$A$17),WORKDAY.INTL(N81-1,1,V81,'Resmi Tatiller'!$A$2:$A$17)),IF($AD81="2 Vardiya",IF(O81&lt;TIME(6,0,0),N81-1,IF(O81&lt;TIME(8,0,0),WORKDAY.INTL(N81-1,1,V81,'Resmi Tatiller'!$A$2:$A$17),N81)),IF(O81&gt;=TIME(18,0,0),WORKDAY.INTL(N81,1,V81,'Resmi Tatiller'!$A$2:$A$17),WORKDAY.INTL(N81-1,1,V81,'Resmi Tatiller'!$A$2:$A$17))))))</f>
        <v/>
      </c>
      <c r="X81" s="8" t="str">
        <f t="shared" si="58"/>
        <v/>
      </c>
      <c r="Y81" s="11" t="str">
        <f t="shared" si="59"/>
        <v/>
      </c>
      <c r="Z81" s="11" t="str">
        <f t="shared" si="60"/>
        <v/>
      </c>
      <c r="AA81" s="11" t="str">
        <f t="shared" si="61"/>
        <v/>
      </c>
      <c r="AB81" s="11" t="str">
        <f t="shared" si="62"/>
        <v/>
      </c>
      <c r="AC81" s="12" t="str">
        <f t="shared" si="63"/>
        <v/>
      </c>
      <c r="AD81" s="6" t="str">
        <f t="shared" si="64"/>
        <v>Gündüz</v>
      </c>
      <c r="AE81" s="18" t="str">
        <f t="shared" si="67"/>
        <v/>
      </c>
      <c r="AF81" s="18" t="str">
        <f t="shared" si="68"/>
        <v/>
      </c>
      <c r="AG81" s="19" t="str">
        <f t="shared" si="69"/>
        <v/>
      </c>
      <c r="AH81" s="18" t="str">
        <f>IF(AF81="","",WORKDAY.INTL(AF81-1,1,V81,'Resmi Tatiller'!$A$2:$A$17))</f>
        <v/>
      </c>
      <c r="AI81" s="18" t="str">
        <f t="shared" si="70"/>
        <v/>
      </c>
      <c r="AJ81" s="18" t="str">
        <f>IF(AE81="","",IF(AH81&lt;&gt;AF81,AH81+TIME(8,0,0),IF(AG81&lt;TIME(8,0,0),AF81+TIME(8,0,0),IF(AG81&lt;TIME(12,0,0),AE81,IF(AG81&lt;TIME(12,45,0),AF81+TIME(12,45,0),IF(AG81&lt;TIME(15,0,0),AE81,IF(AG81&lt;TIME(15,15,0),AF81+TIME(15,15,0),IF(AG81&lt;TIME(18,0,0),AE81,WORKDAY.INTL(AF81,1,V81,'Resmi Tatiller'!$A$2:$A$17)+TIME(8,0,0)))))))))</f>
        <v/>
      </c>
      <c r="AK81" s="18" t="str">
        <f>IF(AE81="","",IF(AH81&lt;&gt;AF81,AH81+TIME(8,0,0),IF(AG81&lt;TIME(8,0,0),AF81+TIME(8,0,0),IF(AG81&lt;TIME(12,0,0),AE81,IF(AG81&lt;TIME(12,45,0),AF81+TIME(12,45,0),IF(AG81&lt;TIME(15,0,0),AE81,IF(AG81&lt;TIME(15,15,0),AF81+TIME(15,15,0),IF(AG81&lt;TIME(20,0,0),AE81,WORKDAY.INTL(AF81,1,V81,'Resmi Tatiller'!$A$2:$A$17)+TIME(8,0,0)))))))))</f>
        <v/>
      </c>
      <c r="AL81" s="18" t="str">
        <f t="shared" si="71"/>
        <v/>
      </c>
    </row>
    <row r="82" spans="1:38" x14ac:dyDescent="0.25">
      <c r="A82" s="6" t="str">
        <f t="shared" si="48"/>
        <v/>
      </c>
      <c r="B82" s="6"/>
      <c r="C82" s="7" t="str">
        <f>IFERROR(VLOOKUP(B82,'Ürün Veri'!$A:$E,2,FALSE),"")</f>
        <v/>
      </c>
      <c r="D82" s="7" t="str">
        <f>IFERROR(VLOOKUP(B82,'Ürün Veri'!$A:$E,3,FALSE),"")</f>
        <v/>
      </c>
      <c r="E82" s="7" t="str">
        <f>IFERROR(VLOOKUP(B82,'Ürün Veri'!$A:$E,4,FALSE),"")</f>
        <v/>
      </c>
      <c r="F82" s="7" t="str">
        <f>IFERROR(VLOOKUP(B82,'Ürün Veri'!$A:$E,5,FALSE),"")</f>
        <v/>
      </c>
      <c r="G82" s="6"/>
      <c r="H82" s="6"/>
      <c r="I82" s="14">
        <v>10</v>
      </c>
      <c r="J82" s="15">
        <f t="shared" si="49"/>
        <v>45</v>
      </c>
      <c r="K82" s="15">
        <f t="shared" si="50"/>
        <v>15</v>
      </c>
      <c r="L82" s="8">
        <f t="shared" si="51"/>
        <v>9</v>
      </c>
      <c r="M82" s="6" t="s">
        <v>763</v>
      </c>
      <c r="N82" s="9" t="str">
        <f t="shared" si="65"/>
        <v/>
      </c>
      <c r="O82" s="10" t="str">
        <f t="shared" si="66"/>
        <v/>
      </c>
      <c r="P82" s="8" t="str">
        <f t="shared" si="52"/>
        <v/>
      </c>
      <c r="Q82" s="8" t="str">
        <f t="shared" si="53"/>
        <v/>
      </c>
      <c r="R82" s="9" t="str">
        <f>IF(AB82="","",WORKDAY.INTL(W82,AA82,V82,'Resmi Tatiller'!$A$2:$A$17))</f>
        <v/>
      </c>
      <c r="S82" s="10" t="str">
        <f t="shared" si="54"/>
        <v/>
      </c>
      <c r="T82" s="8" t="str">
        <f t="shared" si="55"/>
        <v>Boş</v>
      </c>
      <c r="U82" s="8">
        <f t="shared" si="56"/>
        <v>540</v>
      </c>
      <c r="V82" s="11" t="str">
        <f t="shared" si="57"/>
        <v>0000011</v>
      </c>
      <c r="W82" s="9" t="str">
        <f>IF(OR(N82="",O82=""),"",IF($AD82="24 Saat",N82,IF($AD82="12 Saat",IF(O82&gt;=TIME(20,0,0),WORKDAY.INTL(N82,1,V82,'Resmi Tatiller'!$A$2:$A$17),WORKDAY.INTL(N82-1,1,V82,'Resmi Tatiller'!$A$2:$A$17)),IF($AD82="2 Vardiya",IF(O82&lt;TIME(6,0,0),N82-1,IF(O82&lt;TIME(8,0,0),WORKDAY.INTL(N82-1,1,V82,'Resmi Tatiller'!$A$2:$A$17),N82)),IF(O82&gt;=TIME(18,0,0),WORKDAY.INTL(N82,1,V82,'Resmi Tatiller'!$A$2:$A$17),WORKDAY.INTL(N82-1,1,V82,'Resmi Tatiller'!$A$2:$A$17))))))</f>
        <v/>
      </c>
      <c r="X82" s="8" t="str">
        <f t="shared" si="58"/>
        <v/>
      </c>
      <c r="Y82" s="11" t="str">
        <f t="shared" si="59"/>
        <v/>
      </c>
      <c r="Z82" s="11" t="str">
        <f t="shared" si="60"/>
        <v/>
      </c>
      <c r="AA82" s="11" t="str">
        <f t="shared" si="61"/>
        <v/>
      </c>
      <c r="AB82" s="11" t="str">
        <f t="shared" si="62"/>
        <v/>
      </c>
      <c r="AC82" s="12" t="str">
        <f t="shared" si="63"/>
        <v/>
      </c>
      <c r="AD82" s="6" t="str">
        <f t="shared" si="64"/>
        <v>Gündüz</v>
      </c>
      <c r="AE82" s="18" t="str">
        <f t="shared" si="67"/>
        <v/>
      </c>
      <c r="AF82" s="18" t="str">
        <f t="shared" si="68"/>
        <v/>
      </c>
      <c r="AG82" s="19" t="str">
        <f t="shared" si="69"/>
        <v/>
      </c>
      <c r="AH82" s="18" t="str">
        <f>IF(AF82="","",WORKDAY.INTL(AF82-1,1,V82,'Resmi Tatiller'!$A$2:$A$17))</f>
        <v/>
      </c>
      <c r="AI82" s="18" t="str">
        <f t="shared" si="70"/>
        <v/>
      </c>
      <c r="AJ82" s="18" t="str">
        <f>IF(AE82="","",IF(AH82&lt;&gt;AF82,AH82+TIME(8,0,0),IF(AG82&lt;TIME(8,0,0),AF82+TIME(8,0,0),IF(AG82&lt;TIME(12,0,0),AE82,IF(AG82&lt;TIME(12,45,0),AF82+TIME(12,45,0),IF(AG82&lt;TIME(15,0,0),AE82,IF(AG82&lt;TIME(15,15,0),AF82+TIME(15,15,0),IF(AG82&lt;TIME(18,0,0),AE82,WORKDAY.INTL(AF82,1,V82,'Resmi Tatiller'!$A$2:$A$17)+TIME(8,0,0)))))))))</f>
        <v/>
      </c>
      <c r="AK82" s="18" t="str">
        <f>IF(AE82="","",IF(AH82&lt;&gt;AF82,AH82+TIME(8,0,0),IF(AG82&lt;TIME(8,0,0),AF82+TIME(8,0,0),IF(AG82&lt;TIME(12,0,0),AE82,IF(AG82&lt;TIME(12,45,0),AF82+TIME(12,45,0),IF(AG82&lt;TIME(15,0,0),AE82,IF(AG82&lt;TIME(15,15,0),AF82+TIME(15,15,0),IF(AG82&lt;TIME(20,0,0),AE82,WORKDAY.INTL(AF82,1,V82,'Resmi Tatiller'!$A$2:$A$17)+TIME(8,0,0)))))))))</f>
        <v/>
      </c>
      <c r="AL82" s="18" t="str">
        <f t="shared" si="71"/>
        <v/>
      </c>
    </row>
    <row r="83" spans="1:38" x14ac:dyDescent="0.25">
      <c r="A83" s="6" t="str">
        <f t="shared" si="48"/>
        <v/>
      </c>
      <c r="B83" s="6"/>
      <c r="C83" s="7" t="str">
        <f>IFERROR(VLOOKUP(B83,'Ürün Veri'!$A:$E,2,FALSE),"")</f>
        <v/>
      </c>
      <c r="D83" s="7" t="str">
        <f>IFERROR(VLOOKUP(B83,'Ürün Veri'!$A:$E,3,FALSE),"")</f>
        <v/>
      </c>
      <c r="E83" s="7" t="str">
        <f>IFERROR(VLOOKUP(B83,'Ürün Veri'!$A:$E,4,FALSE),"")</f>
        <v/>
      </c>
      <c r="F83" s="7" t="str">
        <f>IFERROR(VLOOKUP(B83,'Ürün Veri'!$A:$E,5,FALSE),"")</f>
        <v/>
      </c>
      <c r="G83" s="6"/>
      <c r="H83" s="6"/>
      <c r="I83" s="14">
        <v>10</v>
      </c>
      <c r="J83" s="15">
        <f t="shared" si="49"/>
        <v>45</v>
      </c>
      <c r="K83" s="15">
        <f t="shared" si="50"/>
        <v>15</v>
      </c>
      <c r="L83" s="8">
        <f t="shared" si="51"/>
        <v>9</v>
      </c>
      <c r="M83" s="6" t="s">
        <v>763</v>
      </c>
      <c r="N83" s="9" t="str">
        <f t="shared" si="65"/>
        <v/>
      </c>
      <c r="O83" s="10" t="str">
        <f t="shared" si="66"/>
        <v/>
      </c>
      <c r="P83" s="8" t="str">
        <f t="shared" si="52"/>
        <v/>
      </c>
      <c r="Q83" s="8" t="str">
        <f t="shared" si="53"/>
        <v/>
      </c>
      <c r="R83" s="9" t="str">
        <f>IF(AB83="","",WORKDAY.INTL(W83,AA83,V83,'Resmi Tatiller'!$A$2:$A$17))</f>
        <v/>
      </c>
      <c r="S83" s="10" t="str">
        <f t="shared" si="54"/>
        <v/>
      </c>
      <c r="T83" s="8" t="str">
        <f t="shared" si="55"/>
        <v>Boş</v>
      </c>
      <c r="U83" s="8">
        <f t="shared" si="56"/>
        <v>540</v>
      </c>
      <c r="V83" s="11" t="str">
        <f t="shared" si="57"/>
        <v>0000011</v>
      </c>
      <c r="W83" s="9" t="str">
        <f>IF(OR(N83="",O83=""),"",IF($AD83="24 Saat",N83,IF($AD83="12 Saat",IF(O83&gt;=TIME(20,0,0),WORKDAY.INTL(N83,1,V83,'Resmi Tatiller'!$A$2:$A$17),WORKDAY.INTL(N83-1,1,V83,'Resmi Tatiller'!$A$2:$A$17)),IF($AD83="2 Vardiya",IF(O83&lt;TIME(6,0,0),N83-1,IF(O83&lt;TIME(8,0,0),WORKDAY.INTL(N83-1,1,V83,'Resmi Tatiller'!$A$2:$A$17),N83)),IF(O83&gt;=TIME(18,0,0),WORKDAY.INTL(N83,1,V83,'Resmi Tatiller'!$A$2:$A$17),WORKDAY.INTL(N83-1,1,V83,'Resmi Tatiller'!$A$2:$A$17))))))</f>
        <v/>
      </c>
      <c r="X83" s="8" t="str">
        <f t="shared" si="58"/>
        <v/>
      </c>
      <c r="Y83" s="11" t="str">
        <f t="shared" si="59"/>
        <v/>
      </c>
      <c r="Z83" s="11" t="str">
        <f t="shared" si="60"/>
        <v/>
      </c>
      <c r="AA83" s="11" t="str">
        <f t="shared" si="61"/>
        <v/>
      </c>
      <c r="AB83" s="11" t="str">
        <f t="shared" si="62"/>
        <v/>
      </c>
      <c r="AC83" s="12" t="str">
        <f t="shared" si="63"/>
        <v/>
      </c>
      <c r="AD83" s="6" t="str">
        <f t="shared" si="64"/>
        <v>Gündüz</v>
      </c>
      <c r="AE83" s="18" t="str">
        <f t="shared" si="67"/>
        <v/>
      </c>
      <c r="AF83" s="18" t="str">
        <f t="shared" si="68"/>
        <v/>
      </c>
      <c r="AG83" s="19" t="str">
        <f t="shared" si="69"/>
        <v/>
      </c>
      <c r="AH83" s="18" t="str">
        <f>IF(AF83="","",WORKDAY.INTL(AF83-1,1,V83,'Resmi Tatiller'!$A$2:$A$17))</f>
        <v/>
      </c>
      <c r="AI83" s="18" t="str">
        <f t="shared" si="70"/>
        <v/>
      </c>
      <c r="AJ83" s="18" t="str">
        <f>IF(AE83="","",IF(AH83&lt;&gt;AF83,AH83+TIME(8,0,0),IF(AG83&lt;TIME(8,0,0),AF83+TIME(8,0,0),IF(AG83&lt;TIME(12,0,0),AE83,IF(AG83&lt;TIME(12,45,0),AF83+TIME(12,45,0),IF(AG83&lt;TIME(15,0,0),AE83,IF(AG83&lt;TIME(15,15,0),AF83+TIME(15,15,0),IF(AG83&lt;TIME(18,0,0),AE83,WORKDAY.INTL(AF83,1,V83,'Resmi Tatiller'!$A$2:$A$17)+TIME(8,0,0)))))))))</f>
        <v/>
      </c>
      <c r="AK83" s="18" t="str">
        <f>IF(AE83="","",IF(AH83&lt;&gt;AF83,AH83+TIME(8,0,0),IF(AG83&lt;TIME(8,0,0),AF83+TIME(8,0,0),IF(AG83&lt;TIME(12,0,0),AE83,IF(AG83&lt;TIME(12,45,0),AF83+TIME(12,45,0),IF(AG83&lt;TIME(15,0,0),AE83,IF(AG83&lt;TIME(15,15,0),AF83+TIME(15,15,0),IF(AG83&lt;TIME(20,0,0),AE83,WORKDAY.INTL(AF83,1,V83,'Resmi Tatiller'!$A$2:$A$17)+TIME(8,0,0)))))))))</f>
        <v/>
      </c>
      <c r="AL83" s="18" t="str">
        <f t="shared" si="71"/>
        <v/>
      </c>
    </row>
    <row r="84" spans="1:38" x14ac:dyDescent="0.25">
      <c r="A84" s="6" t="str">
        <f t="shared" si="48"/>
        <v/>
      </c>
      <c r="B84" s="6"/>
      <c r="C84" s="7" t="str">
        <f>IFERROR(VLOOKUP(B84,'Ürün Veri'!$A:$E,2,FALSE),"")</f>
        <v/>
      </c>
      <c r="D84" s="7" t="str">
        <f>IFERROR(VLOOKUP(B84,'Ürün Veri'!$A:$E,3,FALSE),"")</f>
        <v/>
      </c>
      <c r="E84" s="7" t="str">
        <f>IFERROR(VLOOKUP(B84,'Ürün Veri'!$A:$E,4,FALSE),"")</f>
        <v/>
      </c>
      <c r="F84" s="7" t="str">
        <f>IFERROR(VLOOKUP(B84,'Ürün Veri'!$A:$E,5,FALSE),"")</f>
        <v/>
      </c>
      <c r="G84" s="6"/>
      <c r="H84" s="6"/>
      <c r="I84" s="14">
        <v>10</v>
      </c>
      <c r="J84" s="15">
        <f t="shared" si="49"/>
        <v>45</v>
      </c>
      <c r="K84" s="15">
        <f t="shared" si="50"/>
        <v>15</v>
      </c>
      <c r="L84" s="8">
        <f t="shared" si="51"/>
        <v>9</v>
      </c>
      <c r="M84" s="6" t="s">
        <v>763</v>
      </c>
      <c r="N84" s="9" t="str">
        <f t="shared" si="65"/>
        <v/>
      </c>
      <c r="O84" s="10" t="str">
        <f t="shared" si="66"/>
        <v/>
      </c>
      <c r="P84" s="8" t="str">
        <f t="shared" si="52"/>
        <v/>
      </c>
      <c r="Q84" s="8" t="str">
        <f t="shared" si="53"/>
        <v/>
      </c>
      <c r="R84" s="9" t="str">
        <f>IF(AB84="","",WORKDAY.INTL(W84,AA84,V84,'Resmi Tatiller'!$A$2:$A$17))</f>
        <v/>
      </c>
      <c r="S84" s="10" t="str">
        <f t="shared" si="54"/>
        <v/>
      </c>
      <c r="T84" s="8" t="str">
        <f t="shared" si="55"/>
        <v>Boş</v>
      </c>
      <c r="U84" s="8">
        <f t="shared" si="56"/>
        <v>540</v>
      </c>
      <c r="V84" s="11" t="str">
        <f t="shared" si="57"/>
        <v>0000011</v>
      </c>
      <c r="W84" s="9" t="str">
        <f>IF(OR(N84="",O84=""),"",IF($AD84="24 Saat",N84,IF($AD84="12 Saat",IF(O84&gt;=TIME(20,0,0),WORKDAY.INTL(N84,1,V84,'Resmi Tatiller'!$A$2:$A$17),WORKDAY.INTL(N84-1,1,V84,'Resmi Tatiller'!$A$2:$A$17)),IF($AD84="2 Vardiya",IF(O84&lt;TIME(6,0,0),N84-1,IF(O84&lt;TIME(8,0,0),WORKDAY.INTL(N84-1,1,V84,'Resmi Tatiller'!$A$2:$A$17),N84)),IF(O84&gt;=TIME(18,0,0),WORKDAY.INTL(N84,1,V84,'Resmi Tatiller'!$A$2:$A$17),WORKDAY.INTL(N84-1,1,V84,'Resmi Tatiller'!$A$2:$A$17))))))</f>
        <v/>
      </c>
      <c r="X84" s="8" t="str">
        <f t="shared" si="58"/>
        <v/>
      </c>
      <c r="Y84" s="11" t="str">
        <f t="shared" si="59"/>
        <v/>
      </c>
      <c r="Z84" s="11" t="str">
        <f t="shared" si="60"/>
        <v/>
      </c>
      <c r="AA84" s="11" t="str">
        <f t="shared" si="61"/>
        <v/>
      </c>
      <c r="AB84" s="11" t="str">
        <f t="shared" si="62"/>
        <v/>
      </c>
      <c r="AC84" s="12" t="str">
        <f t="shared" si="63"/>
        <v/>
      </c>
      <c r="AD84" s="6" t="str">
        <f t="shared" si="64"/>
        <v>Gündüz</v>
      </c>
      <c r="AE84" s="18" t="str">
        <f t="shared" si="67"/>
        <v/>
      </c>
      <c r="AF84" s="18" t="str">
        <f t="shared" si="68"/>
        <v/>
      </c>
      <c r="AG84" s="19" t="str">
        <f t="shared" si="69"/>
        <v/>
      </c>
      <c r="AH84" s="18" t="str">
        <f>IF(AF84="","",WORKDAY.INTL(AF84-1,1,V84,'Resmi Tatiller'!$A$2:$A$17))</f>
        <v/>
      </c>
      <c r="AI84" s="18" t="str">
        <f t="shared" si="70"/>
        <v/>
      </c>
      <c r="AJ84" s="18" t="str">
        <f>IF(AE84="","",IF(AH84&lt;&gt;AF84,AH84+TIME(8,0,0),IF(AG84&lt;TIME(8,0,0),AF84+TIME(8,0,0),IF(AG84&lt;TIME(12,0,0),AE84,IF(AG84&lt;TIME(12,45,0),AF84+TIME(12,45,0),IF(AG84&lt;TIME(15,0,0),AE84,IF(AG84&lt;TIME(15,15,0),AF84+TIME(15,15,0),IF(AG84&lt;TIME(18,0,0),AE84,WORKDAY.INTL(AF84,1,V84,'Resmi Tatiller'!$A$2:$A$17)+TIME(8,0,0)))))))))</f>
        <v/>
      </c>
      <c r="AK84" s="18" t="str">
        <f>IF(AE84="","",IF(AH84&lt;&gt;AF84,AH84+TIME(8,0,0),IF(AG84&lt;TIME(8,0,0),AF84+TIME(8,0,0),IF(AG84&lt;TIME(12,0,0),AE84,IF(AG84&lt;TIME(12,45,0),AF84+TIME(12,45,0),IF(AG84&lt;TIME(15,0,0),AE84,IF(AG84&lt;TIME(15,15,0),AF84+TIME(15,15,0),IF(AG84&lt;TIME(20,0,0),AE84,WORKDAY.INTL(AF84,1,V84,'Resmi Tatiller'!$A$2:$A$17)+TIME(8,0,0)))))))))</f>
        <v/>
      </c>
      <c r="AL84" s="18" t="str">
        <f t="shared" si="71"/>
        <v/>
      </c>
    </row>
    <row r="85" spans="1:38" x14ac:dyDescent="0.25">
      <c r="A85" s="6" t="str">
        <f t="shared" si="48"/>
        <v/>
      </c>
      <c r="B85" s="6"/>
      <c r="C85" s="7" t="str">
        <f>IFERROR(VLOOKUP(B85,'Ürün Veri'!$A:$E,2,FALSE),"")</f>
        <v/>
      </c>
      <c r="D85" s="7" t="str">
        <f>IFERROR(VLOOKUP(B85,'Ürün Veri'!$A:$E,3,FALSE),"")</f>
        <v/>
      </c>
      <c r="E85" s="7" t="str">
        <f>IFERROR(VLOOKUP(B85,'Ürün Veri'!$A:$E,4,FALSE),"")</f>
        <v/>
      </c>
      <c r="F85" s="7" t="str">
        <f>IFERROR(VLOOKUP(B85,'Ürün Veri'!$A:$E,5,FALSE),"")</f>
        <v/>
      </c>
      <c r="G85" s="6"/>
      <c r="H85" s="6"/>
      <c r="I85" s="14">
        <v>10</v>
      </c>
      <c r="J85" s="15">
        <f t="shared" si="49"/>
        <v>45</v>
      </c>
      <c r="K85" s="15">
        <f t="shared" si="50"/>
        <v>15</v>
      </c>
      <c r="L85" s="8">
        <f t="shared" si="51"/>
        <v>9</v>
      </c>
      <c r="M85" s="6" t="s">
        <v>763</v>
      </c>
      <c r="N85" s="9" t="str">
        <f t="shared" si="65"/>
        <v/>
      </c>
      <c r="O85" s="10" t="str">
        <f t="shared" si="66"/>
        <v/>
      </c>
      <c r="P85" s="8" t="str">
        <f t="shared" si="52"/>
        <v/>
      </c>
      <c r="Q85" s="8" t="str">
        <f t="shared" si="53"/>
        <v/>
      </c>
      <c r="R85" s="9" t="str">
        <f>IF(AB85="","",WORKDAY.INTL(W85,AA85,V85,'Resmi Tatiller'!$A$2:$A$17))</f>
        <v/>
      </c>
      <c r="S85" s="10" t="str">
        <f t="shared" si="54"/>
        <v/>
      </c>
      <c r="T85" s="8" t="str">
        <f t="shared" si="55"/>
        <v>Boş</v>
      </c>
      <c r="U85" s="8">
        <f t="shared" si="56"/>
        <v>540</v>
      </c>
      <c r="V85" s="11" t="str">
        <f t="shared" si="57"/>
        <v>0000011</v>
      </c>
      <c r="W85" s="9" t="str">
        <f>IF(OR(N85="",O85=""),"",IF($AD85="24 Saat",N85,IF($AD85="12 Saat",IF(O85&gt;=TIME(20,0,0),WORKDAY.INTL(N85,1,V85,'Resmi Tatiller'!$A$2:$A$17),WORKDAY.INTL(N85-1,1,V85,'Resmi Tatiller'!$A$2:$A$17)),IF($AD85="2 Vardiya",IF(O85&lt;TIME(6,0,0),N85-1,IF(O85&lt;TIME(8,0,0),WORKDAY.INTL(N85-1,1,V85,'Resmi Tatiller'!$A$2:$A$17),N85)),IF(O85&gt;=TIME(18,0,0),WORKDAY.INTL(N85,1,V85,'Resmi Tatiller'!$A$2:$A$17),WORKDAY.INTL(N85-1,1,V85,'Resmi Tatiller'!$A$2:$A$17))))))</f>
        <v/>
      </c>
      <c r="X85" s="8" t="str">
        <f t="shared" si="58"/>
        <v/>
      </c>
      <c r="Y85" s="11" t="str">
        <f t="shared" si="59"/>
        <v/>
      </c>
      <c r="Z85" s="11" t="str">
        <f t="shared" si="60"/>
        <v/>
      </c>
      <c r="AA85" s="11" t="str">
        <f t="shared" si="61"/>
        <v/>
      </c>
      <c r="AB85" s="11" t="str">
        <f t="shared" si="62"/>
        <v/>
      </c>
      <c r="AC85" s="12" t="str">
        <f t="shared" si="63"/>
        <v/>
      </c>
      <c r="AD85" s="6" t="str">
        <f t="shared" si="64"/>
        <v>Gündüz</v>
      </c>
      <c r="AE85" s="18" t="str">
        <f t="shared" si="67"/>
        <v/>
      </c>
      <c r="AF85" s="18" t="str">
        <f t="shared" si="68"/>
        <v/>
      </c>
      <c r="AG85" s="19" t="str">
        <f t="shared" si="69"/>
        <v/>
      </c>
      <c r="AH85" s="18" t="str">
        <f>IF(AF85="","",WORKDAY.INTL(AF85-1,1,V85,'Resmi Tatiller'!$A$2:$A$17))</f>
        <v/>
      </c>
      <c r="AI85" s="18" t="str">
        <f t="shared" si="70"/>
        <v/>
      </c>
      <c r="AJ85" s="18" t="str">
        <f>IF(AE85="","",IF(AH85&lt;&gt;AF85,AH85+TIME(8,0,0),IF(AG85&lt;TIME(8,0,0),AF85+TIME(8,0,0),IF(AG85&lt;TIME(12,0,0),AE85,IF(AG85&lt;TIME(12,45,0),AF85+TIME(12,45,0),IF(AG85&lt;TIME(15,0,0),AE85,IF(AG85&lt;TIME(15,15,0),AF85+TIME(15,15,0),IF(AG85&lt;TIME(18,0,0),AE85,WORKDAY.INTL(AF85,1,V85,'Resmi Tatiller'!$A$2:$A$17)+TIME(8,0,0)))))))))</f>
        <v/>
      </c>
      <c r="AK85" s="18" t="str">
        <f>IF(AE85="","",IF(AH85&lt;&gt;AF85,AH85+TIME(8,0,0),IF(AG85&lt;TIME(8,0,0),AF85+TIME(8,0,0),IF(AG85&lt;TIME(12,0,0),AE85,IF(AG85&lt;TIME(12,45,0),AF85+TIME(12,45,0),IF(AG85&lt;TIME(15,0,0),AE85,IF(AG85&lt;TIME(15,15,0),AF85+TIME(15,15,0),IF(AG85&lt;TIME(20,0,0),AE85,WORKDAY.INTL(AF85,1,V85,'Resmi Tatiller'!$A$2:$A$17)+TIME(8,0,0)))))))))</f>
        <v/>
      </c>
      <c r="AL85" s="18" t="str">
        <f t="shared" si="71"/>
        <v/>
      </c>
    </row>
    <row r="86" spans="1:38" x14ac:dyDescent="0.25">
      <c r="A86" s="6" t="str">
        <f t="shared" si="48"/>
        <v/>
      </c>
      <c r="B86" s="6"/>
      <c r="C86" s="7" t="str">
        <f>IFERROR(VLOOKUP(B86,'Ürün Veri'!$A:$E,2,FALSE),"")</f>
        <v/>
      </c>
      <c r="D86" s="7" t="str">
        <f>IFERROR(VLOOKUP(B86,'Ürün Veri'!$A:$E,3,FALSE),"")</f>
        <v/>
      </c>
      <c r="E86" s="7" t="str">
        <f>IFERROR(VLOOKUP(B86,'Ürün Veri'!$A:$E,4,FALSE),"")</f>
        <v/>
      </c>
      <c r="F86" s="7" t="str">
        <f>IFERROR(VLOOKUP(B86,'Ürün Veri'!$A:$E,5,FALSE),"")</f>
        <v/>
      </c>
      <c r="G86" s="6"/>
      <c r="H86" s="6"/>
      <c r="I86" s="14">
        <v>10</v>
      </c>
      <c r="J86" s="15">
        <f t="shared" si="49"/>
        <v>45</v>
      </c>
      <c r="K86" s="15">
        <f t="shared" si="50"/>
        <v>15</v>
      </c>
      <c r="L86" s="8">
        <f t="shared" si="51"/>
        <v>9</v>
      </c>
      <c r="M86" s="6" t="s">
        <v>763</v>
      </c>
      <c r="N86" s="9" t="str">
        <f t="shared" si="65"/>
        <v/>
      </c>
      <c r="O86" s="10" t="str">
        <f t="shared" si="66"/>
        <v/>
      </c>
      <c r="P86" s="8" t="str">
        <f t="shared" si="52"/>
        <v/>
      </c>
      <c r="Q86" s="8" t="str">
        <f t="shared" si="53"/>
        <v/>
      </c>
      <c r="R86" s="9" t="str">
        <f>IF(AB86="","",WORKDAY.INTL(W86,AA86,V86,'Resmi Tatiller'!$A$2:$A$17))</f>
        <v/>
      </c>
      <c r="S86" s="10" t="str">
        <f t="shared" si="54"/>
        <v/>
      </c>
      <c r="T86" s="8" t="str">
        <f t="shared" si="55"/>
        <v>Boş</v>
      </c>
      <c r="U86" s="8">
        <f t="shared" si="56"/>
        <v>540</v>
      </c>
      <c r="V86" s="11" t="str">
        <f t="shared" si="57"/>
        <v>0000011</v>
      </c>
      <c r="W86" s="9" t="str">
        <f>IF(OR(N86="",O86=""),"",IF($AD86="24 Saat",N86,IF($AD86="12 Saat",IF(O86&gt;=TIME(20,0,0),WORKDAY.INTL(N86,1,V86,'Resmi Tatiller'!$A$2:$A$17),WORKDAY.INTL(N86-1,1,V86,'Resmi Tatiller'!$A$2:$A$17)),IF($AD86="2 Vardiya",IF(O86&lt;TIME(6,0,0),N86-1,IF(O86&lt;TIME(8,0,0),WORKDAY.INTL(N86-1,1,V86,'Resmi Tatiller'!$A$2:$A$17),N86)),IF(O86&gt;=TIME(18,0,0),WORKDAY.INTL(N86,1,V86,'Resmi Tatiller'!$A$2:$A$17),WORKDAY.INTL(N86-1,1,V86,'Resmi Tatiller'!$A$2:$A$17))))))</f>
        <v/>
      </c>
      <c r="X86" s="8" t="str">
        <f t="shared" si="58"/>
        <v/>
      </c>
      <c r="Y86" s="11" t="str">
        <f t="shared" si="59"/>
        <v/>
      </c>
      <c r="Z86" s="11" t="str">
        <f t="shared" si="60"/>
        <v/>
      </c>
      <c r="AA86" s="11" t="str">
        <f t="shared" si="61"/>
        <v/>
      </c>
      <c r="AB86" s="11" t="str">
        <f t="shared" si="62"/>
        <v/>
      </c>
      <c r="AC86" s="12" t="str">
        <f t="shared" si="63"/>
        <v/>
      </c>
      <c r="AD86" s="6" t="str">
        <f t="shared" si="64"/>
        <v>Gündüz</v>
      </c>
      <c r="AE86" s="18" t="str">
        <f t="shared" si="67"/>
        <v/>
      </c>
      <c r="AF86" s="18" t="str">
        <f t="shared" si="68"/>
        <v/>
      </c>
      <c r="AG86" s="19" t="str">
        <f t="shared" si="69"/>
        <v/>
      </c>
      <c r="AH86" s="18" t="str">
        <f>IF(AF86="","",WORKDAY.INTL(AF86-1,1,V86,'Resmi Tatiller'!$A$2:$A$17))</f>
        <v/>
      </c>
      <c r="AI86" s="18" t="str">
        <f t="shared" si="70"/>
        <v/>
      </c>
      <c r="AJ86" s="18" t="str">
        <f>IF(AE86="","",IF(AH86&lt;&gt;AF86,AH86+TIME(8,0,0),IF(AG86&lt;TIME(8,0,0),AF86+TIME(8,0,0),IF(AG86&lt;TIME(12,0,0),AE86,IF(AG86&lt;TIME(12,45,0),AF86+TIME(12,45,0),IF(AG86&lt;TIME(15,0,0),AE86,IF(AG86&lt;TIME(15,15,0),AF86+TIME(15,15,0),IF(AG86&lt;TIME(18,0,0),AE86,WORKDAY.INTL(AF86,1,V86,'Resmi Tatiller'!$A$2:$A$17)+TIME(8,0,0)))))))))</f>
        <v/>
      </c>
      <c r="AK86" s="18" t="str">
        <f>IF(AE86="","",IF(AH86&lt;&gt;AF86,AH86+TIME(8,0,0),IF(AG86&lt;TIME(8,0,0),AF86+TIME(8,0,0),IF(AG86&lt;TIME(12,0,0),AE86,IF(AG86&lt;TIME(12,45,0),AF86+TIME(12,45,0),IF(AG86&lt;TIME(15,0,0),AE86,IF(AG86&lt;TIME(15,15,0),AF86+TIME(15,15,0),IF(AG86&lt;TIME(20,0,0),AE86,WORKDAY.INTL(AF86,1,V86,'Resmi Tatiller'!$A$2:$A$17)+TIME(8,0,0)))))))))</f>
        <v/>
      </c>
      <c r="AL86" s="18" t="str">
        <f t="shared" si="71"/>
        <v/>
      </c>
    </row>
    <row r="87" spans="1:38" x14ac:dyDescent="0.25">
      <c r="A87" s="6" t="str">
        <f t="shared" si="48"/>
        <v/>
      </c>
      <c r="B87" s="6"/>
      <c r="C87" s="7" t="str">
        <f>IFERROR(VLOOKUP(B87,'Ürün Veri'!$A:$E,2,FALSE),"")</f>
        <v/>
      </c>
      <c r="D87" s="7" t="str">
        <f>IFERROR(VLOOKUP(B87,'Ürün Veri'!$A:$E,3,FALSE),"")</f>
        <v/>
      </c>
      <c r="E87" s="7" t="str">
        <f>IFERROR(VLOOKUP(B87,'Ürün Veri'!$A:$E,4,FALSE),"")</f>
        <v/>
      </c>
      <c r="F87" s="7" t="str">
        <f>IFERROR(VLOOKUP(B87,'Ürün Veri'!$A:$E,5,FALSE),"")</f>
        <v/>
      </c>
      <c r="G87" s="6"/>
      <c r="H87" s="6"/>
      <c r="I87" s="14">
        <v>10</v>
      </c>
      <c r="J87" s="15">
        <f t="shared" si="49"/>
        <v>45</v>
      </c>
      <c r="K87" s="15">
        <f t="shared" si="50"/>
        <v>15</v>
      </c>
      <c r="L87" s="8">
        <f t="shared" si="51"/>
        <v>9</v>
      </c>
      <c r="M87" s="6" t="s">
        <v>763</v>
      </c>
      <c r="N87" s="9" t="str">
        <f t="shared" si="65"/>
        <v/>
      </c>
      <c r="O87" s="10" t="str">
        <f t="shared" si="66"/>
        <v/>
      </c>
      <c r="P87" s="8" t="str">
        <f t="shared" si="52"/>
        <v/>
      </c>
      <c r="Q87" s="8" t="str">
        <f t="shared" si="53"/>
        <v/>
      </c>
      <c r="R87" s="9" t="str">
        <f>IF(AB87="","",WORKDAY.INTL(W87,AA87,V87,'Resmi Tatiller'!$A$2:$A$17))</f>
        <v/>
      </c>
      <c r="S87" s="10" t="str">
        <f t="shared" si="54"/>
        <v/>
      </c>
      <c r="T87" s="8" t="str">
        <f t="shared" si="55"/>
        <v>Boş</v>
      </c>
      <c r="U87" s="8">
        <f t="shared" si="56"/>
        <v>540</v>
      </c>
      <c r="V87" s="11" t="str">
        <f t="shared" si="57"/>
        <v>0000011</v>
      </c>
      <c r="W87" s="9" t="str">
        <f>IF(OR(N87="",O87=""),"",IF($AD87="24 Saat",N87,IF($AD87="12 Saat",IF(O87&gt;=TIME(20,0,0),WORKDAY.INTL(N87,1,V87,'Resmi Tatiller'!$A$2:$A$17),WORKDAY.INTL(N87-1,1,V87,'Resmi Tatiller'!$A$2:$A$17)),IF($AD87="2 Vardiya",IF(O87&lt;TIME(6,0,0),N87-1,IF(O87&lt;TIME(8,0,0),WORKDAY.INTL(N87-1,1,V87,'Resmi Tatiller'!$A$2:$A$17),N87)),IF(O87&gt;=TIME(18,0,0),WORKDAY.INTL(N87,1,V87,'Resmi Tatiller'!$A$2:$A$17),WORKDAY.INTL(N87-1,1,V87,'Resmi Tatiller'!$A$2:$A$17))))))</f>
        <v/>
      </c>
      <c r="X87" s="8" t="str">
        <f t="shared" si="58"/>
        <v/>
      </c>
      <c r="Y87" s="11" t="str">
        <f t="shared" si="59"/>
        <v/>
      </c>
      <c r="Z87" s="11" t="str">
        <f t="shared" si="60"/>
        <v/>
      </c>
      <c r="AA87" s="11" t="str">
        <f t="shared" si="61"/>
        <v/>
      </c>
      <c r="AB87" s="11" t="str">
        <f t="shared" si="62"/>
        <v/>
      </c>
      <c r="AC87" s="12" t="str">
        <f t="shared" si="63"/>
        <v/>
      </c>
      <c r="AD87" s="6" t="str">
        <f t="shared" si="64"/>
        <v>Gündüz</v>
      </c>
      <c r="AE87" s="18" t="str">
        <f t="shared" si="67"/>
        <v/>
      </c>
      <c r="AF87" s="18" t="str">
        <f t="shared" si="68"/>
        <v/>
      </c>
      <c r="AG87" s="19" t="str">
        <f t="shared" si="69"/>
        <v/>
      </c>
      <c r="AH87" s="18" t="str">
        <f>IF(AF87="","",WORKDAY.INTL(AF87-1,1,V87,'Resmi Tatiller'!$A$2:$A$17))</f>
        <v/>
      </c>
      <c r="AI87" s="18" t="str">
        <f t="shared" si="70"/>
        <v/>
      </c>
      <c r="AJ87" s="18" t="str">
        <f>IF(AE87="","",IF(AH87&lt;&gt;AF87,AH87+TIME(8,0,0),IF(AG87&lt;TIME(8,0,0),AF87+TIME(8,0,0),IF(AG87&lt;TIME(12,0,0),AE87,IF(AG87&lt;TIME(12,45,0),AF87+TIME(12,45,0),IF(AG87&lt;TIME(15,0,0),AE87,IF(AG87&lt;TIME(15,15,0),AF87+TIME(15,15,0),IF(AG87&lt;TIME(18,0,0),AE87,WORKDAY.INTL(AF87,1,V87,'Resmi Tatiller'!$A$2:$A$17)+TIME(8,0,0)))))))))</f>
        <v/>
      </c>
      <c r="AK87" s="18" t="str">
        <f>IF(AE87="","",IF(AH87&lt;&gt;AF87,AH87+TIME(8,0,0),IF(AG87&lt;TIME(8,0,0),AF87+TIME(8,0,0),IF(AG87&lt;TIME(12,0,0),AE87,IF(AG87&lt;TIME(12,45,0),AF87+TIME(12,45,0),IF(AG87&lt;TIME(15,0,0),AE87,IF(AG87&lt;TIME(15,15,0),AF87+TIME(15,15,0),IF(AG87&lt;TIME(20,0,0),AE87,WORKDAY.INTL(AF87,1,V87,'Resmi Tatiller'!$A$2:$A$17)+TIME(8,0,0)))))))))</f>
        <v/>
      </c>
      <c r="AL87" s="18" t="str">
        <f t="shared" si="71"/>
        <v/>
      </c>
    </row>
    <row r="88" spans="1:38" x14ac:dyDescent="0.25">
      <c r="A88" s="6" t="str">
        <f t="shared" si="48"/>
        <v/>
      </c>
      <c r="B88" s="6"/>
      <c r="C88" s="7" t="str">
        <f>IFERROR(VLOOKUP(B88,'Ürün Veri'!$A:$E,2,FALSE),"")</f>
        <v/>
      </c>
      <c r="D88" s="7" t="str">
        <f>IFERROR(VLOOKUP(B88,'Ürün Veri'!$A:$E,3,FALSE),"")</f>
        <v/>
      </c>
      <c r="E88" s="7" t="str">
        <f>IFERROR(VLOOKUP(B88,'Ürün Veri'!$A:$E,4,FALSE),"")</f>
        <v/>
      </c>
      <c r="F88" s="7" t="str">
        <f>IFERROR(VLOOKUP(B88,'Ürün Veri'!$A:$E,5,FALSE),"")</f>
        <v/>
      </c>
      <c r="G88" s="6"/>
      <c r="H88" s="6"/>
      <c r="I88" s="14">
        <v>10</v>
      </c>
      <c r="J88" s="15">
        <f t="shared" si="49"/>
        <v>45</v>
      </c>
      <c r="K88" s="15">
        <f t="shared" si="50"/>
        <v>15</v>
      </c>
      <c r="L88" s="8">
        <f t="shared" si="51"/>
        <v>9</v>
      </c>
      <c r="M88" s="6" t="s">
        <v>763</v>
      </c>
      <c r="N88" s="9" t="str">
        <f t="shared" si="65"/>
        <v/>
      </c>
      <c r="O88" s="10" t="str">
        <f t="shared" si="66"/>
        <v/>
      </c>
      <c r="P88" s="8" t="str">
        <f t="shared" si="52"/>
        <v/>
      </c>
      <c r="Q88" s="8" t="str">
        <f t="shared" si="53"/>
        <v/>
      </c>
      <c r="R88" s="9" t="str">
        <f>IF(AB88="","",WORKDAY.INTL(W88,AA88,V88,'Resmi Tatiller'!$A$2:$A$17))</f>
        <v/>
      </c>
      <c r="S88" s="10" t="str">
        <f t="shared" si="54"/>
        <v/>
      </c>
      <c r="T88" s="8" t="str">
        <f t="shared" si="55"/>
        <v>Boş</v>
      </c>
      <c r="U88" s="8">
        <f t="shared" si="56"/>
        <v>540</v>
      </c>
      <c r="V88" s="11" t="str">
        <f t="shared" si="57"/>
        <v>0000011</v>
      </c>
      <c r="W88" s="9" t="str">
        <f>IF(OR(N88="",O88=""),"",IF($AD88="24 Saat",N88,IF($AD88="12 Saat",IF(O88&gt;=TIME(20,0,0),WORKDAY.INTL(N88,1,V88,'Resmi Tatiller'!$A$2:$A$17),WORKDAY.INTL(N88-1,1,V88,'Resmi Tatiller'!$A$2:$A$17)),IF($AD88="2 Vardiya",IF(O88&lt;TIME(6,0,0),N88-1,IF(O88&lt;TIME(8,0,0),WORKDAY.INTL(N88-1,1,V88,'Resmi Tatiller'!$A$2:$A$17),N88)),IF(O88&gt;=TIME(18,0,0),WORKDAY.INTL(N88,1,V88,'Resmi Tatiller'!$A$2:$A$17),WORKDAY.INTL(N88-1,1,V88,'Resmi Tatiller'!$A$2:$A$17))))))</f>
        <v/>
      </c>
      <c r="X88" s="8" t="str">
        <f t="shared" si="58"/>
        <v/>
      </c>
      <c r="Y88" s="11" t="str">
        <f t="shared" si="59"/>
        <v/>
      </c>
      <c r="Z88" s="11" t="str">
        <f t="shared" si="60"/>
        <v/>
      </c>
      <c r="AA88" s="11" t="str">
        <f t="shared" si="61"/>
        <v/>
      </c>
      <c r="AB88" s="11" t="str">
        <f t="shared" si="62"/>
        <v/>
      </c>
      <c r="AC88" s="12" t="str">
        <f t="shared" si="63"/>
        <v/>
      </c>
      <c r="AD88" s="6" t="str">
        <f t="shared" si="64"/>
        <v>Gündüz</v>
      </c>
      <c r="AE88" s="18" t="str">
        <f t="shared" si="67"/>
        <v/>
      </c>
      <c r="AF88" s="18" t="str">
        <f t="shared" si="68"/>
        <v/>
      </c>
      <c r="AG88" s="19" t="str">
        <f t="shared" si="69"/>
        <v/>
      </c>
      <c r="AH88" s="18" t="str">
        <f>IF(AF88="","",WORKDAY.INTL(AF88-1,1,V88,'Resmi Tatiller'!$A$2:$A$17))</f>
        <v/>
      </c>
      <c r="AI88" s="18" t="str">
        <f t="shared" si="70"/>
        <v/>
      </c>
      <c r="AJ88" s="18" t="str">
        <f>IF(AE88="","",IF(AH88&lt;&gt;AF88,AH88+TIME(8,0,0),IF(AG88&lt;TIME(8,0,0),AF88+TIME(8,0,0),IF(AG88&lt;TIME(12,0,0),AE88,IF(AG88&lt;TIME(12,45,0),AF88+TIME(12,45,0),IF(AG88&lt;TIME(15,0,0),AE88,IF(AG88&lt;TIME(15,15,0),AF88+TIME(15,15,0),IF(AG88&lt;TIME(18,0,0),AE88,WORKDAY.INTL(AF88,1,V88,'Resmi Tatiller'!$A$2:$A$17)+TIME(8,0,0)))))))))</f>
        <v/>
      </c>
      <c r="AK88" s="18" t="str">
        <f>IF(AE88="","",IF(AH88&lt;&gt;AF88,AH88+TIME(8,0,0),IF(AG88&lt;TIME(8,0,0),AF88+TIME(8,0,0),IF(AG88&lt;TIME(12,0,0),AE88,IF(AG88&lt;TIME(12,45,0),AF88+TIME(12,45,0),IF(AG88&lt;TIME(15,0,0),AE88,IF(AG88&lt;TIME(15,15,0),AF88+TIME(15,15,0),IF(AG88&lt;TIME(20,0,0),AE88,WORKDAY.INTL(AF88,1,V88,'Resmi Tatiller'!$A$2:$A$17)+TIME(8,0,0)))))))))</f>
        <v/>
      </c>
      <c r="AL88" s="18" t="str">
        <f t="shared" si="71"/>
        <v/>
      </c>
    </row>
    <row r="89" spans="1:38" x14ac:dyDescent="0.25">
      <c r="A89" s="6" t="str">
        <f t="shared" si="48"/>
        <v/>
      </c>
      <c r="B89" s="6"/>
      <c r="C89" s="7" t="str">
        <f>IFERROR(VLOOKUP(B89,'Ürün Veri'!$A:$E,2,FALSE),"")</f>
        <v/>
      </c>
      <c r="D89" s="7" t="str">
        <f>IFERROR(VLOOKUP(B89,'Ürün Veri'!$A:$E,3,FALSE),"")</f>
        <v/>
      </c>
      <c r="E89" s="7" t="str">
        <f>IFERROR(VLOOKUP(B89,'Ürün Veri'!$A:$E,4,FALSE),"")</f>
        <v/>
      </c>
      <c r="F89" s="7" t="str">
        <f>IFERROR(VLOOKUP(B89,'Ürün Veri'!$A:$E,5,FALSE),"")</f>
        <v/>
      </c>
      <c r="G89" s="6"/>
      <c r="H89" s="6"/>
      <c r="I89" s="14">
        <v>10</v>
      </c>
      <c r="J89" s="15">
        <f t="shared" si="49"/>
        <v>45</v>
      </c>
      <c r="K89" s="15">
        <f t="shared" si="50"/>
        <v>15</v>
      </c>
      <c r="L89" s="8">
        <f t="shared" si="51"/>
        <v>9</v>
      </c>
      <c r="M89" s="6" t="s">
        <v>763</v>
      </c>
      <c r="N89" s="9" t="str">
        <f t="shared" si="65"/>
        <v/>
      </c>
      <c r="O89" s="10" t="str">
        <f t="shared" si="66"/>
        <v/>
      </c>
      <c r="P89" s="8" t="str">
        <f t="shared" si="52"/>
        <v/>
      </c>
      <c r="Q89" s="8" t="str">
        <f t="shared" si="53"/>
        <v/>
      </c>
      <c r="R89" s="9" t="str">
        <f>IF(AB89="","",WORKDAY.INTL(W89,AA89,V89,'Resmi Tatiller'!$A$2:$A$17))</f>
        <v/>
      </c>
      <c r="S89" s="10" t="str">
        <f t="shared" si="54"/>
        <v/>
      </c>
      <c r="T89" s="8" t="str">
        <f t="shared" si="55"/>
        <v>Boş</v>
      </c>
      <c r="U89" s="8">
        <f t="shared" si="56"/>
        <v>540</v>
      </c>
      <c r="V89" s="11" t="str">
        <f t="shared" si="57"/>
        <v>0000011</v>
      </c>
      <c r="W89" s="9" t="str">
        <f>IF(OR(N89="",O89=""),"",IF($AD89="24 Saat",N89,IF($AD89="12 Saat",IF(O89&gt;=TIME(20,0,0),WORKDAY.INTL(N89,1,V89,'Resmi Tatiller'!$A$2:$A$17),WORKDAY.INTL(N89-1,1,V89,'Resmi Tatiller'!$A$2:$A$17)),IF($AD89="2 Vardiya",IF(O89&lt;TIME(6,0,0),N89-1,IF(O89&lt;TIME(8,0,0),WORKDAY.INTL(N89-1,1,V89,'Resmi Tatiller'!$A$2:$A$17),N89)),IF(O89&gt;=TIME(18,0,0),WORKDAY.INTL(N89,1,V89,'Resmi Tatiller'!$A$2:$A$17),WORKDAY.INTL(N89-1,1,V89,'Resmi Tatiller'!$A$2:$A$17))))))</f>
        <v/>
      </c>
      <c r="X89" s="8" t="str">
        <f t="shared" si="58"/>
        <v/>
      </c>
      <c r="Y89" s="11" t="str">
        <f t="shared" si="59"/>
        <v/>
      </c>
      <c r="Z89" s="11" t="str">
        <f t="shared" si="60"/>
        <v/>
      </c>
      <c r="AA89" s="11" t="str">
        <f t="shared" si="61"/>
        <v/>
      </c>
      <c r="AB89" s="11" t="str">
        <f t="shared" si="62"/>
        <v/>
      </c>
      <c r="AC89" s="12" t="str">
        <f t="shared" si="63"/>
        <v/>
      </c>
      <c r="AD89" s="6" t="str">
        <f t="shared" si="64"/>
        <v>Gündüz</v>
      </c>
      <c r="AE89" s="18" t="str">
        <f t="shared" si="67"/>
        <v/>
      </c>
      <c r="AF89" s="18" t="str">
        <f t="shared" si="68"/>
        <v/>
      </c>
      <c r="AG89" s="19" t="str">
        <f t="shared" si="69"/>
        <v/>
      </c>
      <c r="AH89" s="18" t="str">
        <f>IF(AF89="","",WORKDAY.INTL(AF89-1,1,V89,'Resmi Tatiller'!$A$2:$A$17))</f>
        <v/>
      </c>
      <c r="AI89" s="18" t="str">
        <f t="shared" si="70"/>
        <v/>
      </c>
      <c r="AJ89" s="18" t="str">
        <f>IF(AE89="","",IF(AH89&lt;&gt;AF89,AH89+TIME(8,0,0),IF(AG89&lt;TIME(8,0,0),AF89+TIME(8,0,0),IF(AG89&lt;TIME(12,0,0),AE89,IF(AG89&lt;TIME(12,45,0),AF89+TIME(12,45,0),IF(AG89&lt;TIME(15,0,0),AE89,IF(AG89&lt;TIME(15,15,0),AF89+TIME(15,15,0),IF(AG89&lt;TIME(18,0,0),AE89,WORKDAY.INTL(AF89,1,V89,'Resmi Tatiller'!$A$2:$A$17)+TIME(8,0,0)))))))))</f>
        <v/>
      </c>
      <c r="AK89" s="18" t="str">
        <f>IF(AE89="","",IF(AH89&lt;&gt;AF89,AH89+TIME(8,0,0),IF(AG89&lt;TIME(8,0,0),AF89+TIME(8,0,0),IF(AG89&lt;TIME(12,0,0),AE89,IF(AG89&lt;TIME(12,45,0),AF89+TIME(12,45,0),IF(AG89&lt;TIME(15,0,0),AE89,IF(AG89&lt;TIME(15,15,0),AF89+TIME(15,15,0),IF(AG89&lt;TIME(20,0,0),AE89,WORKDAY.INTL(AF89,1,V89,'Resmi Tatiller'!$A$2:$A$17)+TIME(8,0,0)))))))))</f>
        <v/>
      </c>
      <c r="AL89" s="18" t="str">
        <f t="shared" si="71"/>
        <v/>
      </c>
    </row>
    <row r="90" spans="1:38" x14ac:dyDescent="0.25">
      <c r="A90" s="6" t="str">
        <f t="shared" si="48"/>
        <v/>
      </c>
      <c r="B90" s="6"/>
      <c r="C90" s="7" t="str">
        <f>IFERROR(VLOOKUP(B90,'Ürün Veri'!$A:$E,2,FALSE),"")</f>
        <v/>
      </c>
      <c r="D90" s="7" t="str">
        <f>IFERROR(VLOOKUP(B90,'Ürün Veri'!$A:$E,3,FALSE),"")</f>
        <v/>
      </c>
      <c r="E90" s="7" t="str">
        <f>IFERROR(VLOOKUP(B90,'Ürün Veri'!$A:$E,4,FALSE),"")</f>
        <v/>
      </c>
      <c r="F90" s="7" t="str">
        <f>IFERROR(VLOOKUP(B90,'Ürün Veri'!$A:$E,5,FALSE),"")</f>
        <v/>
      </c>
      <c r="G90" s="6"/>
      <c r="H90" s="6"/>
      <c r="I90" s="14">
        <v>10</v>
      </c>
      <c r="J90" s="15">
        <f t="shared" si="49"/>
        <v>45</v>
      </c>
      <c r="K90" s="15">
        <f t="shared" si="50"/>
        <v>15</v>
      </c>
      <c r="L90" s="8">
        <f t="shared" si="51"/>
        <v>9</v>
      </c>
      <c r="M90" s="6" t="s">
        <v>763</v>
      </c>
      <c r="N90" s="9" t="str">
        <f t="shared" si="65"/>
        <v/>
      </c>
      <c r="O90" s="10" t="str">
        <f t="shared" si="66"/>
        <v/>
      </c>
      <c r="P90" s="8" t="str">
        <f t="shared" si="52"/>
        <v/>
      </c>
      <c r="Q90" s="8" t="str">
        <f t="shared" si="53"/>
        <v/>
      </c>
      <c r="R90" s="9" t="str">
        <f>IF(AB90="","",WORKDAY.INTL(W90,AA90,V90,'Resmi Tatiller'!$A$2:$A$17))</f>
        <v/>
      </c>
      <c r="S90" s="10" t="str">
        <f t="shared" si="54"/>
        <v/>
      </c>
      <c r="T90" s="8" t="str">
        <f t="shared" si="55"/>
        <v>Boş</v>
      </c>
      <c r="U90" s="8">
        <f t="shared" si="56"/>
        <v>540</v>
      </c>
      <c r="V90" s="11" t="str">
        <f t="shared" si="57"/>
        <v>0000011</v>
      </c>
      <c r="W90" s="9" t="str">
        <f>IF(OR(N90="",O90=""),"",IF($AD90="24 Saat",N90,IF($AD90="12 Saat",IF(O90&gt;=TIME(20,0,0),WORKDAY.INTL(N90,1,V90,'Resmi Tatiller'!$A$2:$A$17),WORKDAY.INTL(N90-1,1,V90,'Resmi Tatiller'!$A$2:$A$17)),IF($AD90="2 Vardiya",IF(O90&lt;TIME(6,0,0),N90-1,IF(O90&lt;TIME(8,0,0),WORKDAY.INTL(N90-1,1,V90,'Resmi Tatiller'!$A$2:$A$17),N90)),IF(O90&gt;=TIME(18,0,0),WORKDAY.INTL(N90,1,V90,'Resmi Tatiller'!$A$2:$A$17),WORKDAY.INTL(N90-1,1,V90,'Resmi Tatiller'!$A$2:$A$17))))))</f>
        <v/>
      </c>
      <c r="X90" s="8" t="str">
        <f t="shared" si="58"/>
        <v/>
      </c>
      <c r="Y90" s="11" t="str">
        <f t="shared" si="59"/>
        <v/>
      </c>
      <c r="Z90" s="11" t="str">
        <f t="shared" si="60"/>
        <v/>
      </c>
      <c r="AA90" s="11" t="str">
        <f t="shared" si="61"/>
        <v/>
      </c>
      <c r="AB90" s="11" t="str">
        <f t="shared" si="62"/>
        <v/>
      </c>
      <c r="AC90" s="12" t="str">
        <f t="shared" si="63"/>
        <v/>
      </c>
      <c r="AD90" s="6" t="str">
        <f t="shared" si="64"/>
        <v>Gündüz</v>
      </c>
      <c r="AE90" s="18" t="str">
        <f t="shared" si="67"/>
        <v/>
      </c>
      <c r="AF90" s="18" t="str">
        <f t="shared" si="68"/>
        <v/>
      </c>
      <c r="AG90" s="19" t="str">
        <f t="shared" si="69"/>
        <v/>
      </c>
      <c r="AH90" s="18" t="str">
        <f>IF(AF90="","",WORKDAY.INTL(AF90-1,1,V90,'Resmi Tatiller'!$A$2:$A$17))</f>
        <v/>
      </c>
      <c r="AI90" s="18" t="str">
        <f t="shared" si="70"/>
        <v/>
      </c>
      <c r="AJ90" s="18" t="str">
        <f>IF(AE90="","",IF(AH90&lt;&gt;AF90,AH90+TIME(8,0,0),IF(AG90&lt;TIME(8,0,0),AF90+TIME(8,0,0),IF(AG90&lt;TIME(12,0,0),AE90,IF(AG90&lt;TIME(12,45,0),AF90+TIME(12,45,0),IF(AG90&lt;TIME(15,0,0),AE90,IF(AG90&lt;TIME(15,15,0),AF90+TIME(15,15,0),IF(AG90&lt;TIME(18,0,0),AE90,WORKDAY.INTL(AF90,1,V90,'Resmi Tatiller'!$A$2:$A$17)+TIME(8,0,0)))))))))</f>
        <v/>
      </c>
      <c r="AK90" s="18" t="str">
        <f>IF(AE90="","",IF(AH90&lt;&gt;AF90,AH90+TIME(8,0,0),IF(AG90&lt;TIME(8,0,0),AF90+TIME(8,0,0),IF(AG90&lt;TIME(12,0,0),AE90,IF(AG90&lt;TIME(12,45,0),AF90+TIME(12,45,0),IF(AG90&lt;TIME(15,0,0),AE90,IF(AG90&lt;TIME(15,15,0),AF90+TIME(15,15,0),IF(AG90&lt;TIME(20,0,0),AE90,WORKDAY.INTL(AF90,1,V90,'Resmi Tatiller'!$A$2:$A$17)+TIME(8,0,0)))))))))</f>
        <v/>
      </c>
      <c r="AL90" s="18" t="str">
        <f t="shared" si="71"/>
        <v/>
      </c>
    </row>
    <row r="91" spans="1:38" x14ac:dyDescent="0.25">
      <c r="A91" s="6" t="str">
        <f t="shared" si="48"/>
        <v/>
      </c>
      <c r="B91" s="6"/>
      <c r="C91" s="7" t="str">
        <f>IFERROR(VLOOKUP(B91,'Ürün Veri'!$A:$E,2,FALSE),"")</f>
        <v/>
      </c>
      <c r="D91" s="7" t="str">
        <f>IFERROR(VLOOKUP(B91,'Ürün Veri'!$A:$E,3,FALSE),"")</f>
        <v/>
      </c>
      <c r="E91" s="7" t="str">
        <f>IFERROR(VLOOKUP(B91,'Ürün Veri'!$A:$E,4,FALSE),"")</f>
        <v/>
      </c>
      <c r="F91" s="7" t="str">
        <f>IFERROR(VLOOKUP(B91,'Ürün Veri'!$A:$E,5,FALSE),"")</f>
        <v/>
      </c>
      <c r="G91" s="6"/>
      <c r="H91" s="6"/>
      <c r="I91" s="14">
        <v>10</v>
      </c>
      <c r="J91" s="15">
        <f t="shared" si="49"/>
        <v>45</v>
      </c>
      <c r="K91" s="15">
        <f t="shared" si="50"/>
        <v>15</v>
      </c>
      <c r="L91" s="8">
        <f t="shared" si="51"/>
        <v>9</v>
      </c>
      <c r="M91" s="6" t="s">
        <v>763</v>
      </c>
      <c r="N91" s="9" t="str">
        <f t="shared" si="65"/>
        <v/>
      </c>
      <c r="O91" s="10" t="str">
        <f t="shared" si="66"/>
        <v/>
      </c>
      <c r="P91" s="8" t="str">
        <f t="shared" si="52"/>
        <v/>
      </c>
      <c r="Q91" s="8" t="str">
        <f t="shared" si="53"/>
        <v/>
      </c>
      <c r="R91" s="9" t="str">
        <f>IF(AB91="","",WORKDAY.INTL(W91,AA91,V91,'Resmi Tatiller'!$A$2:$A$17))</f>
        <v/>
      </c>
      <c r="S91" s="10" t="str">
        <f t="shared" si="54"/>
        <v/>
      </c>
      <c r="T91" s="8" t="str">
        <f t="shared" si="55"/>
        <v>Boş</v>
      </c>
      <c r="U91" s="8">
        <f t="shared" si="56"/>
        <v>540</v>
      </c>
      <c r="V91" s="11" t="str">
        <f t="shared" si="57"/>
        <v>0000011</v>
      </c>
      <c r="W91" s="9" t="str">
        <f>IF(OR(N91="",O91=""),"",IF($AD91="24 Saat",N91,IF($AD91="12 Saat",IF(O91&gt;=TIME(20,0,0),WORKDAY.INTL(N91,1,V91,'Resmi Tatiller'!$A$2:$A$17),WORKDAY.INTL(N91-1,1,V91,'Resmi Tatiller'!$A$2:$A$17)),IF($AD91="2 Vardiya",IF(O91&lt;TIME(6,0,0),N91-1,IF(O91&lt;TIME(8,0,0),WORKDAY.INTL(N91-1,1,V91,'Resmi Tatiller'!$A$2:$A$17),N91)),IF(O91&gt;=TIME(18,0,0),WORKDAY.INTL(N91,1,V91,'Resmi Tatiller'!$A$2:$A$17),WORKDAY.INTL(N91-1,1,V91,'Resmi Tatiller'!$A$2:$A$17))))))</f>
        <v/>
      </c>
      <c r="X91" s="8" t="str">
        <f t="shared" si="58"/>
        <v/>
      </c>
      <c r="Y91" s="11" t="str">
        <f t="shared" si="59"/>
        <v/>
      </c>
      <c r="Z91" s="11" t="str">
        <f t="shared" si="60"/>
        <v/>
      </c>
      <c r="AA91" s="11" t="str">
        <f t="shared" si="61"/>
        <v/>
      </c>
      <c r="AB91" s="11" t="str">
        <f t="shared" si="62"/>
        <v/>
      </c>
      <c r="AC91" s="12" t="str">
        <f t="shared" si="63"/>
        <v/>
      </c>
      <c r="AD91" s="6" t="str">
        <f t="shared" si="64"/>
        <v>Gündüz</v>
      </c>
      <c r="AE91" s="18" t="str">
        <f t="shared" si="67"/>
        <v/>
      </c>
      <c r="AF91" s="18" t="str">
        <f t="shared" si="68"/>
        <v/>
      </c>
      <c r="AG91" s="19" t="str">
        <f t="shared" si="69"/>
        <v/>
      </c>
      <c r="AH91" s="18" t="str">
        <f>IF(AF91="","",WORKDAY.INTL(AF91-1,1,V91,'Resmi Tatiller'!$A$2:$A$17))</f>
        <v/>
      </c>
      <c r="AI91" s="18" t="str">
        <f t="shared" si="70"/>
        <v/>
      </c>
      <c r="AJ91" s="18" t="str">
        <f>IF(AE91="","",IF(AH91&lt;&gt;AF91,AH91+TIME(8,0,0),IF(AG91&lt;TIME(8,0,0),AF91+TIME(8,0,0),IF(AG91&lt;TIME(12,0,0),AE91,IF(AG91&lt;TIME(12,45,0),AF91+TIME(12,45,0),IF(AG91&lt;TIME(15,0,0),AE91,IF(AG91&lt;TIME(15,15,0),AF91+TIME(15,15,0),IF(AG91&lt;TIME(18,0,0),AE91,WORKDAY.INTL(AF91,1,V91,'Resmi Tatiller'!$A$2:$A$17)+TIME(8,0,0)))))))))</f>
        <v/>
      </c>
      <c r="AK91" s="18" t="str">
        <f>IF(AE91="","",IF(AH91&lt;&gt;AF91,AH91+TIME(8,0,0),IF(AG91&lt;TIME(8,0,0),AF91+TIME(8,0,0),IF(AG91&lt;TIME(12,0,0),AE91,IF(AG91&lt;TIME(12,45,0),AF91+TIME(12,45,0),IF(AG91&lt;TIME(15,0,0),AE91,IF(AG91&lt;TIME(15,15,0),AF91+TIME(15,15,0),IF(AG91&lt;TIME(20,0,0),AE91,WORKDAY.INTL(AF91,1,V91,'Resmi Tatiller'!$A$2:$A$17)+TIME(8,0,0)))))))))</f>
        <v/>
      </c>
      <c r="AL91" s="18" t="str">
        <f t="shared" si="71"/>
        <v/>
      </c>
    </row>
    <row r="92" spans="1:38" x14ac:dyDescent="0.25">
      <c r="A92" s="6" t="str">
        <f t="shared" si="48"/>
        <v/>
      </c>
      <c r="B92" s="6"/>
      <c r="C92" s="7" t="str">
        <f>IFERROR(VLOOKUP(B92,'Ürün Veri'!$A:$E,2,FALSE),"")</f>
        <v/>
      </c>
      <c r="D92" s="7" t="str">
        <f>IFERROR(VLOOKUP(B92,'Ürün Veri'!$A:$E,3,FALSE),"")</f>
        <v/>
      </c>
      <c r="E92" s="7" t="str">
        <f>IFERROR(VLOOKUP(B92,'Ürün Veri'!$A:$E,4,FALSE),"")</f>
        <v/>
      </c>
      <c r="F92" s="7" t="str">
        <f>IFERROR(VLOOKUP(B92,'Ürün Veri'!$A:$E,5,FALSE),"")</f>
        <v/>
      </c>
      <c r="G92" s="6"/>
      <c r="H92" s="6"/>
      <c r="I92" s="14">
        <v>10</v>
      </c>
      <c r="J92" s="15">
        <f t="shared" si="49"/>
        <v>45</v>
      </c>
      <c r="K92" s="15">
        <f t="shared" si="50"/>
        <v>15</v>
      </c>
      <c r="L92" s="8">
        <f t="shared" si="51"/>
        <v>9</v>
      </c>
      <c r="M92" s="6" t="s">
        <v>763</v>
      </c>
      <c r="N92" s="9" t="str">
        <f t="shared" si="65"/>
        <v/>
      </c>
      <c r="O92" s="10" t="str">
        <f t="shared" si="66"/>
        <v/>
      </c>
      <c r="P92" s="8" t="str">
        <f t="shared" si="52"/>
        <v/>
      </c>
      <c r="Q92" s="8" t="str">
        <f t="shared" si="53"/>
        <v/>
      </c>
      <c r="R92" s="9" t="str">
        <f>IF(AB92="","",WORKDAY.INTL(W92,AA92,V92,'Resmi Tatiller'!$A$2:$A$17))</f>
        <v/>
      </c>
      <c r="S92" s="10" t="str">
        <f t="shared" si="54"/>
        <v/>
      </c>
      <c r="T92" s="8" t="str">
        <f t="shared" si="55"/>
        <v>Boş</v>
      </c>
      <c r="U92" s="8">
        <f t="shared" si="56"/>
        <v>540</v>
      </c>
      <c r="V92" s="11" t="str">
        <f t="shared" si="57"/>
        <v>0000011</v>
      </c>
      <c r="W92" s="9" t="str">
        <f>IF(OR(N92="",O92=""),"",IF($AD92="24 Saat",N92,IF($AD92="12 Saat",IF(O92&gt;=TIME(20,0,0),WORKDAY.INTL(N92,1,V92,'Resmi Tatiller'!$A$2:$A$17),WORKDAY.INTL(N92-1,1,V92,'Resmi Tatiller'!$A$2:$A$17)),IF($AD92="2 Vardiya",IF(O92&lt;TIME(6,0,0),N92-1,IF(O92&lt;TIME(8,0,0),WORKDAY.INTL(N92-1,1,V92,'Resmi Tatiller'!$A$2:$A$17),N92)),IF(O92&gt;=TIME(18,0,0),WORKDAY.INTL(N92,1,V92,'Resmi Tatiller'!$A$2:$A$17),WORKDAY.INTL(N92-1,1,V92,'Resmi Tatiller'!$A$2:$A$17))))))</f>
        <v/>
      </c>
      <c r="X92" s="8" t="str">
        <f t="shared" si="58"/>
        <v/>
      </c>
      <c r="Y92" s="11" t="str">
        <f t="shared" si="59"/>
        <v/>
      </c>
      <c r="Z92" s="11" t="str">
        <f t="shared" si="60"/>
        <v/>
      </c>
      <c r="AA92" s="11" t="str">
        <f t="shared" si="61"/>
        <v/>
      </c>
      <c r="AB92" s="11" t="str">
        <f t="shared" si="62"/>
        <v/>
      </c>
      <c r="AC92" s="12" t="str">
        <f t="shared" si="63"/>
        <v/>
      </c>
      <c r="AD92" s="6" t="str">
        <f t="shared" si="64"/>
        <v>Gündüz</v>
      </c>
      <c r="AE92" s="18" t="str">
        <f t="shared" si="67"/>
        <v/>
      </c>
      <c r="AF92" s="18" t="str">
        <f t="shared" si="68"/>
        <v/>
      </c>
      <c r="AG92" s="19" t="str">
        <f t="shared" si="69"/>
        <v/>
      </c>
      <c r="AH92" s="18" t="str">
        <f>IF(AF92="","",WORKDAY.INTL(AF92-1,1,V92,'Resmi Tatiller'!$A$2:$A$17))</f>
        <v/>
      </c>
      <c r="AI92" s="18" t="str">
        <f t="shared" si="70"/>
        <v/>
      </c>
      <c r="AJ92" s="18" t="str">
        <f>IF(AE92="","",IF(AH92&lt;&gt;AF92,AH92+TIME(8,0,0),IF(AG92&lt;TIME(8,0,0),AF92+TIME(8,0,0),IF(AG92&lt;TIME(12,0,0),AE92,IF(AG92&lt;TIME(12,45,0),AF92+TIME(12,45,0),IF(AG92&lt;TIME(15,0,0),AE92,IF(AG92&lt;TIME(15,15,0),AF92+TIME(15,15,0),IF(AG92&lt;TIME(18,0,0),AE92,WORKDAY.INTL(AF92,1,V92,'Resmi Tatiller'!$A$2:$A$17)+TIME(8,0,0)))))))))</f>
        <v/>
      </c>
      <c r="AK92" s="18" t="str">
        <f>IF(AE92="","",IF(AH92&lt;&gt;AF92,AH92+TIME(8,0,0),IF(AG92&lt;TIME(8,0,0),AF92+TIME(8,0,0),IF(AG92&lt;TIME(12,0,0),AE92,IF(AG92&lt;TIME(12,45,0),AF92+TIME(12,45,0),IF(AG92&lt;TIME(15,0,0),AE92,IF(AG92&lt;TIME(15,15,0),AF92+TIME(15,15,0),IF(AG92&lt;TIME(20,0,0),AE92,WORKDAY.INTL(AF92,1,V92,'Resmi Tatiller'!$A$2:$A$17)+TIME(8,0,0)))))))))</f>
        <v/>
      </c>
      <c r="AL92" s="18" t="str">
        <f t="shared" si="71"/>
        <v/>
      </c>
    </row>
    <row r="93" spans="1:38" x14ac:dyDescent="0.25">
      <c r="A93" s="6" t="str">
        <f t="shared" si="48"/>
        <v/>
      </c>
      <c r="B93" s="6"/>
      <c r="C93" s="7" t="str">
        <f>IFERROR(VLOOKUP(B93,'Ürün Veri'!$A:$E,2,FALSE),"")</f>
        <v/>
      </c>
      <c r="D93" s="7" t="str">
        <f>IFERROR(VLOOKUP(B93,'Ürün Veri'!$A:$E,3,FALSE),"")</f>
        <v/>
      </c>
      <c r="E93" s="7" t="str">
        <f>IFERROR(VLOOKUP(B93,'Ürün Veri'!$A:$E,4,FALSE),"")</f>
        <v/>
      </c>
      <c r="F93" s="7" t="str">
        <f>IFERROR(VLOOKUP(B93,'Ürün Veri'!$A:$E,5,FALSE),"")</f>
        <v/>
      </c>
      <c r="G93" s="6"/>
      <c r="H93" s="6"/>
      <c r="I93" s="14">
        <v>10</v>
      </c>
      <c r="J93" s="15">
        <f t="shared" si="49"/>
        <v>45</v>
      </c>
      <c r="K93" s="15">
        <f t="shared" si="50"/>
        <v>15</v>
      </c>
      <c r="L93" s="8">
        <f t="shared" si="51"/>
        <v>9</v>
      </c>
      <c r="M93" s="6" t="s">
        <v>763</v>
      </c>
      <c r="N93" s="9" t="str">
        <f t="shared" si="65"/>
        <v/>
      </c>
      <c r="O93" s="10" t="str">
        <f t="shared" si="66"/>
        <v/>
      </c>
      <c r="P93" s="8" t="str">
        <f t="shared" si="52"/>
        <v/>
      </c>
      <c r="Q93" s="8" t="str">
        <f t="shared" si="53"/>
        <v/>
      </c>
      <c r="R93" s="9" t="str">
        <f>IF(AB93="","",WORKDAY.INTL(W93,AA93,V93,'Resmi Tatiller'!$A$2:$A$17))</f>
        <v/>
      </c>
      <c r="S93" s="10" t="str">
        <f t="shared" si="54"/>
        <v/>
      </c>
      <c r="T93" s="8" t="str">
        <f t="shared" si="55"/>
        <v>Boş</v>
      </c>
      <c r="U93" s="8">
        <f t="shared" si="56"/>
        <v>540</v>
      </c>
      <c r="V93" s="11" t="str">
        <f t="shared" si="57"/>
        <v>0000011</v>
      </c>
      <c r="W93" s="9" t="str">
        <f>IF(OR(N93="",O93=""),"",IF($AD93="24 Saat",N93,IF($AD93="12 Saat",IF(O93&gt;=TIME(20,0,0),WORKDAY.INTL(N93,1,V93,'Resmi Tatiller'!$A$2:$A$17),WORKDAY.INTL(N93-1,1,V93,'Resmi Tatiller'!$A$2:$A$17)),IF($AD93="2 Vardiya",IF(O93&lt;TIME(6,0,0),N93-1,IF(O93&lt;TIME(8,0,0),WORKDAY.INTL(N93-1,1,V93,'Resmi Tatiller'!$A$2:$A$17),N93)),IF(O93&gt;=TIME(18,0,0),WORKDAY.INTL(N93,1,V93,'Resmi Tatiller'!$A$2:$A$17),WORKDAY.INTL(N93-1,1,V93,'Resmi Tatiller'!$A$2:$A$17))))))</f>
        <v/>
      </c>
      <c r="X93" s="8" t="str">
        <f t="shared" si="58"/>
        <v/>
      </c>
      <c r="Y93" s="11" t="str">
        <f t="shared" si="59"/>
        <v/>
      </c>
      <c r="Z93" s="11" t="str">
        <f t="shared" si="60"/>
        <v/>
      </c>
      <c r="AA93" s="11" t="str">
        <f t="shared" si="61"/>
        <v/>
      </c>
      <c r="AB93" s="11" t="str">
        <f t="shared" si="62"/>
        <v/>
      </c>
      <c r="AC93" s="12" t="str">
        <f t="shared" si="63"/>
        <v/>
      </c>
      <c r="AD93" s="6" t="str">
        <f t="shared" si="64"/>
        <v>Gündüz</v>
      </c>
      <c r="AE93" s="18" t="str">
        <f t="shared" si="67"/>
        <v/>
      </c>
      <c r="AF93" s="18" t="str">
        <f t="shared" si="68"/>
        <v/>
      </c>
      <c r="AG93" s="19" t="str">
        <f t="shared" si="69"/>
        <v/>
      </c>
      <c r="AH93" s="18" t="str">
        <f>IF(AF93="","",WORKDAY.INTL(AF93-1,1,V93,'Resmi Tatiller'!$A$2:$A$17))</f>
        <v/>
      </c>
      <c r="AI93" s="18" t="str">
        <f t="shared" si="70"/>
        <v/>
      </c>
      <c r="AJ93" s="18" t="str">
        <f>IF(AE93="","",IF(AH93&lt;&gt;AF93,AH93+TIME(8,0,0),IF(AG93&lt;TIME(8,0,0),AF93+TIME(8,0,0),IF(AG93&lt;TIME(12,0,0),AE93,IF(AG93&lt;TIME(12,45,0),AF93+TIME(12,45,0),IF(AG93&lt;TIME(15,0,0),AE93,IF(AG93&lt;TIME(15,15,0),AF93+TIME(15,15,0),IF(AG93&lt;TIME(18,0,0),AE93,WORKDAY.INTL(AF93,1,V93,'Resmi Tatiller'!$A$2:$A$17)+TIME(8,0,0)))))))))</f>
        <v/>
      </c>
      <c r="AK93" s="18" t="str">
        <f>IF(AE93="","",IF(AH93&lt;&gt;AF93,AH93+TIME(8,0,0),IF(AG93&lt;TIME(8,0,0),AF93+TIME(8,0,0),IF(AG93&lt;TIME(12,0,0),AE93,IF(AG93&lt;TIME(12,45,0),AF93+TIME(12,45,0),IF(AG93&lt;TIME(15,0,0),AE93,IF(AG93&lt;TIME(15,15,0),AF93+TIME(15,15,0),IF(AG93&lt;TIME(20,0,0),AE93,WORKDAY.INTL(AF93,1,V93,'Resmi Tatiller'!$A$2:$A$17)+TIME(8,0,0)))))))))</f>
        <v/>
      </c>
      <c r="AL93" s="18" t="str">
        <f t="shared" si="71"/>
        <v/>
      </c>
    </row>
    <row r="94" spans="1:38" x14ac:dyDescent="0.25">
      <c r="A94" s="6" t="str">
        <f t="shared" si="48"/>
        <v/>
      </c>
      <c r="B94" s="6"/>
      <c r="C94" s="7" t="str">
        <f>IFERROR(VLOOKUP(B94,'Ürün Veri'!$A:$E,2,FALSE),"")</f>
        <v/>
      </c>
      <c r="D94" s="7" t="str">
        <f>IFERROR(VLOOKUP(B94,'Ürün Veri'!$A:$E,3,FALSE),"")</f>
        <v/>
      </c>
      <c r="E94" s="7" t="str">
        <f>IFERROR(VLOOKUP(B94,'Ürün Veri'!$A:$E,4,FALSE),"")</f>
        <v/>
      </c>
      <c r="F94" s="7" t="str">
        <f>IFERROR(VLOOKUP(B94,'Ürün Veri'!$A:$E,5,FALSE),"")</f>
        <v/>
      </c>
      <c r="G94" s="6"/>
      <c r="H94" s="6"/>
      <c r="I94" s="14">
        <v>10</v>
      </c>
      <c r="J94" s="15">
        <f t="shared" si="49"/>
        <v>45</v>
      </c>
      <c r="K94" s="15">
        <f t="shared" si="50"/>
        <v>15</v>
      </c>
      <c r="L94" s="8">
        <f t="shared" si="51"/>
        <v>9</v>
      </c>
      <c r="M94" s="6" t="s">
        <v>763</v>
      </c>
      <c r="N94" s="9" t="str">
        <f t="shared" si="65"/>
        <v/>
      </c>
      <c r="O94" s="10" t="str">
        <f t="shared" si="66"/>
        <v/>
      </c>
      <c r="P94" s="8" t="str">
        <f t="shared" si="52"/>
        <v/>
      </c>
      <c r="Q94" s="8" t="str">
        <f t="shared" si="53"/>
        <v/>
      </c>
      <c r="R94" s="9" t="str">
        <f>IF(AB94="","",WORKDAY.INTL(W94,AA94,V94,'Resmi Tatiller'!$A$2:$A$17))</f>
        <v/>
      </c>
      <c r="S94" s="10" t="str">
        <f t="shared" si="54"/>
        <v/>
      </c>
      <c r="T94" s="8" t="str">
        <f t="shared" si="55"/>
        <v>Boş</v>
      </c>
      <c r="U94" s="8">
        <f t="shared" si="56"/>
        <v>540</v>
      </c>
      <c r="V94" s="11" t="str">
        <f t="shared" si="57"/>
        <v>0000011</v>
      </c>
      <c r="W94" s="9" t="str">
        <f>IF(OR(N94="",O94=""),"",IF($AD94="24 Saat",N94,IF($AD94="12 Saat",IF(O94&gt;=TIME(20,0,0),WORKDAY.INTL(N94,1,V94,'Resmi Tatiller'!$A$2:$A$17),WORKDAY.INTL(N94-1,1,V94,'Resmi Tatiller'!$A$2:$A$17)),IF($AD94="2 Vardiya",IF(O94&lt;TIME(6,0,0),N94-1,IF(O94&lt;TIME(8,0,0),WORKDAY.INTL(N94-1,1,V94,'Resmi Tatiller'!$A$2:$A$17),N94)),IF(O94&gt;=TIME(18,0,0),WORKDAY.INTL(N94,1,V94,'Resmi Tatiller'!$A$2:$A$17),WORKDAY.INTL(N94-1,1,V94,'Resmi Tatiller'!$A$2:$A$17))))))</f>
        <v/>
      </c>
      <c r="X94" s="8" t="str">
        <f t="shared" si="58"/>
        <v/>
      </c>
      <c r="Y94" s="11" t="str">
        <f t="shared" si="59"/>
        <v/>
      </c>
      <c r="Z94" s="11" t="str">
        <f t="shared" si="60"/>
        <v/>
      </c>
      <c r="AA94" s="11" t="str">
        <f t="shared" si="61"/>
        <v/>
      </c>
      <c r="AB94" s="11" t="str">
        <f t="shared" si="62"/>
        <v/>
      </c>
      <c r="AC94" s="12" t="str">
        <f t="shared" si="63"/>
        <v/>
      </c>
      <c r="AD94" s="6" t="str">
        <f t="shared" si="64"/>
        <v>Gündüz</v>
      </c>
      <c r="AE94" s="18" t="str">
        <f t="shared" si="67"/>
        <v/>
      </c>
      <c r="AF94" s="18" t="str">
        <f t="shared" si="68"/>
        <v/>
      </c>
      <c r="AG94" s="19" t="str">
        <f t="shared" si="69"/>
        <v/>
      </c>
      <c r="AH94" s="18" t="str">
        <f>IF(AF94="","",WORKDAY.INTL(AF94-1,1,V94,'Resmi Tatiller'!$A$2:$A$17))</f>
        <v/>
      </c>
      <c r="AI94" s="18" t="str">
        <f t="shared" si="70"/>
        <v/>
      </c>
      <c r="AJ94" s="18" t="str">
        <f>IF(AE94="","",IF(AH94&lt;&gt;AF94,AH94+TIME(8,0,0),IF(AG94&lt;TIME(8,0,0),AF94+TIME(8,0,0),IF(AG94&lt;TIME(12,0,0),AE94,IF(AG94&lt;TIME(12,45,0),AF94+TIME(12,45,0),IF(AG94&lt;TIME(15,0,0),AE94,IF(AG94&lt;TIME(15,15,0),AF94+TIME(15,15,0),IF(AG94&lt;TIME(18,0,0),AE94,WORKDAY.INTL(AF94,1,V94,'Resmi Tatiller'!$A$2:$A$17)+TIME(8,0,0)))))))))</f>
        <v/>
      </c>
      <c r="AK94" s="18" t="str">
        <f>IF(AE94="","",IF(AH94&lt;&gt;AF94,AH94+TIME(8,0,0),IF(AG94&lt;TIME(8,0,0),AF94+TIME(8,0,0),IF(AG94&lt;TIME(12,0,0),AE94,IF(AG94&lt;TIME(12,45,0),AF94+TIME(12,45,0),IF(AG94&lt;TIME(15,0,0),AE94,IF(AG94&lt;TIME(15,15,0),AF94+TIME(15,15,0),IF(AG94&lt;TIME(20,0,0),AE94,WORKDAY.INTL(AF94,1,V94,'Resmi Tatiller'!$A$2:$A$17)+TIME(8,0,0)))))))))</f>
        <v/>
      </c>
      <c r="AL94" s="18" t="str">
        <f t="shared" si="71"/>
        <v/>
      </c>
    </row>
    <row r="95" spans="1:38" x14ac:dyDescent="0.25">
      <c r="A95" s="6" t="str">
        <f t="shared" si="48"/>
        <v/>
      </c>
      <c r="B95" s="6"/>
      <c r="C95" s="7" t="str">
        <f>IFERROR(VLOOKUP(B95,'Ürün Veri'!$A:$E,2,FALSE),"")</f>
        <v/>
      </c>
      <c r="D95" s="7" t="str">
        <f>IFERROR(VLOOKUP(B95,'Ürün Veri'!$A:$E,3,FALSE),"")</f>
        <v/>
      </c>
      <c r="E95" s="7" t="str">
        <f>IFERROR(VLOOKUP(B95,'Ürün Veri'!$A:$E,4,FALSE),"")</f>
        <v/>
      </c>
      <c r="F95" s="7" t="str">
        <f>IFERROR(VLOOKUP(B95,'Ürün Veri'!$A:$E,5,FALSE),"")</f>
        <v/>
      </c>
      <c r="G95" s="6"/>
      <c r="H95" s="6"/>
      <c r="I95" s="14">
        <v>10</v>
      </c>
      <c r="J95" s="15">
        <f t="shared" si="49"/>
        <v>45</v>
      </c>
      <c r="K95" s="15">
        <f t="shared" si="50"/>
        <v>15</v>
      </c>
      <c r="L95" s="8">
        <f t="shared" si="51"/>
        <v>9</v>
      </c>
      <c r="M95" s="6" t="s">
        <v>763</v>
      </c>
      <c r="N95" s="9" t="str">
        <f t="shared" si="65"/>
        <v/>
      </c>
      <c r="O95" s="10" t="str">
        <f t="shared" si="66"/>
        <v/>
      </c>
      <c r="P95" s="8" t="str">
        <f t="shared" si="52"/>
        <v/>
      </c>
      <c r="Q95" s="8" t="str">
        <f t="shared" si="53"/>
        <v/>
      </c>
      <c r="R95" s="9" t="str">
        <f>IF(AB95="","",WORKDAY.INTL(W95,AA95,V95,'Resmi Tatiller'!$A$2:$A$17))</f>
        <v/>
      </c>
      <c r="S95" s="10" t="str">
        <f t="shared" si="54"/>
        <v/>
      </c>
      <c r="T95" s="8" t="str">
        <f t="shared" si="55"/>
        <v>Boş</v>
      </c>
      <c r="U95" s="8">
        <f t="shared" si="56"/>
        <v>540</v>
      </c>
      <c r="V95" s="11" t="str">
        <f t="shared" si="57"/>
        <v>0000011</v>
      </c>
      <c r="W95" s="9" t="str">
        <f>IF(OR(N95="",O95=""),"",IF($AD95="24 Saat",N95,IF($AD95="12 Saat",IF(O95&gt;=TIME(20,0,0),WORKDAY.INTL(N95,1,V95,'Resmi Tatiller'!$A$2:$A$17),WORKDAY.INTL(N95-1,1,V95,'Resmi Tatiller'!$A$2:$A$17)),IF($AD95="2 Vardiya",IF(O95&lt;TIME(6,0,0),N95-1,IF(O95&lt;TIME(8,0,0),WORKDAY.INTL(N95-1,1,V95,'Resmi Tatiller'!$A$2:$A$17),N95)),IF(O95&gt;=TIME(18,0,0),WORKDAY.INTL(N95,1,V95,'Resmi Tatiller'!$A$2:$A$17),WORKDAY.INTL(N95-1,1,V95,'Resmi Tatiller'!$A$2:$A$17))))))</f>
        <v/>
      </c>
      <c r="X95" s="8" t="str">
        <f t="shared" si="58"/>
        <v/>
      </c>
      <c r="Y95" s="11" t="str">
        <f t="shared" si="59"/>
        <v/>
      </c>
      <c r="Z95" s="11" t="str">
        <f t="shared" si="60"/>
        <v/>
      </c>
      <c r="AA95" s="11" t="str">
        <f t="shared" si="61"/>
        <v/>
      </c>
      <c r="AB95" s="11" t="str">
        <f t="shared" si="62"/>
        <v/>
      </c>
      <c r="AC95" s="12" t="str">
        <f t="shared" si="63"/>
        <v/>
      </c>
      <c r="AD95" s="6" t="str">
        <f t="shared" si="64"/>
        <v>Gündüz</v>
      </c>
      <c r="AE95" s="18" t="str">
        <f t="shared" si="67"/>
        <v/>
      </c>
      <c r="AF95" s="18" t="str">
        <f t="shared" si="68"/>
        <v/>
      </c>
      <c r="AG95" s="19" t="str">
        <f t="shared" si="69"/>
        <v/>
      </c>
      <c r="AH95" s="18" t="str">
        <f>IF(AF95="","",WORKDAY.INTL(AF95-1,1,V95,'Resmi Tatiller'!$A$2:$A$17))</f>
        <v/>
      </c>
      <c r="AI95" s="18" t="str">
        <f t="shared" si="70"/>
        <v/>
      </c>
      <c r="AJ95" s="18" t="str">
        <f>IF(AE95="","",IF(AH95&lt;&gt;AF95,AH95+TIME(8,0,0),IF(AG95&lt;TIME(8,0,0),AF95+TIME(8,0,0),IF(AG95&lt;TIME(12,0,0),AE95,IF(AG95&lt;TIME(12,45,0),AF95+TIME(12,45,0),IF(AG95&lt;TIME(15,0,0),AE95,IF(AG95&lt;TIME(15,15,0),AF95+TIME(15,15,0),IF(AG95&lt;TIME(18,0,0),AE95,WORKDAY.INTL(AF95,1,V95,'Resmi Tatiller'!$A$2:$A$17)+TIME(8,0,0)))))))))</f>
        <v/>
      </c>
      <c r="AK95" s="18" t="str">
        <f>IF(AE95="","",IF(AH95&lt;&gt;AF95,AH95+TIME(8,0,0),IF(AG95&lt;TIME(8,0,0),AF95+TIME(8,0,0),IF(AG95&lt;TIME(12,0,0),AE95,IF(AG95&lt;TIME(12,45,0),AF95+TIME(12,45,0),IF(AG95&lt;TIME(15,0,0),AE95,IF(AG95&lt;TIME(15,15,0),AF95+TIME(15,15,0),IF(AG95&lt;TIME(20,0,0),AE95,WORKDAY.INTL(AF95,1,V95,'Resmi Tatiller'!$A$2:$A$17)+TIME(8,0,0)))))))))</f>
        <v/>
      </c>
      <c r="AL95" s="18" t="str">
        <f t="shared" si="71"/>
        <v/>
      </c>
    </row>
    <row r="96" spans="1:38" x14ac:dyDescent="0.25">
      <c r="A96" s="6" t="str">
        <f t="shared" si="48"/>
        <v/>
      </c>
      <c r="B96" s="6"/>
      <c r="C96" s="7" t="str">
        <f>IFERROR(VLOOKUP(B96,'Ürün Veri'!$A:$E,2,FALSE),"")</f>
        <v/>
      </c>
      <c r="D96" s="7" t="str">
        <f>IFERROR(VLOOKUP(B96,'Ürün Veri'!$A:$E,3,FALSE),"")</f>
        <v/>
      </c>
      <c r="E96" s="7" t="str">
        <f>IFERROR(VLOOKUP(B96,'Ürün Veri'!$A:$E,4,FALSE),"")</f>
        <v/>
      </c>
      <c r="F96" s="7" t="str">
        <f>IFERROR(VLOOKUP(B96,'Ürün Veri'!$A:$E,5,FALSE),"")</f>
        <v/>
      </c>
      <c r="G96" s="6"/>
      <c r="H96" s="6"/>
      <c r="I96" s="14">
        <v>10</v>
      </c>
      <c r="J96" s="15">
        <f t="shared" si="49"/>
        <v>45</v>
      </c>
      <c r="K96" s="15">
        <f t="shared" si="50"/>
        <v>15</v>
      </c>
      <c r="L96" s="8">
        <f t="shared" si="51"/>
        <v>9</v>
      </c>
      <c r="M96" s="6" t="s">
        <v>763</v>
      </c>
      <c r="N96" s="9" t="str">
        <f t="shared" si="65"/>
        <v/>
      </c>
      <c r="O96" s="10" t="str">
        <f t="shared" si="66"/>
        <v/>
      </c>
      <c r="P96" s="8" t="str">
        <f t="shared" si="52"/>
        <v/>
      </c>
      <c r="Q96" s="8" t="str">
        <f t="shared" si="53"/>
        <v/>
      </c>
      <c r="R96" s="9" t="str">
        <f>IF(AB96="","",WORKDAY.INTL(W96,AA96,V96,'Resmi Tatiller'!$A$2:$A$17))</f>
        <v/>
      </c>
      <c r="S96" s="10" t="str">
        <f t="shared" si="54"/>
        <v/>
      </c>
      <c r="T96" s="8" t="str">
        <f t="shared" si="55"/>
        <v>Boş</v>
      </c>
      <c r="U96" s="8">
        <f t="shared" si="56"/>
        <v>540</v>
      </c>
      <c r="V96" s="11" t="str">
        <f t="shared" si="57"/>
        <v>0000011</v>
      </c>
      <c r="W96" s="9" t="str">
        <f>IF(OR(N96="",O96=""),"",IF($AD96="24 Saat",N96,IF($AD96="12 Saat",IF(O96&gt;=TIME(20,0,0),WORKDAY.INTL(N96,1,V96,'Resmi Tatiller'!$A$2:$A$17),WORKDAY.INTL(N96-1,1,V96,'Resmi Tatiller'!$A$2:$A$17)),IF($AD96="2 Vardiya",IF(O96&lt;TIME(6,0,0),N96-1,IF(O96&lt;TIME(8,0,0),WORKDAY.INTL(N96-1,1,V96,'Resmi Tatiller'!$A$2:$A$17),N96)),IF(O96&gt;=TIME(18,0,0),WORKDAY.INTL(N96,1,V96,'Resmi Tatiller'!$A$2:$A$17),WORKDAY.INTL(N96-1,1,V96,'Resmi Tatiller'!$A$2:$A$17))))))</f>
        <v/>
      </c>
      <c r="X96" s="8" t="str">
        <f t="shared" si="58"/>
        <v/>
      </c>
      <c r="Y96" s="11" t="str">
        <f t="shared" si="59"/>
        <v/>
      </c>
      <c r="Z96" s="11" t="str">
        <f t="shared" si="60"/>
        <v/>
      </c>
      <c r="AA96" s="11" t="str">
        <f t="shared" si="61"/>
        <v/>
      </c>
      <c r="AB96" s="11" t="str">
        <f t="shared" si="62"/>
        <v/>
      </c>
      <c r="AC96" s="12" t="str">
        <f t="shared" si="63"/>
        <v/>
      </c>
      <c r="AD96" s="6" t="str">
        <f t="shared" si="64"/>
        <v>Gündüz</v>
      </c>
      <c r="AE96" s="18" t="str">
        <f t="shared" si="67"/>
        <v/>
      </c>
      <c r="AF96" s="18" t="str">
        <f t="shared" si="68"/>
        <v/>
      </c>
      <c r="AG96" s="19" t="str">
        <f t="shared" si="69"/>
        <v/>
      </c>
      <c r="AH96" s="18" t="str">
        <f>IF(AF96="","",WORKDAY.INTL(AF96-1,1,V96,'Resmi Tatiller'!$A$2:$A$17))</f>
        <v/>
      </c>
      <c r="AI96" s="18" t="str">
        <f t="shared" si="70"/>
        <v/>
      </c>
      <c r="AJ96" s="18" t="str">
        <f>IF(AE96="","",IF(AH96&lt;&gt;AF96,AH96+TIME(8,0,0),IF(AG96&lt;TIME(8,0,0),AF96+TIME(8,0,0),IF(AG96&lt;TIME(12,0,0),AE96,IF(AG96&lt;TIME(12,45,0),AF96+TIME(12,45,0),IF(AG96&lt;TIME(15,0,0),AE96,IF(AG96&lt;TIME(15,15,0),AF96+TIME(15,15,0),IF(AG96&lt;TIME(18,0,0),AE96,WORKDAY.INTL(AF96,1,V96,'Resmi Tatiller'!$A$2:$A$17)+TIME(8,0,0)))))))))</f>
        <v/>
      </c>
      <c r="AK96" s="18" t="str">
        <f>IF(AE96="","",IF(AH96&lt;&gt;AF96,AH96+TIME(8,0,0),IF(AG96&lt;TIME(8,0,0),AF96+TIME(8,0,0),IF(AG96&lt;TIME(12,0,0),AE96,IF(AG96&lt;TIME(12,45,0),AF96+TIME(12,45,0),IF(AG96&lt;TIME(15,0,0),AE96,IF(AG96&lt;TIME(15,15,0),AF96+TIME(15,15,0),IF(AG96&lt;TIME(20,0,0),AE96,WORKDAY.INTL(AF96,1,V96,'Resmi Tatiller'!$A$2:$A$17)+TIME(8,0,0)))))))))</f>
        <v/>
      </c>
      <c r="AL96" s="18" t="str">
        <f t="shared" si="71"/>
        <v/>
      </c>
    </row>
    <row r="97" spans="1:38" x14ac:dyDescent="0.25">
      <c r="A97" s="6" t="str">
        <f t="shared" si="48"/>
        <v/>
      </c>
      <c r="B97" s="6"/>
      <c r="C97" s="7" t="str">
        <f>IFERROR(VLOOKUP(B97,'Ürün Veri'!$A:$E,2,FALSE),"")</f>
        <v/>
      </c>
      <c r="D97" s="7" t="str">
        <f>IFERROR(VLOOKUP(B97,'Ürün Veri'!$A:$E,3,FALSE),"")</f>
        <v/>
      </c>
      <c r="E97" s="7" t="str">
        <f>IFERROR(VLOOKUP(B97,'Ürün Veri'!$A:$E,4,FALSE),"")</f>
        <v/>
      </c>
      <c r="F97" s="7" t="str">
        <f>IFERROR(VLOOKUP(B97,'Ürün Veri'!$A:$E,5,FALSE),"")</f>
        <v/>
      </c>
      <c r="G97" s="6"/>
      <c r="H97" s="6"/>
      <c r="I97" s="14">
        <v>10</v>
      </c>
      <c r="J97" s="15">
        <f t="shared" si="49"/>
        <v>45</v>
      </c>
      <c r="K97" s="15">
        <f t="shared" si="50"/>
        <v>15</v>
      </c>
      <c r="L97" s="8">
        <f t="shared" si="51"/>
        <v>9</v>
      </c>
      <c r="M97" s="6" t="s">
        <v>763</v>
      </c>
      <c r="N97" s="9" t="str">
        <f t="shared" si="65"/>
        <v/>
      </c>
      <c r="O97" s="10" t="str">
        <f t="shared" si="66"/>
        <v/>
      </c>
      <c r="P97" s="8" t="str">
        <f t="shared" si="52"/>
        <v/>
      </c>
      <c r="Q97" s="8" t="str">
        <f t="shared" si="53"/>
        <v/>
      </c>
      <c r="R97" s="9" t="str">
        <f>IF(AB97="","",WORKDAY.INTL(W97,AA97,V97,'Resmi Tatiller'!$A$2:$A$17))</f>
        <v/>
      </c>
      <c r="S97" s="10" t="str">
        <f t="shared" si="54"/>
        <v/>
      </c>
      <c r="T97" s="8" t="str">
        <f t="shared" si="55"/>
        <v>Boş</v>
      </c>
      <c r="U97" s="8">
        <f t="shared" si="56"/>
        <v>540</v>
      </c>
      <c r="V97" s="11" t="str">
        <f t="shared" si="57"/>
        <v>0000011</v>
      </c>
      <c r="W97" s="9" t="str">
        <f>IF(OR(N97="",O97=""),"",IF($AD97="24 Saat",N97,IF($AD97="12 Saat",IF(O97&gt;=TIME(20,0,0),WORKDAY.INTL(N97,1,V97,'Resmi Tatiller'!$A$2:$A$17),WORKDAY.INTL(N97-1,1,V97,'Resmi Tatiller'!$A$2:$A$17)),IF($AD97="2 Vardiya",IF(O97&lt;TIME(6,0,0),N97-1,IF(O97&lt;TIME(8,0,0),WORKDAY.INTL(N97-1,1,V97,'Resmi Tatiller'!$A$2:$A$17),N97)),IF(O97&gt;=TIME(18,0,0),WORKDAY.INTL(N97,1,V97,'Resmi Tatiller'!$A$2:$A$17),WORKDAY.INTL(N97-1,1,V97,'Resmi Tatiller'!$A$2:$A$17))))))</f>
        <v/>
      </c>
      <c r="X97" s="8" t="str">
        <f t="shared" si="58"/>
        <v/>
      </c>
      <c r="Y97" s="11" t="str">
        <f t="shared" si="59"/>
        <v/>
      </c>
      <c r="Z97" s="11" t="str">
        <f t="shared" si="60"/>
        <v/>
      </c>
      <c r="AA97" s="11" t="str">
        <f t="shared" si="61"/>
        <v/>
      </c>
      <c r="AB97" s="11" t="str">
        <f t="shared" si="62"/>
        <v/>
      </c>
      <c r="AC97" s="12" t="str">
        <f t="shared" si="63"/>
        <v/>
      </c>
      <c r="AD97" s="6" t="str">
        <f t="shared" si="64"/>
        <v>Gündüz</v>
      </c>
      <c r="AE97" s="18" t="str">
        <f t="shared" si="67"/>
        <v/>
      </c>
      <c r="AF97" s="18" t="str">
        <f t="shared" si="68"/>
        <v/>
      </c>
      <c r="AG97" s="19" t="str">
        <f t="shared" si="69"/>
        <v/>
      </c>
      <c r="AH97" s="18" t="str">
        <f>IF(AF97="","",WORKDAY.INTL(AF97-1,1,V97,'Resmi Tatiller'!$A$2:$A$17))</f>
        <v/>
      </c>
      <c r="AI97" s="18" t="str">
        <f t="shared" si="70"/>
        <v/>
      </c>
      <c r="AJ97" s="18" t="str">
        <f>IF(AE97="","",IF(AH97&lt;&gt;AF97,AH97+TIME(8,0,0),IF(AG97&lt;TIME(8,0,0),AF97+TIME(8,0,0),IF(AG97&lt;TIME(12,0,0),AE97,IF(AG97&lt;TIME(12,45,0),AF97+TIME(12,45,0),IF(AG97&lt;TIME(15,0,0),AE97,IF(AG97&lt;TIME(15,15,0),AF97+TIME(15,15,0),IF(AG97&lt;TIME(18,0,0),AE97,WORKDAY.INTL(AF97,1,V97,'Resmi Tatiller'!$A$2:$A$17)+TIME(8,0,0)))))))))</f>
        <v/>
      </c>
      <c r="AK97" s="18" t="str">
        <f>IF(AE97="","",IF(AH97&lt;&gt;AF97,AH97+TIME(8,0,0),IF(AG97&lt;TIME(8,0,0),AF97+TIME(8,0,0),IF(AG97&lt;TIME(12,0,0),AE97,IF(AG97&lt;TIME(12,45,0),AF97+TIME(12,45,0),IF(AG97&lt;TIME(15,0,0),AE97,IF(AG97&lt;TIME(15,15,0),AF97+TIME(15,15,0),IF(AG97&lt;TIME(20,0,0),AE97,WORKDAY.INTL(AF97,1,V97,'Resmi Tatiller'!$A$2:$A$17)+TIME(8,0,0)))))))))</f>
        <v/>
      </c>
      <c r="AL97" s="18" t="str">
        <f t="shared" si="71"/>
        <v/>
      </c>
    </row>
    <row r="98" spans="1:38" x14ac:dyDescent="0.25">
      <c r="A98" s="6" t="str">
        <f t="shared" si="48"/>
        <v/>
      </c>
      <c r="B98" s="6"/>
      <c r="C98" s="7" t="str">
        <f>IFERROR(VLOOKUP(B98,'Ürün Veri'!$A:$E,2,FALSE),"")</f>
        <v/>
      </c>
      <c r="D98" s="7" t="str">
        <f>IFERROR(VLOOKUP(B98,'Ürün Veri'!$A:$E,3,FALSE),"")</f>
        <v/>
      </c>
      <c r="E98" s="7" t="str">
        <f>IFERROR(VLOOKUP(B98,'Ürün Veri'!$A:$E,4,FALSE),"")</f>
        <v/>
      </c>
      <c r="F98" s="7" t="str">
        <f>IFERROR(VLOOKUP(B98,'Ürün Veri'!$A:$E,5,FALSE),"")</f>
        <v/>
      </c>
      <c r="G98" s="6"/>
      <c r="H98" s="6"/>
      <c r="I98" s="14">
        <v>10</v>
      </c>
      <c r="J98" s="15">
        <f t="shared" si="49"/>
        <v>45</v>
      </c>
      <c r="K98" s="15">
        <f t="shared" si="50"/>
        <v>15</v>
      </c>
      <c r="L98" s="8">
        <f t="shared" si="51"/>
        <v>9</v>
      </c>
      <c r="M98" s="6" t="s">
        <v>763</v>
      </c>
      <c r="N98" s="9" t="str">
        <f t="shared" si="65"/>
        <v/>
      </c>
      <c r="O98" s="10" t="str">
        <f t="shared" si="66"/>
        <v/>
      </c>
      <c r="P98" s="8" t="str">
        <f t="shared" si="52"/>
        <v/>
      </c>
      <c r="Q98" s="8" t="str">
        <f t="shared" si="53"/>
        <v/>
      </c>
      <c r="R98" s="9" t="str">
        <f>IF(AB98="","",WORKDAY.INTL(W98,AA98,V98,'Resmi Tatiller'!$A$2:$A$17))</f>
        <v/>
      </c>
      <c r="S98" s="10" t="str">
        <f t="shared" si="54"/>
        <v/>
      </c>
      <c r="T98" s="8" t="str">
        <f t="shared" si="55"/>
        <v>Boş</v>
      </c>
      <c r="U98" s="8">
        <f t="shared" si="56"/>
        <v>540</v>
      </c>
      <c r="V98" s="11" t="str">
        <f t="shared" si="57"/>
        <v>0000011</v>
      </c>
      <c r="W98" s="9" t="str">
        <f>IF(OR(N98="",O98=""),"",IF($AD98="24 Saat",N98,IF($AD98="12 Saat",IF(O98&gt;=TIME(20,0,0),WORKDAY.INTL(N98,1,V98,'Resmi Tatiller'!$A$2:$A$17),WORKDAY.INTL(N98-1,1,V98,'Resmi Tatiller'!$A$2:$A$17)),IF($AD98="2 Vardiya",IF(O98&lt;TIME(6,0,0),N98-1,IF(O98&lt;TIME(8,0,0),WORKDAY.INTL(N98-1,1,V98,'Resmi Tatiller'!$A$2:$A$17),N98)),IF(O98&gt;=TIME(18,0,0),WORKDAY.INTL(N98,1,V98,'Resmi Tatiller'!$A$2:$A$17),WORKDAY.INTL(N98-1,1,V98,'Resmi Tatiller'!$A$2:$A$17))))))</f>
        <v/>
      </c>
      <c r="X98" s="8" t="str">
        <f t="shared" si="58"/>
        <v/>
      </c>
      <c r="Y98" s="11" t="str">
        <f t="shared" si="59"/>
        <v/>
      </c>
      <c r="Z98" s="11" t="str">
        <f t="shared" si="60"/>
        <v/>
      </c>
      <c r="AA98" s="11" t="str">
        <f t="shared" si="61"/>
        <v/>
      </c>
      <c r="AB98" s="11" t="str">
        <f t="shared" si="62"/>
        <v/>
      </c>
      <c r="AC98" s="12" t="str">
        <f t="shared" si="63"/>
        <v/>
      </c>
      <c r="AD98" s="6" t="str">
        <f t="shared" si="64"/>
        <v>Gündüz</v>
      </c>
      <c r="AE98" s="18" t="str">
        <f t="shared" si="67"/>
        <v/>
      </c>
      <c r="AF98" s="18" t="str">
        <f t="shared" si="68"/>
        <v/>
      </c>
      <c r="AG98" s="19" t="str">
        <f t="shared" si="69"/>
        <v/>
      </c>
      <c r="AH98" s="18" t="str">
        <f>IF(AF98="","",WORKDAY.INTL(AF98-1,1,V98,'Resmi Tatiller'!$A$2:$A$17))</f>
        <v/>
      </c>
      <c r="AI98" s="18" t="str">
        <f t="shared" si="70"/>
        <v/>
      </c>
      <c r="AJ98" s="18" t="str">
        <f>IF(AE98="","",IF(AH98&lt;&gt;AF98,AH98+TIME(8,0,0),IF(AG98&lt;TIME(8,0,0),AF98+TIME(8,0,0),IF(AG98&lt;TIME(12,0,0),AE98,IF(AG98&lt;TIME(12,45,0),AF98+TIME(12,45,0),IF(AG98&lt;TIME(15,0,0),AE98,IF(AG98&lt;TIME(15,15,0),AF98+TIME(15,15,0),IF(AG98&lt;TIME(18,0,0),AE98,WORKDAY.INTL(AF98,1,V98,'Resmi Tatiller'!$A$2:$A$17)+TIME(8,0,0)))))))))</f>
        <v/>
      </c>
      <c r="AK98" s="18" t="str">
        <f>IF(AE98="","",IF(AH98&lt;&gt;AF98,AH98+TIME(8,0,0),IF(AG98&lt;TIME(8,0,0),AF98+TIME(8,0,0),IF(AG98&lt;TIME(12,0,0),AE98,IF(AG98&lt;TIME(12,45,0),AF98+TIME(12,45,0),IF(AG98&lt;TIME(15,0,0),AE98,IF(AG98&lt;TIME(15,15,0),AF98+TIME(15,15,0),IF(AG98&lt;TIME(20,0,0),AE98,WORKDAY.INTL(AF98,1,V98,'Resmi Tatiller'!$A$2:$A$17)+TIME(8,0,0)))))))))</f>
        <v/>
      </c>
      <c r="AL98" s="18" t="str">
        <f t="shared" si="71"/>
        <v/>
      </c>
    </row>
    <row r="99" spans="1:38" x14ac:dyDescent="0.25">
      <c r="A99" s="6" t="str">
        <f t="shared" ref="A99:A103" si="72">IF($B99="","",ROW()-2)</f>
        <v/>
      </c>
      <c r="B99" s="6"/>
      <c r="C99" s="7" t="str">
        <f>IFERROR(VLOOKUP(B99,'Ürün Veri'!$A:$E,2,FALSE),"")</f>
        <v/>
      </c>
      <c r="D99" s="7" t="str">
        <f>IFERROR(VLOOKUP(B99,'Ürün Veri'!$A:$E,3,FALSE),"")</f>
        <v/>
      </c>
      <c r="E99" s="7" t="str">
        <f>IFERROR(VLOOKUP(B99,'Ürün Veri'!$A:$E,4,FALSE),"")</f>
        <v/>
      </c>
      <c r="F99" s="7" t="str">
        <f>IFERROR(VLOOKUP(B99,'Ürün Veri'!$A:$E,5,FALSE),"")</f>
        <v/>
      </c>
      <c r="G99" s="6"/>
      <c r="H99" s="6"/>
      <c r="I99" s="14">
        <v>10</v>
      </c>
      <c r="J99" s="15">
        <f t="shared" ref="J99:J103" si="73">IF($I99="","",IF(VALUE($I99)=24,90,45))</f>
        <v>45</v>
      </c>
      <c r="K99" s="15">
        <f t="shared" ref="K99:K103" si="74">IF($I99="","",IF(VALUE($I99)=24,30,15))</f>
        <v>15</v>
      </c>
      <c r="L99" s="8">
        <f t="shared" ref="L99:L103" si="75">IF($I99="","",VALUE($I99)-($J99+$K99)/60)</f>
        <v>9</v>
      </c>
      <c r="M99" s="6" t="s">
        <v>763</v>
      </c>
      <c r="N99" s="9" t="str">
        <f t="shared" si="65"/>
        <v/>
      </c>
      <c r="O99" s="10" t="str">
        <f t="shared" si="66"/>
        <v/>
      </c>
      <c r="P99" s="8" t="str">
        <f t="shared" ref="P99:P103" si="76">IF(OR(E99="",F99="",G99="",E99=0),"",G99/E99*F99/3600)</f>
        <v/>
      </c>
      <c r="Q99" s="8" t="str">
        <f t="shared" ref="Q99:Q103" si="77">IF(OR(P99="",L99="",L99=0),"",P99/L99)</f>
        <v/>
      </c>
      <c r="R99" s="9" t="str">
        <f>IF(AB99="","",WORKDAY.INTL(W99,AA99,V99,'Resmi Tatiller'!$A$2:$A$17))</f>
        <v/>
      </c>
      <c r="S99" s="10" t="str">
        <f t="shared" ref="S99:S103" si="78">IF(AB99="","",IF($AD99="24 Saat",AB99/1440,IF($AD99="12 Saat",IF(AB99&lt;=240,TIME(8,0,0)+AB99/1440,IF(AB99&lt;=375,TIME(12,45,0)+(AB99-240)/1440,TIME(15,15,0)+(AB99-375)/1440)),IF($AD99="2 Vardiya",IF(AB99&lt;=240,TIME(8,0,0)+AB99/1440,IF(AB99&lt;=375,TIME(12,45,0)+(AB99-240)/1440,IF(AB99&lt;=540,TIME(15,15,0)+(AB99-375)/1440,IF(AB99&lt;=780,TIME(20,0,0)+(AB99-540)/1440,IF(AB99&lt;=915,1+TIME(0,45,0)+(AB99-780)/1440,1+TIME(3,15,0)+(AB99-915)/1440))))),IF(AB99&lt;=240,TIME(8,0,0)+AB99/1440,IF(AB99&lt;=375,TIME(12,45,0)+(AB99-240)/1440,TIME(15,15,0)+(AB99-375)/1440))))))</f>
        <v/>
      </c>
      <c r="T99" s="8" t="str">
        <f t="shared" ref="T99:T103" si="79">IF(B99="","Boş",IF(OR(G99="",N99="",O99=""),"Eksik",IF(OR(R99="",S99=""),"Kontrol","Planlandı")))</f>
        <v>Boş</v>
      </c>
      <c r="U99" s="8">
        <f t="shared" ref="U99:U103" si="80">IF($AD99="24 Saat",1440,IF($AD99="2 Vardiya",1080,IF($AD99="12 Saat",660,IF($AD99="Gündüz",540,IF(L99="","",L99*60)))))</f>
        <v>540</v>
      </c>
      <c r="V99" s="11" t="str">
        <f t="shared" ref="V99:V103" si="81">IF(M99="Çalışmaz","0000011","0000000")</f>
        <v>0000011</v>
      </c>
      <c r="W99" s="9" t="str">
        <f>IF(OR(N99="",O99=""),"",IF($AD99="24 Saat",N99,IF($AD99="12 Saat",IF(O99&gt;=TIME(20,0,0),WORKDAY.INTL(N99,1,V99,'Resmi Tatiller'!$A$2:$A$17),WORKDAY.INTL(N99-1,1,V99,'Resmi Tatiller'!$A$2:$A$17)),IF($AD99="2 Vardiya",IF(O99&lt;TIME(6,0,0),N99-1,IF(O99&lt;TIME(8,0,0),WORKDAY.INTL(N99-1,1,V99,'Resmi Tatiller'!$A$2:$A$17),N99)),IF(O99&gt;=TIME(18,0,0),WORKDAY.INTL(N99,1,V99,'Resmi Tatiller'!$A$2:$A$17),WORKDAY.INTL(N99-1,1,V99,'Resmi Tatiller'!$A$2:$A$17))))))</f>
        <v/>
      </c>
      <c r="X99" s="8" t="str">
        <f t="shared" ref="X99:X103" si="82">IF(W99="","",IF($AD99="24 Saat",MOD(O99,1)*1440,IF($AD99="12 Saat",IF(W99&lt;&gt;N99,0,IF(O99&lt;TIME(8,0,0),0,IF(O99&lt;TIME(12,0,0),(O99-TIME(8,0,0))*1440,IF(O99&lt;TIME(12,45,0),240,IF(O99&lt;TIME(15,0,0),240+(O99-TIME(12,45,0))*1440,IF(O99&lt;TIME(15,15,0),375,IF(O99&lt;TIME(20,0,0),375+(O99-TIME(15,15,0))*1440,0))))))),IF($AD99="2 Vardiya",IF(O99&lt;TIME(6,0,0),IF(O99&lt;TIME(0,45,0),780,IF(O99&lt;TIME(3,0,0),780+(O99-TIME(0,45,0))*1440,IF(O99&lt;TIME(3,15,0),915,915+(O99-TIME(3,15,0))*1440))),IF(O99&lt;TIME(8,0,0),0,IF(O99&lt;TIME(12,0,0),(O99-TIME(8,0,0))*1440,IF(O99&lt;TIME(12,45,0),240,IF(O99&lt;TIME(15,0,0),240+(O99-TIME(12,45,0))*1440,IF(O99&lt;TIME(15,15,0),375,IF(O99&lt;TIME(18,0,0),375+(O99-TIME(15,15,0))*1440,IF(O99&lt;TIME(20,0,0),540,540+(O99-TIME(20,0,0))*1440)))))))),IF(W99&lt;&gt;N99,0,IF(O99&lt;TIME(8,0,0),0,IF(O99&lt;TIME(12,0,0),(O99-TIME(8,0,0))*1440,IF(O99&lt;TIME(12,45,0),240,IF(O99&lt;TIME(15,0,0),240+(O99-TIME(12,45,0))*1440,IF(O99&lt;TIME(15,15,0),375,IF(O99&lt;TIME(18,0,0),375+(O99-TIME(15,15,0))*1440,0)))))))))))</f>
        <v/>
      </c>
      <c r="Y99" s="11" t="str">
        <f t="shared" ref="Y99:Y103" si="83">IF(P99="","",ROUNDUP(P99*60,0))</f>
        <v/>
      </c>
      <c r="Z99" s="11" t="str">
        <f t="shared" ref="Z99:Z103" si="84">IF(Y99="","",N(X99)+Y99)</f>
        <v/>
      </c>
      <c r="AA99" s="11" t="str">
        <f t="shared" ref="AA99:AA103" si="85">IF(OR(Z99="",U99="",U99=0),"",INT((Z99-1)/U99))</f>
        <v/>
      </c>
      <c r="AB99" s="11" t="str">
        <f t="shared" ref="AB99:AB103" si="86">IF(OR(Z99="",U99="",U99=0),"",MOD(Z99-1,U99)+1)</f>
        <v/>
      </c>
      <c r="AC99" s="12" t="str">
        <f t="shared" ref="AC99:AC103" si="87">IF(AB99="","",R99+S99)</f>
        <v/>
      </c>
      <c r="AD99" s="6" t="str">
        <f t="shared" ref="AD99:AD103" si="88">IF($I99="","",IF(VALUE($I99)=10,"Gündüz",IF(VALUE($I99)=12,"12 Saat",IF(VALUE($I99)=24,"2 Vardiya",""))))</f>
        <v>Gündüz</v>
      </c>
      <c r="AE99" s="18" t="str">
        <f t="shared" si="67"/>
        <v/>
      </c>
      <c r="AF99" s="18" t="str">
        <f t="shared" si="68"/>
        <v/>
      </c>
      <c r="AG99" s="19" t="str">
        <f t="shared" si="69"/>
        <v/>
      </c>
      <c r="AH99" s="18" t="str">
        <f>IF(AF99="","",WORKDAY.INTL(AF99-1,1,V99,'Resmi Tatiller'!$A$2:$A$17))</f>
        <v/>
      </c>
      <c r="AI99" s="18" t="str">
        <f t="shared" si="70"/>
        <v/>
      </c>
      <c r="AJ99" s="18" t="str">
        <f>IF(AE99="","",IF(AH99&lt;&gt;AF99,AH99+TIME(8,0,0),IF(AG99&lt;TIME(8,0,0),AF99+TIME(8,0,0),IF(AG99&lt;TIME(12,0,0),AE99,IF(AG99&lt;TIME(12,45,0),AF99+TIME(12,45,0),IF(AG99&lt;TIME(15,0,0),AE99,IF(AG99&lt;TIME(15,15,0),AF99+TIME(15,15,0),IF(AG99&lt;TIME(18,0,0),AE99,WORKDAY.INTL(AF99,1,V99,'Resmi Tatiller'!$A$2:$A$17)+TIME(8,0,0)))))))))</f>
        <v/>
      </c>
      <c r="AK99" s="18" t="str">
        <f>IF(AE99="","",IF(AH99&lt;&gt;AF99,AH99+TIME(8,0,0),IF(AG99&lt;TIME(8,0,0),AF99+TIME(8,0,0),IF(AG99&lt;TIME(12,0,0),AE99,IF(AG99&lt;TIME(12,45,0),AF99+TIME(12,45,0),IF(AG99&lt;TIME(15,0,0),AE99,IF(AG99&lt;TIME(15,15,0),AF99+TIME(15,15,0),IF(AG99&lt;TIME(20,0,0),AE99,WORKDAY.INTL(AF99,1,V99,'Resmi Tatiller'!$A$2:$A$17)+TIME(8,0,0)))))))))</f>
        <v/>
      </c>
      <c r="AL99" s="18" t="str">
        <f t="shared" si="71"/>
        <v/>
      </c>
    </row>
    <row r="100" spans="1:38" x14ac:dyDescent="0.25">
      <c r="A100" s="6" t="str">
        <f t="shared" si="72"/>
        <v/>
      </c>
      <c r="B100" s="6"/>
      <c r="C100" s="7" t="str">
        <f>IFERROR(VLOOKUP(B100,'Ürün Veri'!$A:$E,2,FALSE),"")</f>
        <v/>
      </c>
      <c r="D100" s="7" t="str">
        <f>IFERROR(VLOOKUP(B100,'Ürün Veri'!$A:$E,3,FALSE),"")</f>
        <v/>
      </c>
      <c r="E100" s="7" t="str">
        <f>IFERROR(VLOOKUP(B100,'Ürün Veri'!$A:$E,4,FALSE),"")</f>
        <v/>
      </c>
      <c r="F100" s="7" t="str">
        <f>IFERROR(VLOOKUP(B100,'Ürün Veri'!$A:$E,5,FALSE),"")</f>
        <v/>
      </c>
      <c r="G100" s="6"/>
      <c r="H100" s="6"/>
      <c r="I100" s="14">
        <v>10</v>
      </c>
      <c r="J100" s="15">
        <f t="shared" si="73"/>
        <v>45</v>
      </c>
      <c r="K100" s="15">
        <f t="shared" si="74"/>
        <v>15</v>
      </c>
      <c r="L100" s="8">
        <f t="shared" si="75"/>
        <v>9</v>
      </c>
      <c r="M100" s="6" t="s">
        <v>763</v>
      </c>
      <c r="N100" s="9" t="str">
        <f t="shared" si="65"/>
        <v/>
      </c>
      <c r="O100" s="10" t="str">
        <f t="shared" si="66"/>
        <v/>
      </c>
      <c r="P100" s="8" t="str">
        <f t="shared" si="76"/>
        <v/>
      </c>
      <c r="Q100" s="8" t="str">
        <f t="shared" si="77"/>
        <v/>
      </c>
      <c r="R100" s="9" t="str">
        <f>IF(AB100="","",WORKDAY.INTL(W100,AA100,V100,'Resmi Tatiller'!$A$2:$A$17))</f>
        <v/>
      </c>
      <c r="S100" s="10" t="str">
        <f t="shared" si="78"/>
        <v/>
      </c>
      <c r="T100" s="8" t="str">
        <f t="shared" si="79"/>
        <v>Boş</v>
      </c>
      <c r="U100" s="8">
        <f t="shared" si="80"/>
        <v>540</v>
      </c>
      <c r="V100" s="11" t="str">
        <f t="shared" si="81"/>
        <v>0000011</v>
      </c>
      <c r="W100" s="9" t="str">
        <f>IF(OR(N100="",O100=""),"",IF($AD100="24 Saat",N100,IF($AD100="12 Saat",IF(O100&gt;=TIME(20,0,0),WORKDAY.INTL(N100,1,V100,'Resmi Tatiller'!$A$2:$A$17),WORKDAY.INTL(N100-1,1,V100,'Resmi Tatiller'!$A$2:$A$17)),IF($AD100="2 Vardiya",IF(O100&lt;TIME(6,0,0),N100-1,IF(O100&lt;TIME(8,0,0),WORKDAY.INTL(N100-1,1,V100,'Resmi Tatiller'!$A$2:$A$17),N100)),IF(O100&gt;=TIME(18,0,0),WORKDAY.INTL(N100,1,V100,'Resmi Tatiller'!$A$2:$A$17),WORKDAY.INTL(N100-1,1,V100,'Resmi Tatiller'!$A$2:$A$17))))))</f>
        <v/>
      </c>
      <c r="X100" s="8" t="str">
        <f t="shared" si="82"/>
        <v/>
      </c>
      <c r="Y100" s="11" t="str">
        <f t="shared" si="83"/>
        <v/>
      </c>
      <c r="Z100" s="11" t="str">
        <f t="shared" si="84"/>
        <v/>
      </c>
      <c r="AA100" s="11" t="str">
        <f t="shared" si="85"/>
        <v/>
      </c>
      <c r="AB100" s="11" t="str">
        <f t="shared" si="86"/>
        <v/>
      </c>
      <c r="AC100" s="12" t="str">
        <f t="shared" si="87"/>
        <v/>
      </c>
      <c r="AD100" s="6" t="str">
        <f t="shared" si="88"/>
        <v>Gündüz</v>
      </c>
      <c r="AE100" s="18" t="str">
        <f t="shared" si="67"/>
        <v/>
      </c>
      <c r="AF100" s="18" t="str">
        <f t="shared" ref="AF100:AF103" si="89">IF(AE100="","",INT(AE100))</f>
        <v/>
      </c>
      <c r="AG100" s="19" t="str">
        <f t="shared" si="69"/>
        <v/>
      </c>
      <c r="AH100" s="18" t="str">
        <f>IF(AF100="","",WORKDAY.INTL(AF100-1,1,V100,'Resmi Tatiller'!$A$2:$A$17))</f>
        <v/>
      </c>
      <c r="AI100" s="18" t="str">
        <f t="shared" ref="AI100:AI103" si="90">IF(AE100="","",IF($AD100="24 Saat",AE100,IF($AD100="Gündüz",AJ100,IF($AD100="12 Saat",AK100,IF($AD100="2 Vardiya",AL100,AE100)))))</f>
        <v/>
      </c>
      <c r="AJ100" s="18" t="str">
        <f>IF(AE100="","",IF(AH100&lt;&gt;AF100,AH100+TIME(8,0,0),IF(AG100&lt;TIME(8,0,0),AF100+TIME(8,0,0),IF(AG100&lt;TIME(12,0,0),AE100,IF(AG100&lt;TIME(12,45,0),AF100+TIME(12,45,0),IF(AG100&lt;TIME(15,0,0),AE100,IF(AG100&lt;TIME(15,15,0),AF100+TIME(15,15,0),IF(AG100&lt;TIME(18,0,0),AE100,WORKDAY.INTL(AF100,1,V100,'Resmi Tatiller'!$A$2:$A$17)+TIME(8,0,0)))))))))</f>
        <v/>
      </c>
      <c r="AK100" s="18" t="str">
        <f>IF(AE100="","",IF(AH100&lt;&gt;AF100,AH100+TIME(8,0,0),IF(AG100&lt;TIME(8,0,0),AF100+TIME(8,0,0),IF(AG100&lt;TIME(12,0,0),AE100,IF(AG100&lt;TIME(12,45,0),AF100+TIME(12,45,0),IF(AG100&lt;TIME(15,0,0),AE100,IF(AG100&lt;TIME(15,15,0),AF100+TIME(15,15,0),IF(AG100&lt;TIME(20,0,0),AE100,WORKDAY.INTL(AF100,1,V100,'Resmi Tatiller'!$A$2:$A$17)+TIME(8,0,0)))))))))</f>
        <v/>
      </c>
      <c r="AL100" s="18" t="str">
        <f t="shared" si="71"/>
        <v/>
      </c>
    </row>
    <row r="101" spans="1:38" x14ac:dyDescent="0.25">
      <c r="A101" s="6" t="str">
        <f t="shared" si="72"/>
        <v/>
      </c>
      <c r="B101" s="6"/>
      <c r="C101" s="7" t="str">
        <f>IFERROR(VLOOKUP(B101,'Ürün Veri'!$A:$E,2,FALSE),"")</f>
        <v/>
      </c>
      <c r="D101" s="7" t="str">
        <f>IFERROR(VLOOKUP(B101,'Ürün Veri'!$A:$E,3,FALSE),"")</f>
        <v/>
      </c>
      <c r="E101" s="7" t="str">
        <f>IFERROR(VLOOKUP(B101,'Ürün Veri'!$A:$E,4,FALSE),"")</f>
        <v/>
      </c>
      <c r="F101" s="7" t="str">
        <f>IFERROR(VLOOKUP(B101,'Ürün Veri'!$A:$E,5,FALSE),"")</f>
        <v/>
      </c>
      <c r="G101" s="6"/>
      <c r="H101" s="6"/>
      <c r="I101" s="14">
        <v>10</v>
      </c>
      <c r="J101" s="15">
        <f t="shared" si="73"/>
        <v>45</v>
      </c>
      <c r="K101" s="15">
        <f t="shared" si="74"/>
        <v>15</v>
      </c>
      <c r="L101" s="8">
        <f t="shared" si="75"/>
        <v>9</v>
      </c>
      <c r="M101" s="6" t="s">
        <v>763</v>
      </c>
      <c r="N101" s="9" t="str">
        <f t="shared" si="65"/>
        <v/>
      </c>
      <c r="O101" s="10" t="str">
        <f t="shared" si="66"/>
        <v/>
      </c>
      <c r="P101" s="8" t="str">
        <f t="shared" si="76"/>
        <v/>
      </c>
      <c r="Q101" s="8" t="str">
        <f t="shared" si="77"/>
        <v/>
      </c>
      <c r="R101" s="9" t="str">
        <f>IF(AB101="","",WORKDAY.INTL(W101,AA101,V101,'Resmi Tatiller'!$A$2:$A$17))</f>
        <v/>
      </c>
      <c r="S101" s="10" t="str">
        <f t="shared" si="78"/>
        <v/>
      </c>
      <c r="T101" s="8" t="str">
        <f t="shared" si="79"/>
        <v>Boş</v>
      </c>
      <c r="U101" s="8">
        <f t="shared" si="80"/>
        <v>540</v>
      </c>
      <c r="V101" s="11" t="str">
        <f t="shared" si="81"/>
        <v>0000011</v>
      </c>
      <c r="W101" s="9" t="str">
        <f>IF(OR(N101="",O101=""),"",IF($AD101="24 Saat",N101,IF($AD101="12 Saat",IF(O101&gt;=TIME(20,0,0),WORKDAY.INTL(N101,1,V101,'Resmi Tatiller'!$A$2:$A$17),WORKDAY.INTL(N101-1,1,V101,'Resmi Tatiller'!$A$2:$A$17)),IF($AD101="2 Vardiya",IF(O101&lt;TIME(6,0,0),N101-1,IF(O101&lt;TIME(8,0,0),WORKDAY.INTL(N101-1,1,V101,'Resmi Tatiller'!$A$2:$A$17),N101)),IF(O101&gt;=TIME(18,0,0),WORKDAY.INTL(N101,1,V101,'Resmi Tatiller'!$A$2:$A$17),WORKDAY.INTL(N101-1,1,V101,'Resmi Tatiller'!$A$2:$A$17))))))</f>
        <v/>
      </c>
      <c r="X101" s="8" t="str">
        <f t="shared" si="82"/>
        <v/>
      </c>
      <c r="Y101" s="11" t="str">
        <f t="shared" si="83"/>
        <v/>
      </c>
      <c r="Z101" s="11" t="str">
        <f t="shared" si="84"/>
        <v/>
      </c>
      <c r="AA101" s="11" t="str">
        <f t="shared" si="85"/>
        <v/>
      </c>
      <c r="AB101" s="11" t="str">
        <f t="shared" si="86"/>
        <v/>
      </c>
      <c r="AC101" s="12" t="str">
        <f t="shared" si="87"/>
        <v/>
      </c>
      <c r="AD101" s="6" t="str">
        <f t="shared" si="88"/>
        <v>Gündüz</v>
      </c>
      <c r="AE101" s="18" t="str">
        <f t="shared" si="67"/>
        <v/>
      </c>
      <c r="AF101" s="18" t="str">
        <f t="shared" si="89"/>
        <v/>
      </c>
      <c r="AG101" s="19" t="str">
        <f t="shared" si="69"/>
        <v/>
      </c>
      <c r="AH101" s="18" t="str">
        <f>IF(AF101="","",WORKDAY.INTL(AF101-1,1,V101,'Resmi Tatiller'!$A$2:$A$17))</f>
        <v/>
      </c>
      <c r="AI101" s="18" t="str">
        <f t="shared" si="90"/>
        <v/>
      </c>
      <c r="AJ101" s="18" t="str">
        <f>IF(AE101="","",IF(AH101&lt;&gt;AF101,AH101+TIME(8,0,0),IF(AG101&lt;TIME(8,0,0),AF101+TIME(8,0,0),IF(AG101&lt;TIME(12,0,0),AE101,IF(AG101&lt;TIME(12,45,0),AF101+TIME(12,45,0),IF(AG101&lt;TIME(15,0,0),AE101,IF(AG101&lt;TIME(15,15,0),AF101+TIME(15,15,0),IF(AG101&lt;TIME(18,0,0),AE101,WORKDAY.INTL(AF101,1,V101,'Resmi Tatiller'!$A$2:$A$17)+TIME(8,0,0)))))))))</f>
        <v/>
      </c>
      <c r="AK101" s="18" t="str">
        <f>IF(AE101="","",IF(AH101&lt;&gt;AF101,AH101+TIME(8,0,0),IF(AG101&lt;TIME(8,0,0),AF101+TIME(8,0,0),IF(AG101&lt;TIME(12,0,0),AE101,IF(AG101&lt;TIME(12,45,0),AF101+TIME(12,45,0),IF(AG101&lt;TIME(15,0,0),AE101,IF(AG101&lt;TIME(15,15,0),AF101+TIME(15,15,0),IF(AG101&lt;TIME(20,0,0),AE101,WORKDAY.INTL(AF101,1,V101,'Resmi Tatiller'!$A$2:$A$17)+TIME(8,0,0)))))))))</f>
        <v/>
      </c>
      <c r="AL101" s="18" t="str">
        <f t="shared" si="71"/>
        <v/>
      </c>
    </row>
    <row r="102" spans="1:38" x14ac:dyDescent="0.25">
      <c r="A102" s="6" t="str">
        <f t="shared" si="72"/>
        <v/>
      </c>
      <c r="B102" s="6"/>
      <c r="C102" s="7" t="str">
        <f>IFERROR(VLOOKUP(B102,'Ürün Veri'!$A:$E,2,FALSE),"")</f>
        <v/>
      </c>
      <c r="D102" s="7" t="str">
        <f>IFERROR(VLOOKUP(B102,'Ürün Veri'!$A:$E,3,FALSE),"")</f>
        <v/>
      </c>
      <c r="E102" s="7" t="str">
        <f>IFERROR(VLOOKUP(B102,'Ürün Veri'!$A:$E,4,FALSE),"")</f>
        <v/>
      </c>
      <c r="F102" s="7" t="str">
        <f>IFERROR(VLOOKUP(B102,'Ürün Veri'!$A:$E,5,FALSE),"")</f>
        <v/>
      </c>
      <c r="G102" s="6"/>
      <c r="H102" s="6"/>
      <c r="I102" s="14">
        <v>10</v>
      </c>
      <c r="J102" s="15">
        <f t="shared" si="73"/>
        <v>45</v>
      </c>
      <c r="K102" s="15">
        <f t="shared" si="74"/>
        <v>15</v>
      </c>
      <c r="L102" s="8">
        <f t="shared" si="75"/>
        <v>9</v>
      </c>
      <c r="M102" s="6" t="s">
        <v>763</v>
      </c>
      <c r="N102" s="9" t="str">
        <f t="shared" si="65"/>
        <v/>
      </c>
      <c r="O102" s="10" t="str">
        <f t="shared" si="66"/>
        <v/>
      </c>
      <c r="P102" s="8" t="str">
        <f t="shared" si="76"/>
        <v/>
      </c>
      <c r="Q102" s="8" t="str">
        <f t="shared" si="77"/>
        <v/>
      </c>
      <c r="R102" s="9" t="str">
        <f>IF(AB102="","",WORKDAY.INTL(W102,AA102,V102,'Resmi Tatiller'!$A$2:$A$17))</f>
        <v/>
      </c>
      <c r="S102" s="10" t="str">
        <f t="shared" si="78"/>
        <v/>
      </c>
      <c r="T102" s="8" t="str">
        <f t="shared" si="79"/>
        <v>Boş</v>
      </c>
      <c r="U102" s="8">
        <f t="shared" si="80"/>
        <v>540</v>
      </c>
      <c r="V102" s="11" t="str">
        <f t="shared" si="81"/>
        <v>0000011</v>
      </c>
      <c r="W102" s="9" t="str">
        <f>IF(OR(N102="",O102=""),"",IF($AD102="24 Saat",N102,IF($AD102="12 Saat",IF(O102&gt;=TIME(20,0,0),WORKDAY.INTL(N102,1,V102,'Resmi Tatiller'!$A$2:$A$17),WORKDAY.INTL(N102-1,1,V102,'Resmi Tatiller'!$A$2:$A$17)),IF($AD102="2 Vardiya",IF(O102&lt;TIME(6,0,0),N102-1,IF(O102&lt;TIME(8,0,0),WORKDAY.INTL(N102-1,1,V102,'Resmi Tatiller'!$A$2:$A$17),N102)),IF(O102&gt;=TIME(18,0,0),WORKDAY.INTL(N102,1,V102,'Resmi Tatiller'!$A$2:$A$17),WORKDAY.INTL(N102-1,1,V102,'Resmi Tatiller'!$A$2:$A$17))))))</f>
        <v/>
      </c>
      <c r="X102" s="8" t="str">
        <f t="shared" si="82"/>
        <v/>
      </c>
      <c r="Y102" s="11" t="str">
        <f t="shared" si="83"/>
        <v/>
      </c>
      <c r="Z102" s="11" t="str">
        <f t="shared" si="84"/>
        <v/>
      </c>
      <c r="AA102" s="11" t="str">
        <f t="shared" si="85"/>
        <v/>
      </c>
      <c r="AB102" s="11" t="str">
        <f t="shared" si="86"/>
        <v/>
      </c>
      <c r="AC102" s="12" t="str">
        <f t="shared" si="87"/>
        <v/>
      </c>
      <c r="AD102" s="6" t="str">
        <f t="shared" si="88"/>
        <v>Gündüz</v>
      </c>
      <c r="AE102" s="18" t="str">
        <f t="shared" si="67"/>
        <v/>
      </c>
      <c r="AF102" s="18" t="str">
        <f t="shared" si="89"/>
        <v/>
      </c>
      <c r="AG102" s="19" t="str">
        <f t="shared" si="69"/>
        <v/>
      </c>
      <c r="AH102" s="18" t="str">
        <f>IF(AF102="","",WORKDAY.INTL(AF102-1,1,V102,'Resmi Tatiller'!$A$2:$A$17))</f>
        <v/>
      </c>
      <c r="AI102" s="18" t="str">
        <f t="shared" si="90"/>
        <v/>
      </c>
      <c r="AJ102" s="18" t="str">
        <f>IF(AE102="","",IF(AH102&lt;&gt;AF102,AH102+TIME(8,0,0),IF(AG102&lt;TIME(8,0,0),AF102+TIME(8,0,0),IF(AG102&lt;TIME(12,0,0),AE102,IF(AG102&lt;TIME(12,45,0),AF102+TIME(12,45,0),IF(AG102&lt;TIME(15,0,0),AE102,IF(AG102&lt;TIME(15,15,0),AF102+TIME(15,15,0),IF(AG102&lt;TIME(18,0,0),AE102,WORKDAY.INTL(AF102,1,V102,'Resmi Tatiller'!$A$2:$A$17)+TIME(8,0,0)))))))))</f>
        <v/>
      </c>
      <c r="AK102" s="18" t="str">
        <f>IF(AE102="","",IF(AH102&lt;&gt;AF102,AH102+TIME(8,0,0),IF(AG102&lt;TIME(8,0,0),AF102+TIME(8,0,0),IF(AG102&lt;TIME(12,0,0),AE102,IF(AG102&lt;TIME(12,45,0),AF102+TIME(12,45,0),IF(AG102&lt;TIME(15,0,0),AE102,IF(AG102&lt;TIME(15,15,0),AF102+TIME(15,15,0),IF(AG102&lt;TIME(20,0,0),AE102,WORKDAY.INTL(AF102,1,V102,'Resmi Tatiller'!$A$2:$A$17)+TIME(8,0,0)))))))))</f>
        <v/>
      </c>
      <c r="AL102" s="18" t="str">
        <f t="shared" si="71"/>
        <v/>
      </c>
    </row>
    <row r="103" spans="1:38" x14ac:dyDescent="0.25">
      <c r="A103" t="str">
        <f t="shared" si="72"/>
        <v/>
      </c>
      <c r="C103" t="str">
        <f>IFERROR(VLOOKUP(B103,'Ürün Veri'!$A:$E,2,FALSE),"")</f>
        <v/>
      </c>
      <c r="D103" t="str">
        <f>IFERROR(VLOOKUP(B103,'Ürün Veri'!$A:$E,3,FALSE),"")</f>
        <v/>
      </c>
      <c r="E103" t="str">
        <f>IFERROR(VLOOKUP(B103,'Ürün Veri'!$A:$E,4,FALSE),"")</f>
        <v/>
      </c>
      <c r="F103" t="str">
        <f>IFERROR(VLOOKUP(B103,'Ürün Veri'!$A:$E,5,FALSE),"")</f>
        <v/>
      </c>
      <c r="I103" s="13"/>
      <c r="J103" s="16" t="str">
        <f t="shared" si="73"/>
        <v/>
      </c>
      <c r="K103" s="16" t="str">
        <f t="shared" si="74"/>
        <v/>
      </c>
      <c r="L103" s="13" t="str">
        <f t="shared" si="75"/>
        <v/>
      </c>
      <c r="N103" s="9" t="str">
        <f t="shared" si="65"/>
        <v/>
      </c>
      <c r="O103" s="10" t="str">
        <f t="shared" si="66"/>
        <v/>
      </c>
      <c r="P103" s="13" t="str">
        <f t="shared" si="76"/>
        <v/>
      </c>
      <c r="Q103" s="13" t="str">
        <f t="shared" si="77"/>
        <v/>
      </c>
      <c r="R103" s="9" t="str">
        <f>IF(AB103="","",WORKDAY.INTL(W103,AA103,V103,'Resmi Tatiller'!$A$2:$A$17))</f>
        <v/>
      </c>
      <c r="S103" s="10" t="str">
        <f t="shared" si="78"/>
        <v/>
      </c>
      <c r="T103" t="str">
        <f t="shared" si="79"/>
        <v>Boş</v>
      </c>
      <c r="U103" s="8" t="str">
        <f t="shared" si="80"/>
        <v/>
      </c>
      <c r="V103" t="str">
        <f t="shared" si="81"/>
        <v>0000000</v>
      </c>
      <c r="W103" s="9" t="str">
        <f>IF(OR(N103="",O103=""),"",IF($AD103="24 Saat",N103,IF($AD103="12 Saat",IF(O103&gt;=TIME(20,0,0),WORKDAY.INTL(N103,1,V103,'Resmi Tatiller'!$A$2:$A$17),WORKDAY.INTL(N103-1,1,V103,'Resmi Tatiller'!$A$2:$A$17)),IF($AD103="2 Vardiya",IF(O103&lt;TIME(6,0,0),N103-1,IF(O103&lt;TIME(8,0,0),WORKDAY.INTL(N103-1,1,V103,'Resmi Tatiller'!$A$2:$A$17),N103)),IF(O103&gt;=TIME(18,0,0),WORKDAY.INTL(N103,1,V103,'Resmi Tatiller'!$A$2:$A$17),WORKDAY.INTL(N103-1,1,V103,'Resmi Tatiller'!$A$2:$A$17))))))</f>
        <v/>
      </c>
      <c r="X103" s="8" t="str">
        <f t="shared" si="82"/>
        <v/>
      </c>
      <c r="Y103" t="str">
        <f t="shared" si="83"/>
        <v/>
      </c>
      <c r="Z103" t="str">
        <f t="shared" si="84"/>
        <v/>
      </c>
      <c r="AA103" t="str">
        <f t="shared" si="85"/>
        <v/>
      </c>
      <c r="AB103" t="str">
        <f t="shared" si="86"/>
        <v/>
      </c>
      <c r="AC103" s="12" t="str">
        <f t="shared" si="87"/>
        <v/>
      </c>
      <c r="AD103" s="6" t="str">
        <f t="shared" si="88"/>
        <v/>
      </c>
      <c r="AE103" s="18" t="str">
        <f t="shared" si="67"/>
        <v/>
      </c>
      <c r="AF103" s="18" t="str">
        <f t="shared" si="89"/>
        <v/>
      </c>
      <c r="AG103" s="19" t="str">
        <f t="shared" si="69"/>
        <v/>
      </c>
      <c r="AH103" s="18" t="str">
        <f>IF(AF103="","",WORKDAY.INTL(AF103-1,1,V103,'Resmi Tatiller'!$A$2:$A$17))</f>
        <v/>
      </c>
      <c r="AI103" s="18" t="str">
        <f t="shared" si="90"/>
        <v/>
      </c>
      <c r="AJ103" s="18" t="str">
        <f>IF(AE103="","",IF(AH103&lt;&gt;AF103,AH103+TIME(8,0,0),IF(AG103&lt;TIME(8,0,0),AF103+TIME(8,0,0),IF(AG103&lt;TIME(12,0,0),AE103,IF(AG103&lt;TIME(12,45,0),AF103+TIME(12,45,0),IF(AG103&lt;TIME(15,0,0),AE103,IF(AG103&lt;TIME(15,15,0),AF103+TIME(15,15,0),IF(AG103&lt;TIME(18,0,0),AE103,WORKDAY.INTL(AF103,1,V103,'Resmi Tatiller'!$A$2:$A$17)+TIME(8,0,0)))))))))</f>
        <v/>
      </c>
      <c r="AK103" s="18" t="str">
        <f>IF(AE103="","",IF(AH103&lt;&gt;AF103,AH103+TIME(8,0,0),IF(AG103&lt;TIME(8,0,0),AF103+TIME(8,0,0),IF(AG103&lt;TIME(12,0,0),AE103,IF(AG103&lt;TIME(12,45,0),AF103+TIME(12,45,0),IF(AG103&lt;TIME(15,0,0),AE103,IF(AG103&lt;TIME(15,15,0),AF103+TIME(15,15,0),IF(AG103&lt;TIME(20,0,0),AE103,WORKDAY.INTL(AF103,1,V103,'Resmi Tatiller'!$A$2:$A$17)+TIME(8,0,0)))))))))</f>
        <v/>
      </c>
      <c r="AL103" s="18" t="str">
        <f t="shared" si="71"/>
        <v/>
      </c>
    </row>
  </sheetData>
  <mergeCells count="1">
    <mergeCell ref="A1:T1"/>
  </mergeCells>
  <conditionalFormatting sqref="T3:T102">
    <cfRule type="expression" dxfId="24" priority="1">
      <formula>$T3="Eksik"</formula>
    </cfRule>
    <cfRule type="expression" dxfId="23" priority="2">
      <formula>$T3="Planlandı"</formula>
    </cfRule>
  </conditionalFormatting>
  <conditionalFormatting sqref="AD3:AD103">
    <cfRule type="expression" dxfId="22" priority="3">
      <formula>AD3="Gündüz"</formula>
    </cfRule>
    <cfRule type="expression" dxfId="21" priority="4">
      <formula>AD3="Gece"</formula>
    </cfRule>
    <cfRule type="expression" dxfId="20" priority="5">
      <formula>AD3="2 Vardiya"</formula>
    </cfRule>
  </conditionalFormatting>
  <dataValidations count="4">
    <dataValidation type="list" sqref="M3:M103" xr:uid="{00000000-0002-0000-0700-000000000000}">
      <formula1>"Çalışır,Çalışmaz"</formula1>
    </dataValidation>
    <dataValidation type="list" allowBlank="1" showErrorMessage="1" sqref="U3:U103" xr:uid="{00000000-0002-0000-0700-000001000000}">
      <formula1>"Yok,Kalıp Arızası,Makine Arızası,Bakım,Ayar,Kalıp Değişimi,Boya Değişimi,Hammadde Bekleme,Operatör Bekleme,Diğer"</formula1>
    </dataValidation>
    <dataValidation type="list" showErrorMessage="1" sqref="AH3:AH103" xr:uid="{00000000-0002-0000-0700-000002000000}">
      <formula1>"Gündüz,Gece,2 Vardiya,24 Saat"</formula1>
    </dataValidation>
    <dataValidation type="list" sqref="I3:I103" xr:uid="{00000000-0002-0000-0700-000003000000}">
      <formula1>"10,12,24"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L103"/>
  <sheetViews>
    <sheetView showGridLines="0" topLeftCell="A58" workbookViewId="0">
      <selection activeCell="B104" sqref="A104:XFD104"/>
    </sheetView>
  </sheetViews>
  <sheetFormatPr defaultRowHeight="15" x14ac:dyDescent="0.25"/>
  <cols>
    <col min="1" max="1" width="7" customWidth="1"/>
    <col min="2" max="2" width="17" customWidth="1"/>
    <col min="3" max="3" width="36" customWidth="1"/>
    <col min="4" max="4" width="14" customWidth="1"/>
    <col min="5" max="5" width="3.85546875" bestFit="1" customWidth="1"/>
    <col min="6" max="6" width="7.5703125" customWidth="1"/>
    <col min="7" max="7" width="12" customWidth="1"/>
    <col min="8" max="8" width="14" customWidth="1"/>
    <col min="9" max="9" width="10.7109375" customWidth="1"/>
    <col min="10" max="12" width="16" hidden="1" customWidth="1"/>
    <col min="13" max="13" width="14" customWidth="1"/>
    <col min="14" max="14" width="16" customWidth="1"/>
    <col min="15" max="15" width="14" customWidth="1"/>
    <col min="16" max="16" width="17" customWidth="1"/>
    <col min="17" max="17" width="12" customWidth="1"/>
    <col min="18" max="18" width="16" customWidth="1"/>
    <col min="19" max="20" width="12" customWidth="1"/>
    <col min="21" max="21" width="18" hidden="1" customWidth="1"/>
    <col min="22" max="22" width="28" hidden="1" customWidth="1"/>
    <col min="23" max="24" width="18" hidden="1" customWidth="1"/>
    <col min="25" max="29" width="12" hidden="1" customWidth="1"/>
    <col min="30" max="30" width="16" hidden="1" customWidth="1"/>
    <col min="31" max="38" width="12" hidden="1" customWidth="1"/>
    <col min="39" max="39" width="0" hidden="1" customWidth="1"/>
  </cols>
  <sheetData>
    <row r="1" spans="1:38" ht="27.95" customHeight="1" x14ac:dyDescent="0.25">
      <c r="A1" s="21" t="s">
        <v>768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pans="1:38" ht="38.1" customHeight="1" x14ac:dyDescent="0.25">
      <c r="A2" s="4" t="s">
        <v>726</v>
      </c>
      <c r="B2" s="4" t="s">
        <v>727</v>
      </c>
      <c r="C2" s="4" t="s">
        <v>728</v>
      </c>
      <c r="D2" s="4" t="s">
        <v>729</v>
      </c>
      <c r="E2" s="4" t="s">
        <v>730</v>
      </c>
      <c r="F2" s="4" t="s">
        <v>731</v>
      </c>
      <c r="G2" s="4" t="s">
        <v>732</v>
      </c>
      <c r="H2" s="4" t="s">
        <v>706</v>
      </c>
      <c r="I2" s="4" t="s">
        <v>733</v>
      </c>
      <c r="J2" s="4" t="s">
        <v>734</v>
      </c>
      <c r="K2" s="4" t="s">
        <v>735</v>
      </c>
      <c r="L2" s="4" t="s">
        <v>736</v>
      </c>
      <c r="M2" s="4" t="s">
        <v>737</v>
      </c>
      <c r="N2" s="4" t="s">
        <v>738</v>
      </c>
      <c r="O2" s="4" t="s">
        <v>739</v>
      </c>
      <c r="P2" s="4" t="s">
        <v>740</v>
      </c>
      <c r="Q2" s="4" t="s">
        <v>741</v>
      </c>
      <c r="R2" s="4" t="s">
        <v>742</v>
      </c>
      <c r="S2" s="4" t="s">
        <v>743</v>
      </c>
      <c r="T2" s="4" t="s">
        <v>744</v>
      </c>
      <c r="U2" s="5" t="s">
        <v>745</v>
      </c>
      <c r="V2" s="5" t="s">
        <v>746</v>
      </c>
      <c r="W2" s="5" t="s">
        <v>747</v>
      </c>
      <c r="X2" s="5" t="s">
        <v>748</v>
      </c>
      <c r="Y2" s="5" t="s">
        <v>749</v>
      </c>
      <c r="Z2" s="5" t="s">
        <v>750</v>
      </c>
      <c r="AA2" s="5" t="s">
        <v>751</v>
      </c>
      <c r="AB2" s="5" t="s">
        <v>752</v>
      </c>
      <c r="AC2" s="5" t="s">
        <v>753</v>
      </c>
      <c r="AD2" s="5" t="s">
        <v>754</v>
      </c>
      <c r="AE2" s="17" t="s">
        <v>755</v>
      </c>
      <c r="AF2" s="17" t="s">
        <v>756</v>
      </c>
      <c r="AG2" s="17" t="s">
        <v>757</v>
      </c>
      <c r="AH2" s="17" t="s">
        <v>758</v>
      </c>
      <c r="AI2" s="17" t="s">
        <v>759</v>
      </c>
      <c r="AJ2" s="17" t="s">
        <v>760</v>
      </c>
      <c r="AK2" s="20" t="s">
        <v>761</v>
      </c>
      <c r="AL2" s="20" t="s">
        <v>762</v>
      </c>
    </row>
    <row r="3" spans="1:38" x14ac:dyDescent="0.25">
      <c r="A3" s="6" t="str">
        <f t="shared" ref="A3:A34" si="0">IF($B3="","",ROW()-2)</f>
        <v/>
      </c>
      <c r="B3" s="6"/>
      <c r="C3" s="7" t="str">
        <f>IFERROR(VLOOKUP(B3,'Ürün Veri'!$A:$E,2,FALSE),"")</f>
        <v/>
      </c>
      <c r="D3" s="7" t="str">
        <f>IFERROR(VLOOKUP(B3,'Ürün Veri'!$A:$E,3,FALSE),"")</f>
        <v/>
      </c>
      <c r="E3" s="7" t="str">
        <f>IFERROR(VLOOKUP(B3,'Ürün Veri'!$A:$E,4,FALSE),"")</f>
        <v/>
      </c>
      <c r="F3" s="7" t="str">
        <f>IFERROR(VLOOKUP(B3,'Ürün Veri'!$A:$E,5,FALSE),"")</f>
        <v/>
      </c>
      <c r="G3" s="6"/>
      <c r="H3" s="6"/>
      <c r="I3" s="14">
        <v>10</v>
      </c>
      <c r="J3" s="15">
        <f t="shared" ref="J3:J34" si="1">IF($I3="","",IF(VALUE($I3)=24,90,45))</f>
        <v>45</v>
      </c>
      <c r="K3" s="15">
        <f t="shared" ref="K3:K34" si="2">IF($I3="","",IF(VALUE($I3)=24,30,15))</f>
        <v>15</v>
      </c>
      <c r="L3" s="8">
        <f t="shared" ref="L3:L34" si="3">IF($I3="","",VALUE($I3)-($J3+$K3)/60)</f>
        <v>9</v>
      </c>
      <c r="M3" s="6" t="s">
        <v>763</v>
      </c>
      <c r="N3" s="9"/>
      <c r="O3" s="10"/>
      <c r="P3" s="8" t="str">
        <f t="shared" ref="P3:P34" si="4">IF(OR(E3="",F3="",G3="",E3=0),"",G3/E3*F3/3600)</f>
        <v/>
      </c>
      <c r="Q3" s="8" t="str">
        <f t="shared" ref="Q3:Q34" si="5">IF(OR(P3="",L3="",L3=0),"",P3/L3)</f>
        <v/>
      </c>
      <c r="R3" s="9" t="str">
        <f>IF(AB3="","",WORKDAY.INTL(W3,AA3,V3,'Resmi Tatiller'!$A$2:$A$17))</f>
        <v/>
      </c>
      <c r="S3" s="10" t="str">
        <f t="shared" ref="S3:S34" si="6">IF(AB3="","",IF($AD3="24 Saat",AB3/1440,IF($AD3="12 Saat",IF(AB3&lt;=240,TIME(8,0,0)+AB3/1440,IF(AB3&lt;=375,TIME(12,45,0)+(AB3-240)/1440,TIME(15,15,0)+(AB3-375)/1440)),IF($AD3="2 Vardiya",IF(AB3&lt;=240,TIME(8,0,0)+AB3/1440,IF(AB3&lt;=375,TIME(12,45,0)+(AB3-240)/1440,IF(AB3&lt;=540,TIME(15,15,0)+(AB3-375)/1440,IF(AB3&lt;=780,TIME(20,0,0)+(AB3-540)/1440,IF(AB3&lt;=915,1+TIME(0,45,0)+(AB3-780)/1440,1+TIME(3,15,0)+(AB3-915)/1440))))),IF(AB3&lt;=240,TIME(8,0,0)+AB3/1440,IF(AB3&lt;=375,TIME(12,45,0)+(AB3-240)/1440,TIME(15,15,0)+(AB3-375)/1440))))))</f>
        <v/>
      </c>
      <c r="T3" s="8" t="str">
        <f t="shared" ref="T3:T34" si="7">IF(B3="","Boş",IF(OR(G3="",N3="",O3=""),"Eksik",IF(OR(R3="",S3=""),"Kontrol","Planlandı")))</f>
        <v>Boş</v>
      </c>
      <c r="U3" s="8">
        <f t="shared" ref="U3:U34" si="8">IF($AD3="24 Saat",1440,IF($AD3="2 Vardiya",1080,IF($AD3="12 Saat",660,IF($AD3="Gündüz",540,IF(L3="","",L3*60)))))</f>
        <v>540</v>
      </c>
      <c r="V3" s="11" t="str">
        <f t="shared" ref="V3:V34" si="9">IF(M3="Çalışmaz","0000011","0000000")</f>
        <v>0000011</v>
      </c>
      <c r="W3" s="9" t="str">
        <f>IF(OR(N3="",O3=""),"",IF($AD3="24 Saat",N3,IF($AD3="12 Saat",IF(O3&gt;=TIME(20,0,0),WORKDAY.INTL(N3,1,V3,'Resmi Tatiller'!$A$2:$A$17),WORKDAY.INTL(N3-1,1,V3,'Resmi Tatiller'!$A$2:$A$17)),IF($AD3="2 Vardiya",IF(O3&lt;TIME(6,0,0),N3-1,IF(O3&lt;TIME(8,0,0),WORKDAY.INTL(N3-1,1,V3,'Resmi Tatiller'!$A$2:$A$17),N3)),IF(O3&gt;=TIME(18,0,0),WORKDAY.INTL(N3,1,V3,'Resmi Tatiller'!$A$2:$A$17),WORKDAY.INTL(N3-1,1,V3,'Resmi Tatiller'!$A$2:$A$17))))))</f>
        <v/>
      </c>
      <c r="X3" s="8" t="str">
        <f t="shared" ref="X3:X34" si="10">IF(W3="","",IF($AD3="24 Saat",MOD(O3,1)*1440,IF($AD3="12 Saat",IF(W3&lt;&gt;N3,0,IF(O3&lt;TIME(8,0,0),0,IF(O3&lt;TIME(12,0,0),(O3-TIME(8,0,0))*1440,IF(O3&lt;TIME(12,45,0),240,IF(O3&lt;TIME(15,0,0),240+(O3-TIME(12,45,0))*1440,IF(O3&lt;TIME(15,15,0),375,IF(O3&lt;TIME(20,0,0),375+(O3-TIME(15,15,0))*1440,0))))))),IF($AD3="2 Vardiya",IF(O3&lt;TIME(6,0,0),IF(O3&lt;TIME(0,45,0),780,IF(O3&lt;TIME(3,0,0),780+(O3-TIME(0,45,0))*1440,IF(O3&lt;TIME(3,15,0),915,915+(O3-TIME(3,15,0))*1440))),IF(O3&lt;TIME(8,0,0),0,IF(O3&lt;TIME(12,0,0),(O3-TIME(8,0,0))*1440,IF(O3&lt;TIME(12,45,0),240,IF(O3&lt;TIME(15,0,0),240+(O3-TIME(12,45,0))*1440,IF(O3&lt;TIME(15,15,0),375,IF(O3&lt;TIME(18,0,0),375+(O3-TIME(15,15,0))*1440,IF(O3&lt;TIME(20,0,0),540,540+(O3-TIME(20,0,0))*1440)))))))),IF(W3&lt;&gt;N3,0,IF(O3&lt;TIME(8,0,0),0,IF(O3&lt;TIME(12,0,0),(O3-TIME(8,0,0))*1440,IF(O3&lt;TIME(12,45,0),240,IF(O3&lt;TIME(15,0,0),240+(O3-TIME(12,45,0))*1440,IF(O3&lt;TIME(15,15,0),375,IF(O3&lt;TIME(18,0,0),375+(O3-TIME(15,15,0))*1440,0)))))))))))</f>
        <v/>
      </c>
      <c r="Y3" s="11" t="str">
        <f t="shared" ref="Y3:Y34" si="11">IF(P3="","",ROUNDUP(P3*60,0))</f>
        <v/>
      </c>
      <c r="Z3" s="11" t="str">
        <f t="shared" ref="Z3:Z34" si="12">IF(Y3="","",N(X3)+Y3)</f>
        <v/>
      </c>
      <c r="AA3" s="11" t="str">
        <f t="shared" ref="AA3:AA34" si="13">IF(OR(Z3="",U3="",U3=0),"",INT((Z3-1)/U3))</f>
        <v/>
      </c>
      <c r="AB3" s="11" t="str">
        <f t="shared" ref="AB3:AB34" si="14">IF(OR(Z3="",U3="",U3=0),"",MOD(Z3-1,U3)+1)</f>
        <v/>
      </c>
      <c r="AC3" s="12" t="str">
        <f t="shared" ref="AC3:AC34" si="15">IF(AB3="","",R3+S3)</f>
        <v/>
      </c>
      <c r="AD3" s="6" t="str">
        <f t="shared" ref="AD3:AD34" si="16">IF($I3="","",IF(VALUE($I3)=10,"Gündüz",IF(VALUE($I3)=12,"12 Saat",IF(VALUE($I3)=24,"2 Vardiya",""))))</f>
        <v>Gündüz</v>
      </c>
    </row>
    <row r="4" spans="1:38" x14ac:dyDescent="0.25">
      <c r="A4" s="6" t="str">
        <f t="shared" si="0"/>
        <v/>
      </c>
      <c r="B4" s="6"/>
      <c r="C4" s="7" t="str">
        <f>IFERROR(VLOOKUP(B4,'Ürün Veri'!$A:$E,2,FALSE),"")</f>
        <v/>
      </c>
      <c r="D4" s="7" t="str">
        <f>IFERROR(VLOOKUP(B4,'Ürün Veri'!$A:$E,3,FALSE),"")</f>
        <v/>
      </c>
      <c r="E4" s="7" t="str">
        <f>IFERROR(VLOOKUP(B4,'Ürün Veri'!$A:$E,4,FALSE),"")</f>
        <v/>
      </c>
      <c r="F4" s="7" t="str">
        <f>IFERROR(VLOOKUP(B4,'Ürün Veri'!$A:$E,5,FALSE),"")</f>
        <v/>
      </c>
      <c r="G4" s="6"/>
      <c r="H4" s="6"/>
      <c r="I4" s="14">
        <v>10</v>
      </c>
      <c r="J4" s="15">
        <f t="shared" si="1"/>
        <v>45</v>
      </c>
      <c r="K4" s="15">
        <f t="shared" si="2"/>
        <v>15</v>
      </c>
      <c r="L4" s="8">
        <f t="shared" si="3"/>
        <v>9</v>
      </c>
      <c r="M4" s="6" t="s">
        <v>763</v>
      </c>
      <c r="N4" s="9" t="str">
        <f t="shared" ref="N4:N35" si="17">IF(AI4="","",INT(AI4))</f>
        <v/>
      </c>
      <c r="O4" s="10" t="str">
        <f t="shared" ref="O4:O35" si="18">IF(AI4="","",MOD(AI4,1))</f>
        <v/>
      </c>
      <c r="P4" s="8" t="str">
        <f t="shared" si="4"/>
        <v/>
      </c>
      <c r="Q4" s="8" t="str">
        <f t="shared" si="5"/>
        <v/>
      </c>
      <c r="R4" s="9" t="str">
        <f>IF(AB4="","",WORKDAY.INTL(W4,AA4,V4,'Resmi Tatiller'!$A$2:$A$17))</f>
        <v/>
      </c>
      <c r="S4" s="10" t="str">
        <f t="shared" si="6"/>
        <v/>
      </c>
      <c r="T4" s="8" t="str">
        <f t="shared" si="7"/>
        <v>Boş</v>
      </c>
      <c r="U4" s="8">
        <f t="shared" si="8"/>
        <v>540</v>
      </c>
      <c r="V4" s="11" t="str">
        <f t="shared" si="9"/>
        <v>0000011</v>
      </c>
      <c r="W4" s="9" t="str">
        <f>IF(OR(N4="",O4=""),"",IF($AD4="24 Saat",N4,IF($AD4="12 Saat",IF(O4&gt;=TIME(20,0,0),WORKDAY.INTL(N4,1,V4,'Resmi Tatiller'!$A$2:$A$17),WORKDAY.INTL(N4-1,1,V4,'Resmi Tatiller'!$A$2:$A$17)),IF($AD4="2 Vardiya",IF(O4&lt;TIME(6,0,0),N4-1,IF(O4&lt;TIME(8,0,0),WORKDAY.INTL(N4-1,1,V4,'Resmi Tatiller'!$A$2:$A$17),N4)),IF(O4&gt;=TIME(18,0,0),WORKDAY.INTL(N4,1,V4,'Resmi Tatiller'!$A$2:$A$17),WORKDAY.INTL(N4-1,1,V4,'Resmi Tatiller'!$A$2:$A$17))))))</f>
        <v/>
      </c>
      <c r="X4" s="8" t="str">
        <f t="shared" si="10"/>
        <v/>
      </c>
      <c r="Y4" s="11" t="str">
        <f t="shared" si="11"/>
        <v/>
      </c>
      <c r="Z4" s="11" t="str">
        <f t="shared" si="12"/>
        <v/>
      </c>
      <c r="AA4" s="11" t="str">
        <f t="shared" si="13"/>
        <v/>
      </c>
      <c r="AB4" s="11" t="str">
        <f t="shared" si="14"/>
        <v/>
      </c>
      <c r="AC4" s="12" t="str">
        <f t="shared" si="15"/>
        <v/>
      </c>
      <c r="AD4" s="6" t="str">
        <f t="shared" si="16"/>
        <v>Gündüz</v>
      </c>
      <c r="AE4" s="18" t="str">
        <f t="shared" ref="AE4:AE35" si="19">IF(B4="","",IF(AC3="","",AC3+1/24))</f>
        <v/>
      </c>
      <c r="AF4" s="18" t="str">
        <f t="shared" ref="AF4:AF35" si="20">IF(AE4="","",INT(AE4))</f>
        <v/>
      </c>
      <c r="AG4" s="19" t="str">
        <f t="shared" ref="AG4:AG35" si="21">IF(AE4="","",MOD(AE4,1))</f>
        <v/>
      </c>
      <c r="AH4" s="18" t="str">
        <f>IF(AF4="","",WORKDAY.INTL(AF4-1,1,V4,'Resmi Tatiller'!$A$2:$A$17))</f>
        <v/>
      </c>
      <c r="AI4" s="18" t="str">
        <f t="shared" ref="AI4:AI35" si="22">IF(AE4="","",IF($AD4="24 Saat",AE4,IF($AD4="Gündüz",AJ4,IF($AD4="12 Saat",AK4,IF($AD4="2 Vardiya",AL4,AE4)))))</f>
        <v/>
      </c>
      <c r="AJ4" s="18" t="str">
        <f>IF(AE4="","",IF(AH4&lt;&gt;AF4,AH4+TIME(8,0,0),IF(AG4&lt;TIME(8,0,0),AF4+TIME(8,0,0),IF(AG4&lt;TIME(12,0,0),AE4,IF(AG4&lt;TIME(12,45,0),AF4+TIME(12,45,0),IF(AG4&lt;TIME(15,0,0),AE4,IF(AG4&lt;TIME(15,15,0),AF4+TIME(15,15,0),IF(AG4&lt;TIME(18,0,0),AE4,WORKDAY.INTL(AF4,1,V4,'Resmi Tatiller'!$A$2:$A$17)+TIME(8,0,0)))))))))</f>
        <v/>
      </c>
      <c r="AK4" s="18" t="str">
        <f>IF(AE4="","",IF(AH4&lt;&gt;AF4,AH4+TIME(8,0,0),IF(AG4&lt;TIME(8,0,0),AF4+TIME(8,0,0),IF(AG4&lt;TIME(12,0,0),AE4,IF(AG4&lt;TIME(12,45,0),AF4+TIME(12,45,0),IF(AG4&lt;TIME(15,0,0),AE4,IF(AG4&lt;TIME(15,15,0),AF4+TIME(15,15,0),IF(AG4&lt;TIME(20,0,0),AE4,WORKDAY.INTL(AF4,1,V4,'Resmi Tatiller'!$A$2:$A$17)+TIME(8,0,0)))))))))</f>
        <v/>
      </c>
      <c r="AL4" s="18" t="str">
        <f t="shared" ref="AL4:AL35" si="23">IF(AE4="","",IF(AG4&lt;TIME(6,0,0),IF(AG4&lt;TIME(0,45,0),AF4+TIME(0,45,0),IF(AG4&lt;TIME(3,0,0),AE4,IF(AG4&lt;TIME(3,15,0),AF4+TIME(3,15,0),AE4))),IF(AG4&lt;TIME(8,0,0),AF4+TIME(8,0,0),IF(AG4&lt;TIME(12,0,0),AE4,IF(AG4&lt;TIME(12,45,0),AF4+TIME(12,45,0),IF(AG4&lt;TIME(15,0,0),AE4,IF(AG4&lt;TIME(15,15,0),AF4+TIME(15,15,0),IF(AG4&lt;TIME(18,0,0),AE4,IF(AG4&lt;TIME(20,0,0),AF4+TIME(20,0,0),IF(AH4&lt;&gt;AF4,AH4+TIME(8,0,0),AE4))))))))))</f>
        <v/>
      </c>
    </row>
    <row r="5" spans="1:38" x14ac:dyDescent="0.25">
      <c r="A5" s="6" t="str">
        <f t="shared" si="0"/>
        <v/>
      </c>
      <c r="B5" s="6"/>
      <c r="C5" s="7" t="str">
        <f>IFERROR(VLOOKUP(B5,'Ürün Veri'!$A:$E,2,FALSE),"")</f>
        <v/>
      </c>
      <c r="D5" s="7" t="str">
        <f>IFERROR(VLOOKUP(B5,'Ürün Veri'!$A:$E,3,FALSE),"")</f>
        <v/>
      </c>
      <c r="E5" s="7" t="str">
        <f>IFERROR(VLOOKUP(B5,'Ürün Veri'!$A:$E,4,FALSE),"")</f>
        <v/>
      </c>
      <c r="F5" s="7" t="str">
        <f>IFERROR(VLOOKUP(B5,'Ürün Veri'!$A:$E,5,FALSE),"")</f>
        <v/>
      </c>
      <c r="G5" s="6"/>
      <c r="H5" s="6"/>
      <c r="I5" s="14">
        <v>10</v>
      </c>
      <c r="J5" s="15">
        <f t="shared" si="1"/>
        <v>45</v>
      </c>
      <c r="K5" s="15">
        <f t="shared" si="2"/>
        <v>15</v>
      </c>
      <c r="L5" s="8">
        <f t="shared" si="3"/>
        <v>9</v>
      </c>
      <c r="M5" s="6" t="s">
        <v>763</v>
      </c>
      <c r="N5" s="9" t="str">
        <f t="shared" si="17"/>
        <v/>
      </c>
      <c r="O5" s="10" t="str">
        <f t="shared" si="18"/>
        <v/>
      </c>
      <c r="P5" s="8" t="str">
        <f t="shared" si="4"/>
        <v/>
      </c>
      <c r="Q5" s="8" t="str">
        <f t="shared" si="5"/>
        <v/>
      </c>
      <c r="R5" s="9" t="str">
        <f>IF(AB5="","",WORKDAY.INTL(W5,AA5,V5,'Resmi Tatiller'!$A$2:$A$17))</f>
        <v/>
      </c>
      <c r="S5" s="10" t="str">
        <f t="shared" si="6"/>
        <v/>
      </c>
      <c r="T5" s="8" t="str">
        <f t="shared" si="7"/>
        <v>Boş</v>
      </c>
      <c r="U5" s="8">
        <f t="shared" si="8"/>
        <v>540</v>
      </c>
      <c r="V5" s="11" t="str">
        <f t="shared" si="9"/>
        <v>0000011</v>
      </c>
      <c r="W5" s="9" t="str">
        <f>IF(OR(N5="",O5=""),"",IF($AD5="24 Saat",N5,IF($AD5="12 Saat",IF(O5&gt;=TIME(20,0,0),WORKDAY.INTL(N5,1,V5,'Resmi Tatiller'!$A$2:$A$17),WORKDAY.INTL(N5-1,1,V5,'Resmi Tatiller'!$A$2:$A$17)),IF($AD5="2 Vardiya",IF(O5&lt;TIME(6,0,0),N5-1,IF(O5&lt;TIME(8,0,0),WORKDAY.INTL(N5-1,1,V5,'Resmi Tatiller'!$A$2:$A$17),N5)),IF(O5&gt;=TIME(18,0,0),WORKDAY.INTL(N5,1,V5,'Resmi Tatiller'!$A$2:$A$17),WORKDAY.INTL(N5-1,1,V5,'Resmi Tatiller'!$A$2:$A$17))))))</f>
        <v/>
      </c>
      <c r="X5" s="8" t="str">
        <f t="shared" si="10"/>
        <v/>
      </c>
      <c r="Y5" s="11" t="str">
        <f t="shared" si="11"/>
        <v/>
      </c>
      <c r="Z5" s="11" t="str">
        <f t="shared" si="12"/>
        <v/>
      </c>
      <c r="AA5" s="11" t="str">
        <f t="shared" si="13"/>
        <v/>
      </c>
      <c r="AB5" s="11" t="str">
        <f t="shared" si="14"/>
        <v/>
      </c>
      <c r="AC5" s="12" t="str">
        <f t="shared" si="15"/>
        <v/>
      </c>
      <c r="AD5" s="6" t="str">
        <f t="shared" si="16"/>
        <v>Gündüz</v>
      </c>
      <c r="AE5" s="18" t="str">
        <f t="shared" si="19"/>
        <v/>
      </c>
      <c r="AF5" s="18" t="str">
        <f t="shared" si="20"/>
        <v/>
      </c>
      <c r="AG5" s="19" t="str">
        <f t="shared" si="21"/>
        <v/>
      </c>
      <c r="AH5" s="18" t="str">
        <f>IF(AF5="","",WORKDAY.INTL(AF5-1,1,V5,'Resmi Tatiller'!$A$2:$A$17))</f>
        <v/>
      </c>
      <c r="AI5" s="18" t="str">
        <f t="shared" si="22"/>
        <v/>
      </c>
      <c r="AJ5" s="18" t="str">
        <f>IF(AE5="","",IF(AH5&lt;&gt;AF5,AH5+TIME(8,0,0),IF(AG5&lt;TIME(8,0,0),AF5+TIME(8,0,0),IF(AG5&lt;TIME(12,0,0),AE5,IF(AG5&lt;TIME(12,45,0),AF5+TIME(12,45,0),IF(AG5&lt;TIME(15,0,0),AE5,IF(AG5&lt;TIME(15,15,0),AF5+TIME(15,15,0),IF(AG5&lt;TIME(18,0,0),AE5,WORKDAY.INTL(AF5,1,V5,'Resmi Tatiller'!$A$2:$A$17)+TIME(8,0,0)))))))))</f>
        <v/>
      </c>
      <c r="AK5" s="18" t="str">
        <f>IF(AE5="","",IF(AH5&lt;&gt;AF5,AH5+TIME(8,0,0),IF(AG5&lt;TIME(8,0,0),AF5+TIME(8,0,0),IF(AG5&lt;TIME(12,0,0),AE5,IF(AG5&lt;TIME(12,45,0),AF5+TIME(12,45,0),IF(AG5&lt;TIME(15,0,0),AE5,IF(AG5&lt;TIME(15,15,0),AF5+TIME(15,15,0),IF(AG5&lt;TIME(20,0,0),AE5,WORKDAY.INTL(AF5,1,V5,'Resmi Tatiller'!$A$2:$A$17)+TIME(8,0,0)))))))))</f>
        <v/>
      </c>
      <c r="AL5" s="18" t="str">
        <f t="shared" si="23"/>
        <v/>
      </c>
    </row>
    <row r="6" spans="1:38" x14ac:dyDescent="0.25">
      <c r="A6" s="6" t="str">
        <f t="shared" si="0"/>
        <v/>
      </c>
      <c r="B6" s="6"/>
      <c r="C6" s="7" t="str">
        <f>IFERROR(VLOOKUP(B6,'Ürün Veri'!$A:$E,2,FALSE),"")</f>
        <v/>
      </c>
      <c r="D6" s="7" t="str">
        <f>IFERROR(VLOOKUP(B6,'Ürün Veri'!$A:$E,3,FALSE),"")</f>
        <v/>
      </c>
      <c r="E6" s="7" t="str">
        <f>IFERROR(VLOOKUP(B6,'Ürün Veri'!$A:$E,4,FALSE),"")</f>
        <v/>
      </c>
      <c r="F6" s="7" t="str">
        <f>IFERROR(VLOOKUP(B6,'Ürün Veri'!$A:$E,5,FALSE),"")</f>
        <v/>
      </c>
      <c r="G6" s="6"/>
      <c r="H6" s="6"/>
      <c r="I6" s="14">
        <v>10</v>
      </c>
      <c r="J6" s="15">
        <f t="shared" si="1"/>
        <v>45</v>
      </c>
      <c r="K6" s="15">
        <f t="shared" si="2"/>
        <v>15</v>
      </c>
      <c r="L6" s="8">
        <f t="shared" si="3"/>
        <v>9</v>
      </c>
      <c r="M6" s="6" t="s">
        <v>763</v>
      </c>
      <c r="N6" s="9" t="str">
        <f t="shared" si="17"/>
        <v/>
      </c>
      <c r="O6" s="10" t="str">
        <f t="shared" si="18"/>
        <v/>
      </c>
      <c r="P6" s="8" t="str">
        <f t="shared" si="4"/>
        <v/>
      </c>
      <c r="Q6" s="8" t="str">
        <f t="shared" si="5"/>
        <v/>
      </c>
      <c r="R6" s="9" t="str">
        <f>IF(AB6="","",WORKDAY.INTL(W6,AA6,V6,'Resmi Tatiller'!$A$2:$A$17))</f>
        <v/>
      </c>
      <c r="S6" s="10" t="str">
        <f t="shared" si="6"/>
        <v/>
      </c>
      <c r="T6" s="8" t="str">
        <f t="shared" si="7"/>
        <v>Boş</v>
      </c>
      <c r="U6" s="8">
        <f t="shared" si="8"/>
        <v>540</v>
      </c>
      <c r="V6" s="11" t="str">
        <f t="shared" si="9"/>
        <v>0000011</v>
      </c>
      <c r="W6" s="9" t="str">
        <f>IF(OR(N6="",O6=""),"",IF($AD6="24 Saat",N6,IF($AD6="12 Saat",IF(O6&gt;=TIME(20,0,0),WORKDAY.INTL(N6,1,V6,'Resmi Tatiller'!$A$2:$A$17),WORKDAY.INTL(N6-1,1,V6,'Resmi Tatiller'!$A$2:$A$17)),IF($AD6="2 Vardiya",IF(O6&lt;TIME(6,0,0),N6-1,IF(O6&lt;TIME(8,0,0),WORKDAY.INTL(N6-1,1,V6,'Resmi Tatiller'!$A$2:$A$17),N6)),IF(O6&gt;=TIME(18,0,0),WORKDAY.INTL(N6,1,V6,'Resmi Tatiller'!$A$2:$A$17),WORKDAY.INTL(N6-1,1,V6,'Resmi Tatiller'!$A$2:$A$17))))))</f>
        <v/>
      </c>
      <c r="X6" s="8" t="str">
        <f t="shared" si="10"/>
        <v/>
      </c>
      <c r="Y6" s="11" t="str">
        <f t="shared" si="11"/>
        <v/>
      </c>
      <c r="Z6" s="11" t="str">
        <f t="shared" si="12"/>
        <v/>
      </c>
      <c r="AA6" s="11" t="str">
        <f t="shared" si="13"/>
        <v/>
      </c>
      <c r="AB6" s="11" t="str">
        <f t="shared" si="14"/>
        <v/>
      </c>
      <c r="AC6" s="12" t="str">
        <f t="shared" si="15"/>
        <v/>
      </c>
      <c r="AD6" s="6" t="str">
        <f t="shared" si="16"/>
        <v>Gündüz</v>
      </c>
      <c r="AE6" s="18" t="str">
        <f t="shared" si="19"/>
        <v/>
      </c>
      <c r="AF6" s="18" t="str">
        <f t="shared" si="20"/>
        <v/>
      </c>
      <c r="AG6" s="19" t="str">
        <f t="shared" si="21"/>
        <v/>
      </c>
      <c r="AH6" s="18" t="str">
        <f>IF(AF6="","",WORKDAY.INTL(AF6-1,1,V6,'Resmi Tatiller'!$A$2:$A$17))</f>
        <v/>
      </c>
      <c r="AI6" s="18" t="str">
        <f t="shared" si="22"/>
        <v/>
      </c>
      <c r="AJ6" s="18" t="str">
        <f>IF(AE6="","",IF(AH6&lt;&gt;AF6,AH6+TIME(8,0,0),IF(AG6&lt;TIME(8,0,0),AF6+TIME(8,0,0),IF(AG6&lt;TIME(12,0,0),AE6,IF(AG6&lt;TIME(12,45,0),AF6+TIME(12,45,0),IF(AG6&lt;TIME(15,0,0),AE6,IF(AG6&lt;TIME(15,15,0),AF6+TIME(15,15,0),IF(AG6&lt;TIME(18,0,0),AE6,WORKDAY.INTL(AF6,1,V6,'Resmi Tatiller'!$A$2:$A$17)+TIME(8,0,0)))))))))</f>
        <v/>
      </c>
      <c r="AK6" s="18" t="str">
        <f>IF(AE6="","",IF(AH6&lt;&gt;AF6,AH6+TIME(8,0,0),IF(AG6&lt;TIME(8,0,0),AF6+TIME(8,0,0),IF(AG6&lt;TIME(12,0,0),AE6,IF(AG6&lt;TIME(12,45,0),AF6+TIME(12,45,0),IF(AG6&lt;TIME(15,0,0),AE6,IF(AG6&lt;TIME(15,15,0),AF6+TIME(15,15,0),IF(AG6&lt;TIME(20,0,0),AE6,WORKDAY.INTL(AF6,1,V6,'Resmi Tatiller'!$A$2:$A$17)+TIME(8,0,0)))))))))</f>
        <v/>
      </c>
      <c r="AL6" s="18" t="str">
        <f t="shared" si="23"/>
        <v/>
      </c>
    </row>
    <row r="7" spans="1:38" x14ac:dyDescent="0.25">
      <c r="A7" s="6" t="str">
        <f t="shared" si="0"/>
        <v/>
      </c>
      <c r="B7" s="6"/>
      <c r="C7" s="7" t="str">
        <f>IFERROR(VLOOKUP(B7,'Ürün Veri'!$A:$E,2,FALSE),"")</f>
        <v/>
      </c>
      <c r="D7" s="7" t="str">
        <f>IFERROR(VLOOKUP(B7,'Ürün Veri'!$A:$E,3,FALSE),"")</f>
        <v/>
      </c>
      <c r="E7" s="7" t="str">
        <f>IFERROR(VLOOKUP(B7,'Ürün Veri'!$A:$E,4,FALSE),"")</f>
        <v/>
      </c>
      <c r="F7" s="7" t="str">
        <f>IFERROR(VLOOKUP(B7,'Ürün Veri'!$A:$E,5,FALSE),"")</f>
        <v/>
      </c>
      <c r="G7" s="6"/>
      <c r="H7" s="6"/>
      <c r="I7" s="14">
        <v>10</v>
      </c>
      <c r="J7" s="15">
        <f t="shared" si="1"/>
        <v>45</v>
      </c>
      <c r="K7" s="15">
        <f t="shared" si="2"/>
        <v>15</v>
      </c>
      <c r="L7" s="8">
        <f t="shared" si="3"/>
        <v>9</v>
      </c>
      <c r="M7" s="6" t="s">
        <v>763</v>
      </c>
      <c r="N7" s="9" t="str">
        <f t="shared" si="17"/>
        <v/>
      </c>
      <c r="O7" s="10" t="str">
        <f t="shared" si="18"/>
        <v/>
      </c>
      <c r="P7" s="8" t="str">
        <f t="shared" si="4"/>
        <v/>
      </c>
      <c r="Q7" s="8" t="str">
        <f t="shared" si="5"/>
        <v/>
      </c>
      <c r="R7" s="9" t="str">
        <f>IF(AB7="","",WORKDAY.INTL(W7,AA7,V7,'Resmi Tatiller'!$A$2:$A$17))</f>
        <v/>
      </c>
      <c r="S7" s="10" t="str">
        <f t="shared" si="6"/>
        <v/>
      </c>
      <c r="T7" s="8" t="str">
        <f t="shared" si="7"/>
        <v>Boş</v>
      </c>
      <c r="U7" s="8">
        <f t="shared" si="8"/>
        <v>540</v>
      </c>
      <c r="V7" s="11" t="str">
        <f t="shared" si="9"/>
        <v>0000011</v>
      </c>
      <c r="W7" s="9" t="str">
        <f>IF(OR(N7="",O7=""),"",IF($AD7="24 Saat",N7,IF($AD7="12 Saat",IF(O7&gt;=TIME(20,0,0),WORKDAY.INTL(N7,1,V7,'Resmi Tatiller'!$A$2:$A$17),WORKDAY.INTL(N7-1,1,V7,'Resmi Tatiller'!$A$2:$A$17)),IF($AD7="2 Vardiya",IF(O7&lt;TIME(6,0,0),N7-1,IF(O7&lt;TIME(8,0,0),WORKDAY.INTL(N7-1,1,V7,'Resmi Tatiller'!$A$2:$A$17),N7)),IF(O7&gt;=TIME(18,0,0),WORKDAY.INTL(N7,1,V7,'Resmi Tatiller'!$A$2:$A$17),WORKDAY.INTL(N7-1,1,V7,'Resmi Tatiller'!$A$2:$A$17))))))</f>
        <v/>
      </c>
      <c r="X7" s="8" t="str">
        <f t="shared" si="10"/>
        <v/>
      </c>
      <c r="Y7" s="11" t="str">
        <f t="shared" si="11"/>
        <v/>
      </c>
      <c r="Z7" s="11" t="str">
        <f t="shared" si="12"/>
        <v/>
      </c>
      <c r="AA7" s="11" t="str">
        <f t="shared" si="13"/>
        <v/>
      </c>
      <c r="AB7" s="11" t="str">
        <f t="shared" si="14"/>
        <v/>
      </c>
      <c r="AC7" s="12" t="str">
        <f t="shared" si="15"/>
        <v/>
      </c>
      <c r="AD7" s="6" t="str">
        <f t="shared" si="16"/>
        <v>Gündüz</v>
      </c>
      <c r="AE7" s="18" t="str">
        <f t="shared" si="19"/>
        <v/>
      </c>
      <c r="AF7" s="18" t="str">
        <f t="shared" si="20"/>
        <v/>
      </c>
      <c r="AG7" s="19" t="str">
        <f t="shared" si="21"/>
        <v/>
      </c>
      <c r="AH7" s="18" t="str">
        <f>IF(AF7="","",WORKDAY.INTL(AF7-1,1,V7,'Resmi Tatiller'!$A$2:$A$17))</f>
        <v/>
      </c>
      <c r="AI7" s="18" t="str">
        <f t="shared" si="22"/>
        <v/>
      </c>
      <c r="AJ7" s="18" t="str">
        <f>IF(AE7="","",IF(AH7&lt;&gt;AF7,AH7+TIME(8,0,0),IF(AG7&lt;TIME(8,0,0),AF7+TIME(8,0,0),IF(AG7&lt;TIME(12,0,0),AE7,IF(AG7&lt;TIME(12,45,0),AF7+TIME(12,45,0),IF(AG7&lt;TIME(15,0,0),AE7,IF(AG7&lt;TIME(15,15,0),AF7+TIME(15,15,0),IF(AG7&lt;TIME(18,0,0),AE7,WORKDAY.INTL(AF7,1,V7,'Resmi Tatiller'!$A$2:$A$17)+TIME(8,0,0)))))))))</f>
        <v/>
      </c>
      <c r="AK7" s="18" t="str">
        <f>IF(AE7="","",IF(AH7&lt;&gt;AF7,AH7+TIME(8,0,0),IF(AG7&lt;TIME(8,0,0),AF7+TIME(8,0,0),IF(AG7&lt;TIME(12,0,0),AE7,IF(AG7&lt;TIME(12,45,0),AF7+TIME(12,45,0),IF(AG7&lt;TIME(15,0,0),AE7,IF(AG7&lt;TIME(15,15,0),AF7+TIME(15,15,0),IF(AG7&lt;TIME(20,0,0),AE7,WORKDAY.INTL(AF7,1,V7,'Resmi Tatiller'!$A$2:$A$17)+TIME(8,0,0)))))))))</f>
        <v/>
      </c>
      <c r="AL7" s="18" t="str">
        <f t="shared" si="23"/>
        <v/>
      </c>
    </row>
    <row r="8" spans="1:38" x14ac:dyDescent="0.25">
      <c r="A8" s="6" t="str">
        <f t="shared" si="0"/>
        <v/>
      </c>
      <c r="B8" s="6"/>
      <c r="C8" s="7" t="str">
        <f>IFERROR(VLOOKUP(B8,'Ürün Veri'!$A:$E,2,FALSE),"")</f>
        <v/>
      </c>
      <c r="D8" s="7" t="str">
        <f>IFERROR(VLOOKUP(B8,'Ürün Veri'!$A:$E,3,FALSE),"")</f>
        <v/>
      </c>
      <c r="E8" s="7" t="str">
        <f>IFERROR(VLOOKUP(B8,'Ürün Veri'!$A:$E,4,FALSE),"")</f>
        <v/>
      </c>
      <c r="F8" s="7" t="str">
        <f>IFERROR(VLOOKUP(B8,'Ürün Veri'!$A:$E,5,FALSE),"")</f>
        <v/>
      </c>
      <c r="G8" s="6"/>
      <c r="H8" s="6"/>
      <c r="I8" s="14">
        <v>10</v>
      </c>
      <c r="J8" s="15">
        <f t="shared" si="1"/>
        <v>45</v>
      </c>
      <c r="K8" s="15">
        <f t="shared" si="2"/>
        <v>15</v>
      </c>
      <c r="L8" s="8">
        <f t="shared" si="3"/>
        <v>9</v>
      </c>
      <c r="M8" s="6" t="s">
        <v>763</v>
      </c>
      <c r="N8" s="9" t="str">
        <f t="shared" si="17"/>
        <v/>
      </c>
      <c r="O8" s="10" t="str">
        <f t="shared" si="18"/>
        <v/>
      </c>
      <c r="P8" s="8" t="str">
        <f t="shared" si="4"/>
        <v/>
      </c>
      <c r="Q8" s="8" t="str">
        <f t="shared" si="5"/>
        <v/>
      </c>
      <c r="R8" s="9" t="str">
        <f>IF(AB8="","",WORKDAY.INTL(W8,AA8,V8,'Resmi Tatiller'!$A$2:$A$17))</f>
        <v/>
      </c>
      <c r="S8" s="10" t="str">
        <f t="shared" si="6"/>
        <v/>
      </c>
      <c r="T8" s="8" t="str">
        <f t="shared" si="7"/>
        <v>Boş</v>
      </c>
      <c r="U8" s="8">
        <f t="shared" si="8"/>
        <v>540</v>
      </c>
      <c r="V8" s="11" t="str">
        <f t="shared" si="9"/>
        <v>0000011</v>
      </c>
      <c r="W8" s="9" t="str">
        <f>IF(OR(N8="",O8=""),"",IF($AD8="24 Saat",N8,IF($AD8="12 Saat",IF(O8&gt;=TIME(20,0,0),WORKDAY.INTL(N8,1,V8,'Resmi Tatiller'!$A$2:$A$17),WORKDAY.INTL(N8-1,1,V8,'Resmi Tatiller'!$A$2:$A$17)),IF($AD8="2 Vardiya",IF(O8&lt;TIME(6,0,0),N8-1,IF(O8&lt;TIME(8,0,0),WORKDAY.INTL(N8-1,1,V8,'Resmi Tatiller'!$A$2:$A$17),N8)),IF(O8&gt;=TIME(18,0,0),WORKDAY.INTL(N8,1,V8,'Resmi Tatiller'!$A$2:$A$17),WORKDAY.INTL(N8-1,1,V8,'Resmi Tatiller'!$A$2:$A$17))))))</f>
        <v/>
      </c>
      <c r="X8" s="8" t="str">
        <f t="shared" si="10"/>
        <v/>
      </c>
      <c r="Y8" s="11" t="str">
        <f t="shared" si="11"/>
        <v/>
      </c>
      <c r="Z8" s="11" t="str">
        <f t="shared" si="12"/>
        <v/>
      </c>
      <c r="AA8" s="11" t="str">
        <f t="shared" si="13"/>
        <v/>
      </c>
      <c r="AB8" s="11" t="str">
        <f t="shared" si="14"/>
        <v/>
      </c>
      <c r="AC8" s="12" t="str">
        <f t="shared" si="15"/>
        <v/>
      </c>
      <c r="AD8" s="6" t="str">
        <f t="shared" si="16"/>
        <v>Gündüz</v>
      </c>
      <c r="AE8" s="18" t="str">
        <f t="shared" si="19"/>
        <v/>
      </c>
      <c r="AF8" s="18" t="str">
        <f t="shared" si="20"/>
        <v/>
      </c>
      <c r="AG8" s="19" t="str">
        <f t="shared" si="21"/>
        <v/>
      </c>
      <c r="AH8" s="18" t="str">
        <f>IF(AF8="","",WORKDAY.INTL(AF8-1,1,V8,'Resmi Tatiller'!$A$2:$A$17))</f>
        <v/>
      </c>
      <c r="AI8" s="18" t="str">
        <f t="shared" si="22"/>
        <v/>
      </c>
      <c r="AJ8" s="18" t="str">
        <f>IF(AE8="","",IF(AH8&lt;&gt;AF8,AH8+TIME(8,0,0),IF(AG8&lt;TIME(8,0,0),AF8+TIME(8,0,0),IF(AG8&lt;TIME(12,0,0),AE8,IF(AG8&lt;TIME(12,45,0),AF8+TIME(12,45,0),IF(AG8&lt;TIME(15,0,0),AE8,IF(AG8&lt;TIME(15,15,0),AF8+TIME(15,15,0),IF(AG8&lt;TIME(18,0,0),AE8,WORKDAY.INTL(AF8,1,V8,'Resmi Tatiller'!$A$2:$A$17)+TIME(8,0,0)))))))))</f>
        <v/>
      </c>
      <c r="AK8" s="18" t="str">
        <f>IF(AE8="","",IF(AH8&lt;&gt;AF8,AH8+TIME(8,0,0),IF(AG8&lt;TIME(8,0,0),AF8+TIME(8,0,0),IF(AG8&lt;TIME(12,0,0),AE8,IF(AG8&lt;TIME(12,45,0),AF8+TIME(12,45,0),IF(AG8&lt;TIME(15,0,0),AE8,IF(AG8&lt;TIME(15,15,0),AF8+TIME(15,15,0),IF(AG8&lt;TIME(20,0,0),AE8,WORKDAY.INTL(AF8,1,V8,'Resmi Tatiller'!$A$2:$A$17)+TIME(8,0,0)))))))))</f>
        <v/>
      </c>
      <c r="AL8" s="18" t="str">
        <f t="shared" si="23"/>
        <v/>
      </c>
    </row>
    <row r="9" spans="1:38" x14ac:dyDescent="0.25">
      <c r="A9" s="6" t="str">
        <f t="shared" si="0"/>
        <v/>
      </c>
      <c r="B9" s="6"/>
      <c r="C9" s="7" t="str">
        <f>IFERROR(VLOOKUP(B9,'Ürün Veri'!$A:$E,2,FALSE),"")</f>
        <v/>
      </c>
      <c r="D9" s="7" t="str">
        <f>IFERROR(VLOOKUP(B9,'Ürün Veri'!$A:$E,3,FALSE),"")</f>
        <v/>
      </c>
      <c r="E9" s="7" t="str">
        <f>IFERROR(VLOOKUP(B9,'Ürün Veri'!$A:$E,4,FALSE),"")</f>
        <v/>
      </c>
      <c r="F9" s="7" t="str">
        <f>IFERROR(VLOOKUP(B9,'Ürün Veri'!$A:$E,5,FALSE),"")</f>
        <v/>
      </c>
      <c r="G9" s="6"/>
      <c r="H9" s="6"/>
      <c r="I9" s="14">
        <v>10</v>
      </c>
      <c r="J9" s="15">
        <f t="shared" si="1"/>
        <v>45</v>
      </c>
      <c r="K9" s="15">
        <f t="shared" si="2"/>
        <v>15</v>
      </c>
      <c r="L9" s="8">
        <f t="shared" si="3"/>
        <v>9</v>
      </c>
      <c r="M9" s="6" t="s">
        <v>763</v>
      </c>
      <c r="N9" s="9" t="str">
        <f t="shared" si="17"/>
        <v/>
      </c>
      <c r="O9" s="10" t="str">
        <f t="shared" si="18"/>
        <v/>
      </c>
      <c r="P9" s="8" t="str">
        <f t="shared" si="4"/>
        <v/>
      </c>
      <c r="Q9" s="8" t="str">
        <f t="shared" si="5"/>
        <v/>
      </c>
      <c r="R9" s="9" t="str">
        <f>IF(AB9="","",WORKDAY.INTL(W9,AA9,V9,'Resmi Tatiller'!$A$2:$A$17))</f>
        <v/>
      </c>
      <c r="S9" s="10" t="str">
        <f t="shared" si="6"/>
        <v/>
      </c>
      <c r="T9" s="8" t="str">
        <f t="shared" si="7"/>
        <v>Boş</v>
      </c>
      <c r="U9" s="8">
        <f t="shared" si="8"/>
        <v>540</v>
      </c>
      <c r="V9" s="11" t="str">
        <f t="shared" si="9"/>
        <v>0000011</v>
      </c>
      <c r="W9" s="9" t="str">
        <f>IF(OR(N9="",O9=""),"",IF($AD9="24 Saat",N9,IF($AD9="12 Saat",IF(O9&gt;=TIME(20,0,0),WORKDAY.INTL(N9,1,V9,'Resmi Tatiller'!$A$2:$A$17),WORKDAY.INTL(N9-1,1,V9,'Resmi Tatiller'!$A$2:$A$17)),IF($AD9="2 Vardiya",IF(O9&lt;TIME(6,0,0),N9-1,IF(O9&lt;TIME(8,0,0),WORKDAY.INTL(N9-1,1,V9,'Resmi Tatiller'!$A$2:$A$17),N9)),IF(O9&gt;=TIME(18,0,0),WORKDAY.INTL(N9,1,V9,'Resmi Tatiller'!$A$2:$A$17),WORKDAY.INTL(N9-1,1,V9,'Resmi Tatiller'!$A$2:$A$17))))))</f>
        <v/>
      </c>
      <c r="X9" s="8" t="str">
        <f t="shared" si="10"/>
        <v/>
      </c>
      <c r="Y9" s="11" t="str">
        <f t="shared" si="11"/>
        <v/>
      </c>
      <c r="Z9" s="11" t="str">
        <f t="shared" si="12"/>
        <v/>
      </c>
      <c r="AA9" s="11" t="str">
        <f t="shared" si="13"/>
        <v/>
      </c>
      <c r="AB9" s="11" t="str">
        <f t="shared" si="14"/>
        <v/>
      </c>
      <c r="AC9" s="12" t="str">
        <f t="shared" si="15"/>
        <v/>
      </c>
      <c r="AD9" s="6" t="str">
        <f t="shared" si="16"/>
        <v>Gündüz</v>
      </c>
      <c r="AE9" s="18" t="str">
        <f t="shared" si="19"/>
        <v/>
      </c>
      <c r="AF9" s="18" t="str">
        <f t="shared" si="20"/>
        <v/>
      </c>
      <c r="AG9" s="19" t="str">
        <f t="shared" si="21"/>
        <v/>
      </c>
      <c r="AH9" s="18" t="str">
        <f>IF(AF9="","",WORKDAY.INTL(AF9-1,1,V9,'Resmi Tatiller'!$A$2:$A$17))</f>
        <v/>
      </c>
      <c r="AI9" s="18" t="str">
        <f t="shared" si="22"/>
        <v/>
      </c>
      <c r="AJ9" s="18" t="str">
        <f>IF(AE9="","",IF(AH9&lt;&gt;AF9,AH9+TIME(8,0,0),IF(AG9&lt;TIME(8,0,0),AF9+TIME(8,0,0),IF(AG9&lt;TIME(12,0,0),AE9,IF(AG9&lt;TIME(12,45,0),AF9+TIME(12,45,0),IF(AG9&lt;TIME(15,0,0),AE9,IF(AG9&lt;TIME(15,15,0),AF9+TIME(15,15,0),IF(AG9&lt;TIME(18,0,0),AE9,WORKDAY.INTL(AF9,1,V9,'Resmi Tatiller'!$A$2:$A$17)+TIME(8,0,0)))))))))</f>
        <v/>
      </c>
      <c r="AK9" s="18" t="str">
        <f>IF(AE9="","",IF(AH9&lt;&gt;AF9,AH9+TIME(8,0,0),IF(AG9&lt;TIME(8,0,0),AF9+TIME(8,0,0),IF(AG9&lt;TIME(12,0,0),AE9,IF(AG9&lt;TIME(12,45,0),AF9+TIME(12,45,0),IF(AG9&lt;TIME(15,0,0),AE9,IF(AG9&lt;TIME(15,15,0),AF9+TIME(15,15,0),IF(AG9&lt;TIME(20,0,0),AE9,WORKDAY.INTL(AF9,1,V9,'Resmi Tatiller'!$A$2:$A$17)+TIME(8,0,0)))))))))</f>
        <v/>
      </c>
      <c r="AL9" s="18" t="str">
        <f t="shared" si="23"/>
        <v/>
      </c>
    </row>
    <row r="10" spans="1:38" x14ac:dyDescent="0.25">
      <c r="A10" s="6" t="str">
        <f t="shared" si="0"/>
        <v/>
      </c>
      <c r="B10" s="6"/>
      <c r="C10" s="7" t="str">
        <f>IFERROR(VLOOKUP(B10,'Ürün Veri'!$A:$E,2,FALSE),"")</f>
        <v/>
      </c>
      <c r="D10" s="7" t="str">
        <f>IFERROR(VLOOKUP(B10,'Ürün Veri'!$A:$E,3,FALSE),"")</f>
        <v/>
      </c>
      <c r="E10" s="7" t="str">
        <f>IFERROR(VLOOKUP(B10,'Ürün Veri'!$A:$E,4,FALSE),"")</f>
        <v/>
      </c>
      <c r="F10" s="7" t="str">
        <f>IFERROR(VLOOKUP(B10,'Ürün Veri'!$A:$E,5,FALSE),"")</f>
        <v/>
      </c>
      <c r="G10" s="6"/>
      <c r="H10" s="6"/>
      <c r="I10" s="14">
        <v>10</v>
      </c>
      <c r="J10" s="15">
        <f t="shared" si="1"/>
        <v>45</v>
      </c>
      <c r="K10" s="15">
        <f t="shared" si="2"/>
        <v>15</v>
      </c>
      <c r="L10" s="8">
        <f t="shared" si="3"/>
        <v>9</v>
      </c>
      <c r="M10" s="6" t="s">
        <v>763</v>
      </c>
      <c r="N10" s="9" t="str">
        <f t="shared" si="17"/>
        <v/>
      </c>
      <c r="O10" s="10" t="str">
        <f t="shared" si="18"/>
        <v/>
      </c>
      <c r="P10" s="8" t="str">
        <f t="shared" si="4"/>
        <v/>
      </c>
      <c r="Q10" s="8" t="str">
        <f t="shared" si="5"/>
        <v/>
      </c>
      <c r="R10" s="9" t="str">
        <f>IF(AB10="","",WORKDAY.INTL(W10,AA10,V10,'Resmi Tatiller'!$A$2:$A$17))</f>
        <v/>
      </c>
      <c r="S10" s="10" t="str">
        <f t="shared" si="6"/>
        <v/>
      </c>
      <c r="T10" s="8" t="str">
        <f t="shared" si="7"/>
        <v>Boş</v>
      </c>
      <c r="U10" s="8">
        <f t="shared" si="8"/>
        <v>540</v>
      </c>
      <c r="V10" s="11" t="str">
        <f t="shared" si="9"/>
        <v>0000011</v>
      </c>
      <c r="W10" s="9" t="str">
        <f>IF(OR(N10="",O10=""),"",IF($AD10="24 Saat",N10,IF($AD10="12 Saat",IF(O10&gt;=TIME(20,0,0),WORKDAY.INTL(N10,1,V10,'Resmi Tatiller'!$A$2:$A$17),WORKDAY.INTL(N10-1,1,V10,'Resmi Tatiller'!$A$2:$A$17)),IF($AD10="2 Vardiya",IF(O10&lt;TIME(6,0,0),N10-1,IF(O10&lt;TIME(8,0,0),WORKDAY.INTL(N10-1,1,V10,'Resmi Tatiller'!$A$2:$A$17),N10)),IF(O10&gt;=TIME(18,0,0),WORKDAY.INTL(N10,1,V10,'Resmi Tatiller'!$A$2:$A$17),WORKDAY.INTL(N10-1,1,V10,'Resmi Tatiller'!$A$2:$A$17))))))</f>
        <v/>
      </c>
      <c r="X10" s="8" t="str">
        <f t="shared" si="10"/>
        <v/>
      </c>
      <c r="Y10" s="11" t="str">
        <f t="shared" si="11"/>
        <v/>
      </c>
      <c r="Z10" s="11" t="str">
        <f t="shared" si="12"/>
        <v/>
      </c>
      <c r="AA10" s="11" t="str">
        <f t="shared" si="13"/>
        <v/>
      </c>
      <c r="AB10" s="11" t="str">
        <f t="shared" si="14"/>
        <v/>
      </c>
      <c r="AC10" s="12" t="str">
        <f t="shared" si="15"/>
        <v/>
      </c>
      <c r="AD10" s="6" t="str">
        <f t="shared" si="16"/>
        <v>Gündüz</v>
      </c>
      <c r="AE10" s="18" t="str">
        <f t="shared" si="19"/>
        <v/>
      </c>
      <c r="AF10" s="18" t="str">
        <f t="shared" si="20"/>
        <v/>
      </c>
      <c r="AG10" s="19" t="str">
        <f t="shared" si="21"/>
        <v/>
      </c>
      <c r="AH10" s="18" t="str">
        <f>IF(AF10="","",WORKDAY.INTL(AF10-1,1,V10,'Resmi Tatiller'!$A$2:$A$17))</f>
        <v/>
      </c>
      <c r="AI10" s="18" t="str">
        <f t="shared" si="22"/>
        <v/>
      </c>
      <c r="AJ10" s="18" t="str">
        <f>IF(AE10="","",IF(AH10&lt;&gt;AF10,AH10+TIME(8,0,0),IF(AG10&lt;TIME(8,0,0),AF10+TIME(8,0,0),IF(AG10&lt;TIME(12,0,0),AE10,IF(AG10&lt;TIME(12,45,0),AF10+TIME(12,45,0),IF(AG10&lt;TIME(15,0,0),AE10,IF(AG10&lt;TIME(15,15,0),AF10+TIME(15,15,0),IF(AG10&lt;TIME(18,0,0),AE10,WORKDAY.INTL(AF10,1,V10,'Resmi Tatiller'!$A$2:$A$17)+TIME(8,0,0)))))))))</f>
        <v/>
      </c>
      <c r="AK10" s="18" t="str">
        <f>IF(AE10="","",IF(AH10&lt;&gt;AF10,AH10+TIME(8,0,0),IF(AG10&lt;TIME(8,0,0),AF10+TIME(8,0,0),IF(AG10&lt;TIME(12,0,0),AE10,IF(AG10&lt;TIME(12,45,0),AF10+TIME(12,45,0),IF(AG10&lt;TIME(15,0,0),AE10,IF(AG10&lt;TIME(15,15,0),AF10+TIME(15,15,0),IF(AG10&lt;TIME(20,0,0),AE10,WORKDAY.INTL(AF10,1,V10,'Resmi Tatiller'!$A$2:$A$17)+TIME(8,0,0)))))))))</f>
        <v/>
      </c>
      <c r="AL10" s="18" t="str">
        <f t="shared" si="23"/>
        <v/>
      </c>
    </row>
    <row r="11" spans="1:38" x14ac:dyDescent="0.25">
      <c r="A11" s="6" t="str">
        <f t="shared" si="0"/>
        <v/>
      </c>
      <c r="B11" s="6"/>
      <c r="C11" s="7" t="str">
        <f>IFERROR(VLOOKUP(B11,'Ürün Veri'!$A:$E,2,FALSE),"")</f>
        <v/>
      </c>
      <c r="D11" s="7" t="str">
        <f>IFERROR(VLOOKUP(B11,'Ürün Veri'!$A:$E,3,FALSE),"")</f>
        <v/>
      </c>
      <c r="E11" s="7" t="str">
        <f>IFERROR(VLOOKUP(B11,'Ürün Veri'!$A:$E,4,FALSE),"")</f>
        <v/>
      </c>
      <c r="F11" s="7" t="str">
        <f>IFERROR(VLOOKUP(B11,'Ürün Veri'!$A:$E,5,FALSE),"")</f>
        <v/>
      </c>
      <c r="G11" s="6"/>
      <c r="H11" s="6"/>
      <c r="I11" s="14">
        <v>10</v>
      </c>
      <c r="J11" s="15">
        <f t="shared" si="1"/>
        <v>45</v>
      </c>
      <c r="K11" s="15">
        <f t="shared" si="2"/>
        <v>15</v>
      </c>
      <c r="L11" s="8">
        <f t="shared" si="3"/>
        <v>9</v>
      </c>
      <c r="M11" s="6" t="s">
        <v>763</v>
      </c>
      <c r="N11" s="9" t="str">
        <f t="shared" si="17"/>
        <v/>
      </c>
      <c r="O11" s="10" t="str">
        <f t="shared" si="18"/>
        <v/>
      </c>
      <c r="P11" s="8" t="str">
        <f t="shared" si="4"/>
        <v/>
      </c>
      <c r="Q11" s="8" t="str">
        <f t="shared" si="5"/>
        <v/>
      </c>
      <c r="R11" s="9" t="str">
        <f>IF(AB11="","",WORKDAY.INTL(W11,AA11,V11,'Resmi Tatiller'!$A$2:$A$17))</f>
        <v/>
      </c>
      <c r="S11" s="10" t="str">
        <f t="shared" si="6"/>
        <v/>
      </c>
      <c r="T11" s="8" t="str">
        <f t="shared" si="7"/>
        <v>Boş</v>
      </c>
      <c r="U11" s="8">
        <f t="shared" si="8"/>
        <v>540</v>
      </c>
      <c r="V11" s="11" t="str">
        <f t="shared" si="9"/>
        <v>0000011</v>
      </c>
      <c r="W11" s="9" t="str">
        <f>IF(OR(N11="",O11=""),"",IF($AD11="24 Saat",N11,IF($AD11="12 Saat",IF(O11&gt;=TIME(20,0,0),WORKDAY.INTL(N11,1,V11,'Resmi Tatiller'!$A$2:$A$17),WORKDAY.INTL(N11-1,1,V11,'Resmi Tatiller'!$A$2:$A$17)),IF($AD11="2 Vardiya",IF(O11&lt;TIME(6,0,0),N11-1,IF(O11&lt;TIME(8,0,0),WORKDAY.INTL(N11-1,1,V11,'Resmi Tatiller'!$A$2:$A$17),N11)),IF(O11&gt;=TIME(18,0,0),WORKDAY.INTL(N11,1,V11,'Resmi Tatiller'!$A$2:$A$17),WORKDAY.INTL(N11-1,1,V11,'Resmi Tatiller'!$A$2:$A$17))))))</f>
        <v/>
      </c>
      <c r="X11" s="8" t="str">
        <f t="shared" si="10"/>
        <v/>
      </c>
      <c r="Y11" s="11" t="str">
        <f t="shared" si="11"/>
        <v/>
      </c>
      <c r="Z11" s="11" t="str">
        <f t="shared" si="12"/>
        <v/>
      </c>
      <c r="AA11" s="11" t="str">
        <f t="shared" si="13"/>
        <v/>
      </c>
      <c r="AB11" s="11" t="str">
        <f t="shared" si="14"/>
        <v/>
      </c>
      <c r="AC11" s="12" t="str">
        <f t="shared" si="15"/>
        <v/>
      </c>
      <c r="AD11" s="6" t="str">
        <f t="shared" si="16"/>
        <v>Gündüz</v>
      </c>
      <c r="AE11" s="18" t="str">
        <f t="shared" si="19"/>
        <v/>
      </c>
      <c r="AF11" s="18" t="str">
        <f t="shared" si="20"/>
        <v/>
      </c>
      <c r="AG11" s="19" t="str">
        <f t="shared" si="21"/>
        <v/>
      </c>
      <c r="AH11" s="18" t="str">
        <f>IF(AF11="","",WORKDAY.INTL(AF11-1,1,V11,'Resmi Tatiller'!$A$2:$A$17))</f>
        <v/>
      </c>
      <c r="AI11" s="18" t="str">
        <f t="shared" si="22"/>
        <v/>
      </c>
      <c r="AJ11" s="18" t="str">
        <f>IF(AE11="","",IF(AH11&lt;&gt;AF11,AH11+TIME(8,0,0),IF(AG11&lt;TIME(8,0,0),AF11+TIME(8,0,0),IF(AG11&lt;TIME(12,0,0),AE11,IF(AG11&lt;TIME(12,45,0),AF11+TIME(12,45,0),IF(AG11&lt;TIME(15,0,0),AE11,IF(AG11&lt;TIME(15,15,0),AF11+TIME(15,15,0),IF(AG11&lt;TIME(18,0,0),AE11,WORKDAY.INTL(AF11,1,V11,'Resmi Tatiller'!$A$2:$A$17)+TIME(8,0,0)))))))))</f>
        <v/>
      </c>
      <c r="AK11" s="18" t="str">
        <f>IF(AE11="","",IF(AH11&lt;&gt;AF11,AH11+TIME(8,0,0),IF(AG11&lt;TIME(8,0,0),AF11+TIME(8,0,0),IF(AG11&lt;TIME(12,0,0),AE11,IF(AG11&lt;TIME(12,45,0),AF11+TIME(12,45,0),IF(AG11&lt;TIME(15,0,0),AE11,IF(AG11&lt;TIME(15,15,0),AF11+TIME(15,15,0),IF(AG11&lt;TIME(20,0,0),AE11,WORKDAY.INTL(AF11,1,V11,'Resmi Tatiller'!$A$2:$A$17)+TIME(8,0,0)))))))))</f>
        <v/>
      </c>
      <c r="AL11" s="18" t="str">
        <f t="shared" si="23"/>
        <v/>
      </c>
    </row>
    <row r="12" spans="1:38" x14ac:dyDescent="0.25">
      <c r="A12" s="6" t="str">
        <f t="shared" si="0"/>
        <v/>
      </c>
      <c r="B12" s="6"/>
      <c r="C12" s="7" t="str">
        <f>IFERROR(VLOOKUP(B12,'Ürün Veri'!$A:$E,2,FALSE),"")</f>
        <v/>
      </c>
      <c r="D12" s="7" t="str">
        <f>IFERROR(VLOOKUP(B12,'Ürün Veri'!$A:$E,3,FALSE),"")</f>
        <v/>
      </c>
      <c r="E12" s="7" t="str">
        <f>IFERROR(VLOOKUP(B12,'Ürün Veri'!$A:$E,4,FALSE),"")</f>
        <v/>
      </c>
      <c r="F12" s="7" t="str">
        <f>IFERROR(VLOOKUP(B12,'Ürün Veri'!$A:$E,5,FALSE),"")</f>
        <v/>
      </c>
      <c r="G12" s="6"/>
      <c r="H12" s="6"/>
      <c r="I12" s="14">
        <v>10</v>
      </c>
      <c r="J12" s="15">
        <f t="shared" si="1"/>
        <v>45</v>
      </c>
      <c r="K12" s="15">
        <f t="shared" si="2"/>
        <v>15</v>
      </c>
      <c r="L12" s="8">
        <f t="shared" si="3"/>
        <v>9</v>
      </c>
      <c r="M12" s="6" t="s">
        <v>763</v>
      </c>
      <c r="N12" s="9" t="str">
        <f t="shared" si="17"/>
        <v/>
      </c>
      <c r="O12" s="10" t="str">
        <f t="shared" si="18"/>
        <v/>
      </c>
      <c r="P12" s="8" t="str">
        <f t="shared" si="4"/>
        <v/>
      </c>
      <c r="Q12" s="8" t="str">
        <f t="shared" si="5"/>
        <v/>
      </c>
      <c r="R12" s="9" t="str">
        <f>IF(AB12="","",WORKDAY.INTL(W12,AA12,V12,'Resmi Tatiller'!$A$2:$A$17))</f>
        <v/>
      </c>
      <c r="S12" s="10" t="str">
        <f t="shared" si="6"/>
        <v/>
      </c>
      <c r="T12" s="8" t="str">
        <f t="shared" si="7"/>
        <v>Boş</v>
      </c>
      <c r="U12" s="8">
        <f t="shared" si="8"/>
        <v>540</v>
      </c>
      <c r="V12" s="11" t="str">
        <f t="shared" si="9"/>
        <v>0000011</v>
      </c>
      <c r="W12" s="9" t="str">
        <f>IF(OR(N12="",O12=""),"",IF($AD12="24 Saat",N12,IF($AD12="12 Saat",IF(O12&gt;=TIME(20,0,0),WORKDAY.INTL(N12,1,V12,'Resmi Tatiller'!$A$2:$A$17),WORKDAY.INTL(N12-1,1,V12,'Resmi Tatiller'!$A$2:$A$17)),IF($AD12="2 Vardiya",IF(O12&lt;TIME(6,0,0),N12-1,IF(O12&lt;TIME(8,0,0),WORKDAY.INTL(N12-1,1,V12,'Resmi Tatiller'!$A$2:$A$17),N12)),IF(O12&gt;=TIME(18,0,0),WORKDAY.INTL(N12,1,V12,'Resmi Tatiller'!$A$2:$A$17),WORKDAY.INTL(N12-1,1,V12,'Resmi Tatiller'!$A$2:$A$17))))))</f>
        <v/>
      </c>
      <c r="X12" s="8" t="str">
        <f t="shared" si="10"/>
        <v/>
      </c>
      <c r="Y12" s="11" t="str">
        <f t="shared" si="11"/>
        <v/>
      </c>
      <c r="Z12" s="11" t="str">
        <f t="shared" si="12"/>
        <v/>
      </c>
      <c r="AA12" s="11" t="str">
        <f t="shared" si="13"/>
        <v/>
      </c>
      <c r="AB12" s="11" t="str">
        <f t="shared" si="14"/>
        <v/>
      </c>
      <c r="AC12" s="12" t="str">
        <f t="shared" si="15"/>
        <v/>
      </c>
      <c r="AD12" s="6" t="str">
        <f t="shared" si="16"/>
        <v>Gündüz</v>
      </c>
      <c r="AE12" s="18" t="str">
        <f t="shared" si="19"/>
        <v/>
      </c>
      <c r="AF12" s="18" t="str">
        <f t="shared" si="20"/>
        <v/>
      </c>
      <c r="AG12" s="19" t="str">
        <f t="shared" si="21"/>
        <v/>
      </c>
      <c r="AH12" s="18" t="str">
        <f>IF(AF12="","",WORKDAY.INTL(AF12-1,1,V12,'Resmi Tatiller'!$A$2:$A$17))</f>
        <v/>
      </c>
      <c r="AI12" s="18" t="str">
        <f t="shared" si="22"/>
        <v/>
      </c>
      <c r="AJ12" s="18" t="str">
        <f>IF(AE12="","",IF(AH12&lt;&gt;AF12,AH12+TIME(8,0,0),IF(AG12&lt;TIME(8,0,0),AF12+TIME(8,0,0),IF(AG12&lt;TIME(12,0,0),AE12,IF(AG12&lt;TIME(12,45,0),AF12+TIME(12,45,0),IF(AG12&lt;TIME(15,0,0),AE12,IF(AG12&lt;TIME(15,15,0),AF12+TIME(15,15,0),IF(AG12&lt;TIME(18,0,0),AE12,WORKDAY.INTL(AF12,1,V12,'Resmi Tatiller'!$A$2:$A$17)+TIME(8,0,0)))))))))</f>
        <v/>
      </c>
      <c r="AK12" s="18" t="str">
        <f>IF(AE12="","",IF(AH12&lt;&gt;AF12,AH12+TIME(8,0,0),IF(AG12&lt;TIME(8,0,0),AF12+TIME(8,0,0),IF(AG12&lt;TIME(12,0,0),AE12,IF(AG12&lt;TIME(12,45,0),AF12+TIME(12,45,0),IF(AG12&lt;TIME(15,0,0),AE12,IF(AG12&lt;TIME(15,15,0),AF12+TIME(15,15,0),IF(AG12&lt;TIME(20,0,0),AE12,WORKDAY.INTL(AF12,1,V12,'Resmi Tatiller'!$A$2:$A$17)+TIME(8,0,0)))))))))</f>
        <v/>
      </c>
      <c r="AL12" s="18" t="str">
        <f t="shared" si="23"/>
        <v/>
      </c>
    </row>
    <row r="13" spans="1:38" x14ac:dyDescent="0.25">
      <c r="A13" s="6" t="str">
        <f t="shared" si="0"/>
        <v/>
      </c>
      <c r="B13" s="6"/>
      <c r="C13" s="7" t="str">
        <f>IFERROR(VLOOKUP(B13,'Ürün Veri'!$A:$E,2,FALSE),"")</f>
        <v/>
      </c>
      <c r="D13" s="7" t="str">
        <f>IFERROR(VLOOKUP(B13,'Ürün Veri'!$A:$E,3,FALSE),"")</f>
        <v/>
      </c>
      <c r="E13" s="7" t="str">
        <f>IFERROR(VLOOKUP(B13,'Ürün Veri'!$A:$E,4,FALSE),"")</f>
        <v/>
      </c>
      <c r="F13" s="7" t="str">
        <f>IFERROR(VLOOKUP(B13,'Ürün Veri'!$A:$E,5,FALSE),"")</f>
        <v/>
      </c>
      <c r="G13" s="6"/>
      <c r="H13" s="6"/>
      <c r="I13" s="14">
        <v>10</v>
      </c>
      <c r="J13" s="15">
        <f t="shared" si="1"/>
        <v>45</v>
      </c>
      <c r="K13" s="15">
        <f t="shared" si="2"/>
        <v>15</v>
      </c>
      <c r="L13" s="8">
        <f t="shared" si="3"/>
        <v>9</v>
      </c>
      <c r="M13" s="6" t="s">
        <v>763</v>
      </c>
      <c r="N13" s="9" t="str">
        <f t="shared" si="17"/>
        <v/>
      </c>
      <c r="O13" s="10" t="str">
        <f t="shared" si="18"/>
        <v/>
      </c>
      <c r="P13" s="8" t="str">
        <f t="shared" si="4"/>
        <v/>
      </c>
      <c r="Q13" s="8" t="str">
        <f t="shared" si="5"/>
        <v/>
      </c>
      <c r="R13" s="9" t="str">
        <f>IF(AB13="","",WORKDAY.INTL(W13,AA13,V13,'Resmi Tatiller'!$A$2:$A$17))</f>
        <v/>
      </c>
      <c r="S13" s="10" t="str">
        <f t="shared" si="6"/>
        <v/>
      </c>
      <c r="T13" s="8" t="str">
        <f t="shared" si="7"/>
        <v>Boş</v>
      </c>
      <c r="U13" s="8">
        <f t="shared" si="8"/>
        <v>540</v>
      </c>
      <c r="V13" s="11" t="str">
        <f t="shared" si="9"/>
        <v>0000011</v>
      </c>
      <c r="W13" s="9" t="str">
        <f>IF(OR(N13="",O13=""),"",IF($AD13="24 Saat",N13,IF($AD13="12 Saat",IF(O13&gt;=TIME(20,0,0),WORKDAY.INTL(N13,1,V13,'Resmi Tatiller'!$A$2:$A$17),WORKDAY.INTL(N13-1,1,V13,'Resmi Tatiller'!$A$2:$A$17)),IF($AD13="2 Vardiya",IF(O13&lt;TIME(6,0,0),N13-1,IF(O13&lt;TIME(8,0,0),WORKDAY.INTL(N13-1,1,V13,'Resmi Tatiller'!$A$2:$A$17),N13)),IF(O13&gt;=TIME(18,0,0),WORKDAY.INTL(N13,1,V13,'Resmi Tatiller'!$A$2:$A$17),WORKDAY.INTL(N13-1,1,V13,'Resmi Tatiller'!$A$2:$A$17))))))</f>
        <v/>
      </c>
      <c r="X13" s="8" t="str">
        <f t="shared" si="10"/>
        <v/>
      </c>
      <c r="Y13" s="11" t="str">
        <f t="shared" si="11"/>
        <v/>
      </c>
      <c r="Z13" s="11" t="str">
        <f t="shared" si="12"/>
        <v/>
      </c>
      <c r="AA13" s="11" t="str">
        <f t="shared" si="13"/>
        <v/>
      </c>
      <c r="AB13" s="11" t="str">
        <f t="shared" si="14"/>
        <v/>
      </c>
      <c r="AC13" s="12" t="str">
        <f t="shared" si="15"/>
        <v/>
      </c>
      <c r="AD13" s="6" t="str">
        <f t="shared" si="16"/>
        <v>Gündüz</v>
      </c>
      <c r="AE13" s="18" t="str">
        <f t="shared" si="19"/>
        <v/>
      </c>
      <c r="AF13" s="18" t="str">
        <f t="shared" si="20"/>
        <v/>
      </c>
      <c r="AG13" s="19" t="str">
        <f t="shared" si="21"/>
        <v/>
      </c>
      <c r="AH13" s="18" t="str">
        <f>IF(AF13="","",WORKDAY.INTL(AF13-1,1,V13,'Resmi Tatiller'!$A$2:$A$17))</f>
        <v/>
      </c>
      <c r="AI13" s="18" t="str">
        <f t="shared" si="22"/>
        <v/>
      </c>
      <c r="AJ13" s="18" t="str">
        <f>IF(AE13="","",IF(AH13&lt;&gt;AF13,AH13+TIME(8,0,0),IF(AG13&lt;TIME(8,0,0),AF13+TIME(8,0,0),IF(AG13&lt;TIME(12,0,0),AE13,IF(AG13&lt;TIME(12,45,0),AF13+TIME(12,45,0),IF(AG13&lt;TIME(15,0,0),AE13,IF(AG13&lt;TIME(15,15,0),AF13+TIME(15,15,0),IF(AG13&lt;TIME(18,0,0),AE13,WORKDAY.INTL(AF13,1,V13,'Resmi Tatiller'!$A$2:$A$17)+TIME(8,0,0)))))))))</f>
        <v/>
      </c>
      <c r="AK13" s="18" t="str">
        <f>IF(AE13="","",IF(AH13&lt;&gt;AF13,AH13+TIME(8,0,0),IF(AG13&lt;TIME(8,0,0),AF13+TIME(8,0,0),IF(AG13&lt;TIME(12,0,0),AE13,IF(AG13&lt;TIME(12,45,0),AF13+TIME(12,45,0),IF(AG13&lt;TIME(15,0,0),AE13,IF(AG13&lt;TIME(15,15,0),AF13+TIME(15,15,0),IF(AG13&lt;TIME(20,0,0),AE13,WORKDAY.INTL(AF13,1,V13,'Resmi Tatiller'!$A$2:$A$17)+TIME(8,0,0)))))))))</f>
        <v/>
      </c>
      <c r="AL13" s="18" t="str">
        <f t="shared" si="23"/>
        <v/>
      </c>
    </row>
    <row r="14" spans="1:38" x14ac:dyDescent="0.25">
      <c r="A14" s="6" t="str">
        <f t="shared" si="0"/>
        <v/>
      </c>
      <c r="B14" s="6"/>
      <c r="C14" s="7" t="str">
        <f>IFERROR(VLOOKUP(B14,'Ürün Veri'!$A:$E,2,FALSE),"")</f>
        <v/>
      </c>
      <c r="D14" s="7" t="str">
        <f>IFERROR(VLOOKUP(B14,'Ürün Veri'!$A:$E,3,FALSE),"")</f>
        <v/>
      </c>
      <c r="E14" s="7" t="str">
        <f>IFERROR(VLOOKUP(B14,'Ürün Veri'!$A:$E,4,FALSE),"")</f>
        <v/>
      </c>
      <c r="F14" s="7" t="str">
        <f>IFERROR(VLOOKUP(B14,'Ürün Veri'!$A:$E,5,FALSE),"")</f>
        <v/>
      </c>
      <c r="G14" s="6"/>
      <c r="H14" s="6"/>
      <c r="I14" s="14">
        <v>10</v>
      </c>
      <c r="J14" s="15">
        <f t="shared" si="1"/>
        <v>45</v>
      </c>
      <c r="K14" s="15">
        <f t="shared" si="2"/>
        <v>15</v>
      </c>
      <c r="L14" s="8">
        <f t="shared" si="3"/>
        <v>9</v>
      </c>
      <c r="M14" s="6" t="s">
        <v>763</v>
      </c>
      <c r="N14" s="9" t="str">
        <f t="shared" si="17"/>
        <v/>
      </c>
      <c r="O14" s="10" t="str">
        <f t="shared" si="18"/>
        <v/>
      </c>
      <c r="P14" s="8" t="str">
        <f t="shared" si="4"/>
        <v/>
      </c>
      <c r="Q14" s="8" t="str">
        <f t="shared" si="5"/>
        <v/>
      </c>
      <c r="R14" s="9" t="str">
        <f>IF(AB14="","",WORKDAY.INTL(W14,AA14,V14,'Resmi Tatiller'!$A$2:$A$17))</f>
        <v/>
      </c>
      <c r="S14" s="10" t="str">
        <f t="shared" si="6"/>
        <v/>
      </c>
      <c r="T14" s="8" t="str">
        <f t="shared" si="7"/>
        <v>Boş</v>
      </c>
      <c r="U14" s="8">
        <f t="shared" si="8"/>
        <v>540</v>
      </c>
      <c r="V14" s="11" t="str">
        <f t="shared" si="9"/>
        <v>0000011</v>
      </c>
      <c r="W14" s="9" t="str">
        <f>IF(OR(N14="",O14=""),"",IF($AD14="24 Saat",N14,IF($AD14="12 Saat",IF(O14&gt;=TIME(20,0,0),WORKDAY.INTL(N14,1,V14,'Resmi Tatiller'!$A$2:$A$17),WORKDAY.INTL(N14-1,1,V14,'Resmi Tatiller'!$A$2:$A$17)),IF($AD14="2 Vardiya",IF(O14&lt;TIME(6,0,0),N14-1,IF(O14&lt;TIME(8,0,0),WORKDAY.INTL(N14-1,1,V14,'Resmi Tatiller'!$A$2:$A$17),N14)),IF(O14&gt;=TIME(18,0,0),WORKDAY.INTL(N14,1,V14,'Resmi Tatiller'!$A$2:$A$17),WORKDAY.INTL(N14-1,1,V14,'Resmi Tatiller'!$A$2:$A$17))))))</f>
        <v/>
      </c>
      <c r="X14" s="8" t="str">
        <f t="shared" si="10"/>
        <v/>
      </c>
      <c r="Y14" s="11" t="str">
        <f t="shared" si="11"/>
        <v/>
      </c>
      <c r="Z14" s="11" t="str">
        <f t="shared" si="12"/>
        <v/>
      </c>
      <c r="AA14" s="11" t="str">
        <f t="shared" si="13"/>
        <v/>
      </c>
      <c r="AB14" s="11" t="str">
        <f t="shared" si="14"/>
        <v/>
      </c>
      <c r="AC14" s="12" t="str">
        <f t="shared" si="15"/>
        <v/>
      </c>
      <c r="AD14" s="6" t="str">
        <f t="shared" si="16"/>
        <v>Gündüz</v>
      </c>
      <c r="AE14" s="18" t="str">
        <f t="shared" si="19"/>
        <v/>
      </c>
      <c r="AF14" s="18" t="str">
        <f t="shared" si="20"/>
        <v/>
      </c>
      <c r="AG14" s="19" t="str">
        <f t="shared" si="21"/>
        <v/>
      </c>
      <c r="AH14" s="18" t="str">
        <f>IF(AF14="","",WORKDAY.INTL(AF14-1,1,V14,'Resmi Tatiller'!$A$2:$A$17))</f>
        <v/>
      </c>
      <c r="AI14" s="18" t="str">
        <f t="shared" si="22"/>
        <v/>
      </c>
      <c r="AJ14" s="18" t="str">
        <f>IF(AE14="","",IF(AH14&lt;&gt;AF14,AH14+TIME(8,0,0),IF(AG14&lt;TIME(8,0,0),AF14+TIME(8,0,0),IF(AG14&lt;TIME(12,0,0),AE14,IF(AG14&lt;TIME(12,45,0),AF14+TIME(12,45,0),IF(AG14&lt;TIME(15,0,0),AE14,IF(AG14&lt;TIME(15,15,0),AF14+TIME(15,15,0),IF(AG14&lt;TIME(18,0,0),AE14,WORKDAY.INTL(AF14,1,V14,'Resmi Tatiller'!$A$2:$A$17)+TIME(8,0,0)))))))))</f>
        <v/>
      </c>
      <c r="AK14" s="18" t="str">
        <f>IF(AE14="","",IF(AH14&lt;&gt;AF14,AH14+TIME(8,0,0),IF(AG14&lt;TIME(8,0,0),AF14+TIME(8,0,0),IF(AG14&lt;TIME(12,0,0),AE14,IF(AG14&lt;TIME(12,45,0),AF14+TIME(12,45,0),IF(AG14&lt;TIME(15,0,0),AE14,IF(AG14&lt;TIME(15,15,0),AF14+TIME(15,15,0),IF(AG14&lt;TIME(20,0,0),AE14,WORKDAY.INTL(AF14,1,V14,'Resmi Tatiller'!$A$2:$A$17)+TIME(8,0,0)))))))))</f>
        <v/>
      </c>
      <c r="AL14" s="18" t="str">
        <f t="shared" si="23"/>
        <v/>
      </c>
    </row>
    <row r="15" spans="1:38" x14ac:dyDescent="0.25">
      <c r="A15" s="6" t="str">
        <f t="shared" si="0"/>
        <v/>
      </c>
      <c r="B15" s="6"/>
      <c r="C15" s="7" t="str">
        <f>IFERROR(VLOOKUP(B15,'Ürün Veri'!$A:$E,2,FALSE),"")</f>
        <v/>
      </c>
      <c r="D15" s="7" t="str">
        <f>IFERROR(VLOOKUP(B15,'Ürün Veri'!$A:$E,3,FALSE),"")</f>
        <v/>
      </c>
      <c r="E15" s="7" t="str">
        <f>IFERROR(VLOOKUP(B15,'Ürün Veri'!$A:$E,4,FALSE),"")</f>
        <v/>
      </c>
      <c r="F15" s="7" t="str">
        <f>IFERROR(VLOOKUP(B15,'Ürün Veri'!$A:$E,5,FALSE),"")</f>
        <v/>
      </c>
      <c r="G15" s="6"/>
      <c r="H15" s="6"/>
      <c r="I15" s="14">
        <v>10</v>
      </c>
      <c r="J15" s="15">
        <f t="shared" si="1"/>
        <v>45</v>
      </c>
      <c r="K15" s="15">
        <f t="shared" si="2"/>
        <v>15</v>
      </c>
      <c r="L15" s="8">
        <f t="shared" si="3"/>
        <v>9</v>
      </c>
      <c r="M15" s="6" t="s">
        <v>763</v>
      </c>
      <c r="N15" s="9" t="str">
        <f t="shared" si="17"/>
        <v/>
      </c>
      <c r="O15" s="10" t="str">
        <f t="shared" si="18"/>
        <v/>
      </c>
      <c r="P15" s="8" t="str">
        <f t="shared" si="4"/>
        <v/>
      </c>
      <c r="Q15" s="8" t="str">
        <f t="shared" si="5"/>
        <v/>
      </c>
      <c r="R15" s="9" t="str">
        <f>IF(AB15="","",WORKDAY.INTL(W15,AA15,V15,'Resmi Tatiller'!$A$2:$A$17))</f>
        <v/>
      </c>
      <c r="S15" s="10" t="str">
        <f t="shared" si="6"/>
        <v/>
      </c>
      <c r="T15" s="8" t="str">
        <f t="shared" si="7"/>
        <v>Boş</v>
      </c>
      <c r="U15" s="8">
        <f t="shared" si="8"/>
        <v>540</v>
      </c>
      <c r="V15" s="11" t="str">
        <f t="shared" si="9"/>
        <v>0000011</v>
      </c>
      <c r="W15" s="9" t="str">
        <f>IF(OR(N15="",O15=""),"",IF($AD15="24 Saat",N15,IF($AD15="12 Saat",IF(O15&gt;=TIME(20,0,0),WORKDAY.INTL(N15,1,V15,'Resmi Tatiller'!$A$2:$A$17),WORKDAY.INTL(N15-1,1,V15,'Resmi Tatiller'!$A$2:$A$17)),IF($AD15="2 Vardiya",IF(O15&lt;TIME(6,0,0),N15-1,IF(O15&lt;TIME(8,0,0),WORKDAY.INTL(N15-1,1,V15,'Resmi Tatiller'!$A$2:$A$17),N15)),IF(O15&gt;=TIME(18,0,0),WORKDAY.INTL(N15,1,V15,'Resmi Tatiller'!$A$2:$A$17),WORKDAY.INTL(N15-1,1,V15,'Resmi Tatiller'!$A$2:$A$17))))))</f>
        <v/>
      </c>
      <c r="X15" s="8" t="str">
        <f t="shared" si="10"/>
        <v/>
      </c>
      <c r="Y15" s="11" t="str">
        <f t="shared" si="11"/>
        <v/>
      </c>
      <c r="Z15" s="11" t="str">
        <f t="shared" si="12"/>
        <v/>
      </c>
      <c r="AA15" s="11" t="str">
        <f t="shared" si="13"/>
        <v/>
      </c>
      <c r="AB15" s="11" t="str">
        <f t="shared" si="14"/>
        <v/>
      </c>
      <c r="AC15" s="12" t="str">
        <f t="shared" si="15"/>
        <v/>
      </c>
      <c r="AD15" s="6" t="str">
        <f t="shared" si="16"/>
        <v>Gündüz</v>
      </c>
      <c r="AE15" s="18" t="str">
        <f t="shared" si="19"/>
        <v/>
      </c>
      <c r="AF15" s="18" t="str">
        <f t="shared" si="20"/>
        <v/>
      </c>
      <c r="AG15" s="19" t="str">
        <f t="shared" si="21"/>
        <v/>
      </c>
      <c r="AH15" s="18" t="str">
        <f>IF(AF15="","",WORKDAY.INTL(AF15-1,1,V15,'Resmi Tatiller'!$A$2:$A$17))</f>
        <v/>
      </c>
      <c r="AI15" s="18" t="str">
        <f t="shared" si="22"/>
        <v/>
      </c>
      <c r="AJ15" s="18" t="str">
        <f>IF(AE15="","",IF(AH15&lt;&gt;AF15,AH15+TIME(8,0,0),IF(AG15&lt;TIME(8,0,0),AF15+TIME(8,0,0),IF(AG15&lt;TIME(12,0,0),AE15,IF(AG15&lt;TIME(12,45,0),AF15+TIME(12,45,0),IF(AG15&lt;TIME(15,0,0),AE15,IF(AG15&lt;TIME(15,15,0),AF15+TIME(15,15,0),IF(AG15&lt;TIME(18,0,0),AE15,WORKDAY.INTL(AF15,1,V15,'Resmi Tatiller'!$A$2:$A$17)+TIME(8,0,0)))))))))</f>
        <v/>
      </c>
      <c r="AK15" s="18" t="str">
        <f>IF(AE15="","",IF(AH15&lt;&gt;AF15,AH15+TIME(8,0,0),IF(AG15&lt;TIME(8,0,0),AF15+TIME(8,0,0),IF(AG15&lt;TIME(12,0,0),AE15,IF(AG15&lt;TIME(12,45,0),AF15+TIME(12,45,0),IF(AG15&lt;TIME(15,0,0),AE15,IF(AG15&lt;TIME(15,15,0),AF15+TIME(15,15,0),IF(AG15&lt;TIME(20,0,0),AE15,WORKDAY.INTL(AF15,1,V15,'Resmi Tatiller'!$A$2:$A$17)+TIME(8,0,0)))))))))</f>
        <v/>
      </c>
      <c r="AL15" s="18" t="str">
        <f t="shared" si="23"/>
        <v/>
      </c>
    </row>
    <row r="16" spans="1:38" x14ac:dyDescent="0.25">
      <c r="A16" s="6" t="str">
        <f t="shared" si="0"/>
        <v/>
      </c>
      <c r="B16" s="6"/>
      <c r="C16" s="7" t="str">
        <f>IFERROR(VLOOKUP(B16,'Ürün Veri'!$A:$E,2,FALSE),"")</f>
        <v/>
      </c>
      <c r="D16" s="7" t="str">
        <f>IFERROR(VLOOKUP(B16,'Ürün Veri'!$A:$E,3,FALSE),"")</f>
        <v/>
      </c>
      <c r="E16" s="7" t="str">
        <f>IFERROR(VLOOKUP(B16,'Ürün Veri'!$A:$E,4,FALSE),"")</f>
        <v/>
      </c>
      <c r="F16" s="7" t="str">
        <f>IFERROR(VLOOKUP(B16,'Ürün Veri'!$A:$E,5,FALSE),"")</f>
        <v/>
      </c>
      <c r="G16" s="6"/>
      <c r="H16" s="6"/>
      <c r="I16" s="14">
        <v>10</v>
      </c>
      <c r="J16" s="15">
        <f t="shared" si="1"/>
        <v>45</v>
      </c>
      <c r="K16" s="15">
        <f t="shared" si="2"/>
        <v>15</v>
      </c>
      <c r="L16" s="8">
        <f t="shared" si="3"/>
        <v>9</v>
      </c>
      <c r="M16" s="6" t="s">
        <v>763</v>
      </c>
      <c r="N16" s="9" t="str">
        <f t="shared" si="17"/>
        <v/>
      </c>
      <c r="O16" s="10" t="str">
        <f t="shared" si="18"/>
        <v/>
      </c>
      <c r="P16" s="8" t="str">
        <f t="shared" si="4"/>
        <v/>
      </c>
      <c r="Q16" s="8" t="str">
        <f t="shared" si="5"/>
        <v/>
      </c>
      <c r="R16" s="9" t="str">
        <f>IF(AB16="","",WORKDAY.INTL(W16,AA16,V16,'Resmi Tatiller'!$A$2:$A$17))</f>
        <v/>
      </c>
      <c r="S16" s="10" t="str">
        <f t="shared" si="6"/>
        <v/>
      </c>
      <c r="T16" s="8" t="str">
        <f t="shared" si="7"/>
        <v>Boş</v>
      </c>
      <c r="U16" s="8">
        <f t="shared" si="8"/>
        <v>540</v>
      </c>
      <c r="V16" s="11" t="str">
        <f t="shared" si="9"/>
        <v>0000011</v>
      </c>
      <c r="W16" s="9" t="str">
        <f>IF(OR(N16="",O16=""),"",IF($AD16="24 Saat",N16,IF($AD16="12 Saat",IF(O16&gt;=TIME(20,0,0),WORKDAY.INTL(N16,1,V16,'Resmi Tatiller'!$A$2:$A$17),WORKDAY.INTL(N16-1,1,V16,'Resmi Tatiller'!$A$2:$A$17)),IF($AD16="2 Vardiya",IF(O16&lt;TIME(6,0,0),N16-1,IF(O16&lt;TIME(8,0,0),WORKDAY.INTL(N16-1,1,V16,'Resmi Tatiller'!$A$2:$A$17),N16)),IF(O16&gt;=TIME(18,0,0),WORKDAY.INTL(N16,1,V16,'Resmi Tatiller'!$A$2:$A$17),WORKDAY.INTL(N16-1,1,V16,'Resmi Tatiller'!$A$2:$A$17))))))</f>
        <v/>
      </c>
      <c r="X16" s="8" t="str">
        <f t="shared" si="10"/>
        <v/>
      </c>
      <c r="Y16" s="11" t="str">
        <f t="shared" si="11"/>
        <v/>
      </c>
      <c r="Z16" s="11" t="str">
        <f t="shared" si="12"/>
        <v/>
      </c>
      <c r="AA16" s="11" t="str">
        <f t="shared" si="13"/>
        <v/>
      </c>
      <c r="AB16" s="11" t="str">
        <f t="shared" si="14"/>
        <v/>
      </c>
      <c r="AC16" s="12" t="str">
        <f t="shared" si="15"/>
        <v/>
      </c>
      <c r="AD16" s="6" t="str">
        <f t="shared" si="16"/>
        <v>Gündüz</v>
      </c>
      <c r="AE16" s="18" t="str">
        <f t="shared" si="19"/>
        <v/>
      </c>
      <c r="AF16" s="18" t="str">
        <f t="shared" si="20"/>
        <v/>
      </c>
      <c r="AG16" s="19" t="str">
        <f t="shared" si="21"/>
        <v/>
      </c>
      <c r="AH16" s="18" t="str">
        <f>IF(AF16="","",WORKDAY.INTL(AF16-1,1,V16,'Resmi Tatiller'!$A$2:$A$17))</f>
        <v/>
      </c>
      <c r="AI16" s="18" t="str">
        <f t="shared" si="22"/>
        <v/>
      </c>
      <c r="AJ16" s="18" t="str">
        <f>IF(AE16="","",IF(AH16&lt;&gt;AF16,AH16+TIME(8,0,0),IF(AG16&lt;TIME(8,0,0),AF16+TIME(8,0,0),IF(AG16&lt;TIME(12,0,0),AE16,IF(AG16&lt;TIME(12,45,0),AF16+TIME(12,45,0),IF(AG16&lt;TIME(15,0,0),AE16,IF(AG16&lt;TIME(15,15,0),AF16+TIME(15,15,0),IF(AG16&lt;TIME(18,0,0),AE16,WORKDAY.INTL(AF16,1,V16,'Resmi Tatiller'!$A$2:$A$17)+TIME(8,0,0)))))))))</f>
        <v/>
      </c>
      <c r="AK16" s="18" t="str">
        <f>IF(AE16="","",IF(AH16&lt;&gt;AF16,AH16+TIME(8,0,0),IF(AG16&lt;TIME(8,0,0),AF16+TIME(8,0,0),IF(AG16&lt;TIME(12,0,0),AE16,IF(AG16&lt;TIME(12,45,0),AF16+TIME(12,45,0),IF(AG16&lt;TIME(15,0,0),AE16,IF(AG16&lt;TIME(15,15,0),AF16+TIME(15,15,0),IF(AG16&lt;TIME(20,0,0),AE16,WORKDAY.INTL(AF16,1,V16,'Resmi Tatiller'!$A$2:$A$17)+TIME(8,0,0)))))))))</f>
        <v/>
      </c>
      <c r="AL16" s="18" t="str">
        <f t="shared" si="23"/>
        <v/>
      </c>
    </row>
    <row r="17" spans="1:38" x14ac:dyDescent="0.25">
      <c r="A17" s="6" t="str">
        <f t="shared" si="0"/>
        <v/>
      </c>
      <c r="B17" s="6"/>
      <c r="C17" s="7" t="str">
        <f>IFERROR(VLOOKUP(B17,'Ürün Veri'!$A:$E,2,FALSE),"")</f>
        <v/>
      </c>
      <c r="D17" s="7" t="str">
        <f>IFERROR(VLOOKUP(B17,'Ürün Veri'!$A:$E,3,FALSE),"")</f>
        <v/>
      </c>
      <c r="E17" s="7" t="str">
        <f>IFERROR(VLOOKUP(B17,'Ürün Veri'!$A:$E,4,FALSE),"")</f>
        <v/>
      </c>
      <c r="F17" s="7" t="str">
        <f>IFERROR(VLOOKUP(B17,'Ürün Veri'!$A:$E,5,FALSE),"")</f>
        <v/>
      </c>
      <c r="G17" s="6"/>
      <c r="H17" s="6"/>
      <c r="I17" s="14">
        <v>10</v>
      </c>
      <c r="J17" s="15">
        <f t="shared" si="1"/>
        <v>45</v>
      </c>
      <c r="K17" s="15">
        <f t="shared" si="2"/>
        <v>15</v>
      </c>
      <c r="L17" s="8">
        <f t="shared" si="3"/>
        <v>9</v>
      </c>
      <c r="M17" s="6" t="s">
        <v>763</v>
      </c>
      <c r="N17" s="9" t="str">
        <f t="shared" si="17"/>
        <v/>
      </c>
      <c r="O17" s="10" t="str">
        <f t="shared" si="18"/>
        <v/>
      </c>
      <c r="P17" s="8" t="str">
        <f t="shared" si="4"/>
        <v/>
      </c>
      <c r="Q17" s="8" t="str">
        <f t="shared" si="5"/>
        <v/>
      </c>
      <c r="R17" s="9" t="str">
        <f>IF(AB17="","",WORKDAY.INTL(W17,AA17,V17,'Resmi Tatiller'!$A$2:$A$17))</f>
        <v/>
      </c>
      <c r="S17" s="10" t="str">
        <f t="shared" si="6"/>
        <v/>
      </c>
      <c r="T17" s="8" t="str">
        <f t="shared" si="7"/>
        <v>Boş</v>
      </c>
      <c r="U17" s="8">
        <f t="shared" si="8"/>
        <v>540</v>
      </c>
      <c r="V17" s="11" t="str">
        <f t="shared" si="9"/>
        <v>0000011</v>
      </c>
      <c r="W17" s="9" t="str">
        <f>IF(OR(N17="",O17=""),"",IF($AD17="24 Saat",N17,IF($AD17="12 Saat",IF(O17&gt;=TIME(20,0,0),WORKDAY.INTL(N17,1,V17,'Resmi Tatiller'!$A$2:$A$17),WORKDAY.INTL(N17-1,1,V17,'Resmi Tatiller'!$A$2:$A$17)),IF($AD17="2 Vardiya",IF(O17&lt;TIME(6,0,0),N17-1,IF(O17&lt;TIME(8,0,0),WORKDAY.INTL(N17-1,1,V17,'Resmi Tatiller'!$A$2:$A$17),N17)),IF(O17&gt;=TIME(18,0,0),WORKDAY.INTL(N17,1,V17,'Resmi Tatiller'!$A$2:$A$17),WORKDAY.INTL(N17-1,1,V17,'Resmi Tatiller'!$A$2:$A$17))))))</f>
        <v/>
      </c>
      <c r="X17" s="8" t="str">
        <f t="shared" si="10"/>
        <v/>
      </c>
      <c r="Y17" s="11" t="str">
        <f t="shared" si="11"/>
        <v/>
      </c>
      <c r="Z17" s="11" t="str">
        <f t="shared" si="12"/>
        <v/>
      </c>
      <c r="AA17" s="11" t="str">
        <f t="shared" si="13"/>
        <v/>
      </c>
      <c r="AB17" s="11" t="str">
        <f t="shared" si="14"/>
        <v/>
      </c>
      <c r="AC17" s="12" t="str">
        <f t="shared" si="15"/>
        <v/>
      </c>
      <c r="AD17" s="6" t="str">
        <f t="shared" si="16"/>
        <v>Gündüz</v>
      </c>
      <c r="AE17" s="18" t="str">
        <f t="shared" si="19"/>
        <v/>
      </c>
      <c r="AF17" s="18" t="str">
        <f t="shared" si="20"/>
        <v/>
      </c>
      <c r="AG17" s="19" t="str">
        <f t="shared" si="21"/>
        <v/>
      </c>
      <c r="AH17" s="18" t="str">
        <f>IF(AF17="","",WORKDAY.INTL(AF17-1,1,V17,'Resmi Tatiller'!$A$2:$A$17))</f>
        <v/>
      </c>
      <c r="AI17" s="18" t="str">
        <f t="shared" si="22"/>
        <v/>
      </c>
      <c r="AJ17" s="18" t="str">
        <f>IF(AE17="","",IF(AH17&lt;&gt;AF17,AH17+TIME(8,0,0),IF(AG17&lt;TIME(8,0,0),AF17+TIME(8,0,0),IF(AG17&lt;TIME(12,0,0),AE17,IF(AG17&lt;TIME(12,45,0),AF17+TIME(12,45,0),IF(AG17&lt;TIME(15,0,0),AE17,IF(AG17&lt;TIME(15,15,0),AF17+TIME(15,15,0),IF(AG17&lt;TIME(18,0,0),AE17,WORKDAY.INTL(AF17,1,V17,'Resmi Tatiller'!$A$2:$A$17)+TIME(8,0,0)))))))))</f>
        <v/>
      </c>
      <c r="AK17" s="18" t="str">
        <f>IF(AE17="","",IF(AH17&lt;&gt;AF17,AH17+TIME(8,0,0),IF(AG17&lt;TIME(8,0,0),AF17+TIME(8,0,0),IF(AG17&lt;TIME(12,0,0),AE17,IF(AG17&lt;TIME(12,45,0),AF17+TIME(12,45,0),IF(AG17&lt;TIME(15,0,0),AE17,IF(AG17&lt;TIME(15,15,0),AF17+TIME(15,15,0),IF(AG17&lt;TIME(20,0,0),AE17,WORKDAY.INTL(AF17,1,V17,'Resmi Tatiller'!$A$2:$A$17)+TIME(8,0,0)))))))))</f>
        <v/>
      </c>
      <c r="AL17" s="18" t="str">
        <f t="shared" si="23"/>
        <v/>
      </c>
    </row>
    <row r="18" spans="1:38" x14ac:dyDescent="0.25">
      <c r="A18" s="6" t="str">
        <f t="shared" si="0"/>
        <v/>
      </c>
      <c r="B18" s="6"/>
      <c r="C18" s="7" t="str">
        <f>IFERROR(VLOOKUP(B18,'Ürün Veri'!$A:$E,2,FALSE),"")</f>
        <v/>
      </c>
      <c r="D18" s="7" t="str">
        <f>IFERROR(VLOOKUP(B18,'Ürün Veri'!$A:$E,3,FALSE),"")</f>
        <v/>
      </c>
      <c r="E18" s="7" t="str">
        <f>IFERROR(VLOOKUP(B18,'Ürün Veri'!$A:$E,4,FALSE),"")</f>
        <v/>
      </c>
      <c r="F18" s="7" t="str">
        <f>IFERROR(VLOOKUP(B18,'Ürün Veri'!$A:$E,5,FALSE),"")</f>
        <v/>
      </c>
      <c r="G18" s="6"/>
      <c r="H18" s="6"/>
      <c r="I18" s="14">
        <v>10</v>
      </c>
      <c r="J18" s="15">
        <f t="shared" si="1"/>
        <v>45</v>
      </c>
      <c r="K18" s="15">
        <f t="shared" si="2"/>
        <v>15</v>
      </c>
      <c r="L18" s="8">
        <f t="shared" si="3"/>
        <v>9</v>
      </c>
      <c r="M18" s="6" t="s">
        <v>763</v>
      </c>
      <c r="N18" s="9" t="str">
        <f t="shared" si="17"/>
        <v/>
      </c>
      <c r="O18" s="10" t="str">
        <f t="shared" si="18"/>
        <v/>
      </c>
      <c r="P18" s="8" t="str">
        <f t="shared" si="4"/>
        <v/>
      </c>
      <c r="Q18" s="8" t="str">
        <f t="shared" si="5"/>
        <v/>
      </c>
      <c r="R18" s="9" t="str">
        <f>IF(AB18="","",WORKDAY.INTL(W18,AA18,V18,'Resmi Tatiller'!$A$2:$A$17))</f>
        <v/>
      </c>
      <c r="S18" s="10" t="str">
        <f t="shared" si="6"/>
        <v/>
      </c>
      <c r="T18" s="8" t="str">
        <f t="shared" si="7"/>
        <v>Boş</v>
      </c>
      <c r="U18" s="8">
        <f t="shared" si="8"/>
        <v>540</v>
      </c>
      <c r="V18" s="11" t="str">
        <f t="shared" si="9"/>
        <v>0000011</v>
      </c>
      <c r="W18" s="9" t="str">
        <f>IF(OR(N18="",O18=""),"",IF($AD18="24 Saat",N18,IF($AD18="12 Saat",IF(O18&gt;=TIME(20,0,0),WORKDAY.INTL(N18,1,V18,'Resmi Tatiller'!$A$2:$A$17),WORKDAY.INTL(N18-1,1,V18,'Resmi Tatiller'!$A$2:$A$17)),IF($AD18="2 Vardiya",IF(O18&lt;TIME(6,0,0),N18-1,IF(O18&lt;TIME(8,0,0),WORKDAY.INTL(N18-1,1,V18,'Resmi Tatiller'!$A$2:$A$17),N18)),IF(O18&gt;=TIME(18,0,0),WORKDAY.INTL(N18,1,V18,'Resmi Tatiller'!$A$2:$A$17),WORKDAY.INTL(N18-1,1,V18,'Resmi Tatiller'!$A$2:$A$17))))))</f>
        <v/>
      </c>
      <c r="X18" s="8" t="str">
        <f t="shared" si="10"/>
        <v/>
      </c>
      <c r="Y18" s="11" t="str">
        <f t="shared" si="11"/>
        <v/>
      </c>
      <c r="Z18" s="11" t="str">
        <f t="shared" si="12"/>
        <v/>
      </c>
      <c r="AA18" s="11" t="str">
        <f t="shared" si="13"/>
        <v/>
      </c>
      <c r="AB18" s="11" t="str">
        <f t="shared" si="14"/>
        <v/>
      </c>
      <c r="AC18" s="12" t="str">
        <f t="shared" si="15"/>
        <v/>
      </c>
      <c r="AD18" s="6" t="str">
        <f t="shared" si="16"/>
        <v>Gündüz</v>
      </c>
      <c r="AE18" s="18" t="str">
        <f t="shared" si="19"/>
        <v/>
      </c>
      <c r="AF18" s="18" t="str">
        <f t="shared" si="20"/>
        <v/>
      </c>
      <c r="AG18" s="19" t="str">
        <f t="shared" si="21"/>
        <v/>
      </c>
      <c r="AH18" s="18" t="str">
        <f>IF(AF18="","",WORKDAY.INTL(AF18-1,1,V18,'Resmi Tatiller'!$A$2:$A$17))</f>
        <v/>
      </c>
      <c r="AI18" s="18" t="str">
        <f t="shared" si="22"/>
        <v/>
      </c>
      <c r="AJ18" s="18" t="str">
        <f>IF(AE18="","",IF(AH18&lt;&gt;AF18,AH18+TIME(8,0,0),IF(AG18&lt;TIME(8,0,0),AF18+TIME(8,0,0),IF(AG18&lt;TIME(12,0,0),AE18,IF(AG18&lt;TIME(12,45,0),AF18+TIME(12,45,0),IF(AG18&lt;TIME(15,0,0),AE18,IF(AG18&lt;TIME(15,15,0),AF18+TIME(15,15,0),IF(AG18&lt;TIME(18,0,0),AE18,WORKDAY.INTL(AF18,1,V18,'Resmi Tatiller'!$A$2:$A$17)+TIME(8,0,0)))))))))</f>
        <v/>
      </c>
      <c r="AK18" s="18" t="str">
        <f>IF(AE18="","",IF(AH18&lt;&gt;AF18,AH18+TIME(8,0,0),IF(AG18&lt;TIME(8,0,0),AF18+TIME(8,0,0),IF(AG18&lt;TIME(12,0,0),AE18,IF(AG18&lt;TIME(12,45,0),AF18+TIME(12,45,0),IF(AG18&lt;TIME(15,0,0),AE18,IF(AG18&lt;TIME(15,15,0),AF18+TIME(15,15,0),IF(AG18&lt;TIME(20,0,0),AE18,WORKDAY.INTL(AF18,1,V18,'Resmi Tatiller'!$A$2:$A$17)+TIME(8,0,0)))))))))</f>
        <v/>
      </c>
      <c r="AL18" s="18" t="str">
        <f t="shared" si="23"/>
        <v/>
      </c>
    </row>
    <row r="19" spans="1:38" x14ac:dyDescent="0.25">
      <c r="A19" s="6" t="str">
        <f t="shared" si="0"/>
        <v/>
      </c>
      <c r="B19" s="6"/>
      <c r="C19" s="7" t="str">
        <f>IFERROR(VLOOKUP(B19,'Ürün Veri'!$A:$E,2,FALSE),"")</f>
        <v/>
      </c>
      <c r="D19" s="7" t="str">
        <f>IFERROR(VLOOKUP(B19,'Ürün Veri'!$A:$E,3,FALSE),"")</f>
        <v/>
      </c>
      <c r="E19" s="7" t="str">
        <f>IFERROR(VLOOKUP(B19,'Ürün Veri'!$A:$E,4,FALSE),"")</f>
        <v/>
      </c>
      <c r="F19" s="7" t="str">
        <f>IFERROR(VLOOKUP(B19,'Ürün Veri'!$A:$E,5,FALSE),"")</f>
        <v/>
      </c>
      <c r="G19" s="6"/>
      <c r="H19" s="6"/>
      <c r="I19" s="14">
        <v>10</v>
      </c>
      <c r="J19" s="15">
        <f t="shared" si="1"/>
        <v>45</v>
      </c>
      <c r="K19" s="15">
        <f t="shared" si="2"/>
        <v>15</v>
      </c>
      <c r="L19" s="8">
        <f t="shared" si="3"/>
        <v>9</v>
      </c>
      <c r="M19" s="6" t="s">
        <v>763</v>
      </c>
      <c r="N19" s="9" t="str">
        <f t="shared" si="17"/>
        <v/>
      </c>
      <c r="O19" s="10" t="str">
        <f t="shared" si="18"/>
        <v/>
      </c>
      <c r="P19" s="8" t="str">
        <f t="shared" si="4"/>
        <v/>
      </c>
      <c r="Q19" s="8" t="str">
        <f t="shared" si="5"/>
        <v/>
      </c>
      <c r="R19" s="9" t="str">
        <f>IF(AB19="","",WORKDAY.INTL(W19,AA19,V19,'Resmi Tatiller'!$A$2:$A$17))</f>
        <v/>
      </c>
      <c r="S19" s="10" t="str">
        <f t="shared" si="6"/>
        <v/>
      </c>
      <c r="T19" s="8" t="str">
        <f t="shared" si="7"/>
        <v>Boş</v>
      </c>
      <c r="U19" s="8">
        <f t="shared" si="8"/>
        <v>540</v>
      </c>
      <c r="V19" s="11" t="str">
        <f t="shared" si="9"/>
        <v>0000011</v>
      </c>
      <c r="W19" s="9" t="str">
        <f>IF(OR(N19="",O19=""),"",IF($AD19="24 Saat",N19,IF($AD19="12 Saat",IF(O19&gt;=TIME(20,0,0),WORKDAY.INTL(N19,1,V19,'Resmi Tatiller'!$A$2:$A$17),WORKDAY.INTL(N19-1,1,V19,'Resmi Tatiller'!$A$2:$A$17)),IF($AD19="2 Vardiya",IF(O19&lt;TIME(6,0,0),N19-1,IF(O19&lt;TIME(8,0,0),WORKDAY.INTL(N19-1,1,V19,'Resmi Tatiller'!$A$2:$A$17),N19)),IF(O19&gt;=TIME(18,0,0),WORKDAY.INTL(N19,1,V19,'Resmi Tatiller'!$A$2:$A$17),WORKDAY.INTL(N19-1,1,V19,'Resmi Tatiller'!$A$2:$A$17))))))</f>
        <v/>
      </c>
      <c r="X19" s="8" t="str">
        <f t="shared" si="10"/>
        <v/>
      </c>
      <c r="Y19" s="11" t="str">
        <f t="shared" si="11"/>
        <v/>
      </c>
      <c r="Z19" s="11" t="str">
        <f t="shared" si="12"/>
        <v/>
      </c>
      <c r="AA19" s="11" t="str">
        <f t="shared" si="13"/>
        <v/>
      </c>
      <c r="AB19" s="11" t="str">
        <f t="shared" si="14"/>
        <v/>
      </c>
      <c r="AC19" s="12" t="str">
        <f t="shared" si="15"/>
        <v/>
      </c>
      <c r="AD19" s="6" t="str">
        <f t="shared" si="16"/>
        <v>Gündüz</v>
      </c>
      <c r="AE19" s="18" t="str">
        <f t="shared" si="19"/>
        <v/>
      </c>
      <c r="AF19" s="18" t="str">
        <f t="shared" si="20"/>
        <v/>
      </c>
      <c r="AG19" s="19" t="str">
        <f t="shared" si="21"/>
        <v/>
      </c>
      <c r="AH19" s="18" t="str">
        <f>IF(AF19="","",WORKDAY.INTL(AF19-1,1,V19,'Resmi Tatiller'!$A$2:$A$17))</f>
        <v/>
      </c>
      <c r="AI19" s="18" t="str">
        <f t="shared" si="22"/>
        <v/>
      </c>
      <c r="AJ19" s="18" t="str">
        <f>IF(AE19="","",IF(AH19&lt;&gt;AF19,AH19+TIME(8,0,0),IF(AG19&lt;TIME(8,0,0),AF19+TIME(8,0,0),IF(AG19&lt;TIME(12,0,0),AE19,IF(AG19&lt;TIME(12,45,0),AF19+TIME(12,45,0),IF(AG19&lt;TIME(15,0,0),AE19,IF(AG19&lt;TIME(15,15,0),AF19+TIME(15,15,0),IF(AG19&lt;TIME(18,0,0),AE19,WORKDAY.INTL(AF19,1,V19,'Resmi Tatiller'!$A$2:$A$17)+TIME(8,0,0)))))))))</f>
        <v/>
      </c>
      <c r="AK19" s="18" t="str">
        <f>IF(AE19="","",IF(AH19&lt;&gt;AF19,AH19+TIME(8,0,0),IF(AG19&lt;TIME(8,0,0),AF19+TIME(8,0,0),IF(AG19&lt;TIME(12,0,0),AE19,IF(AG19&lt;TIME(12,45,0),AF19+TIME(12,45,0),IF(AG19&lt;TIME(15,0,0),AE19,IF(AG19&lt;TIME(15,15,0),AF19+TIME(15,15,0),IF(AG19&lt;TIME(20,0,0),AE19,WORKDAY.INTL(AF19,1,V19,'Resmi Tatiller'!$A$2:$A$17)+TIME(8,0,0)))))))))</f>
        <v/>
      </c>
      <c r="AL19" s="18" t="str">
        <f t="shared" si="23"/>
        <v/>
      </c>
    </row>
    <row r="20" spans="1:38" x14ac:dyDescent="0.25">
      <c r="A20" s="6" t="str">
        <f t="shared" si="0"/>
        <v/>
      </c>
      <c r="B20" s="6"/>
      <c r="C20" s="7" t="str">
        <f>IFERROR(VLOOKUP(B20,'Ürün Veri'!$A:$E,2,FALSE),"")</f>
        <v/>
      </c>
      <c r="D20" s="7" t="str">
        <f>IFERROR(VLOOKUP(B20,'Ürün Veri'!$A:$E,3,FALSE),"")</f>
        <v/>
      </c>
      <c r="E20" s="7" t="str">
        <f>IFERROR(VLOOKUP(B20,'Ürün Veri'!$A:$E,4,FALSE),"")</f>
        <v/>
      </c>
      <c r="F20" s="7" t="str">
        <f>IFERROR(VLOOKUP(B20,'Ürün Veri'!$A:$E,5,FALSE),"")</f>
        <v/>
      </c>
      <c r="G20" s="6"/>
      <c r="H20" s="6"/>
      <c r="I20" s="14">
        <v>10</v>
      </c>
      <c r="J20" s="15">
        <f t="shared" si="1"/>
        <v>45</v>
      </c>
      <c r="K20" s="15">
        <f t="shared" si="2"/>
        <v>15</v>
      </c>
      <c r="L20" s="8">
        <f t="shared" si="3"/>
        <v>9</v>
      </c>
      <c r="M20" s="6" t="s">
        <v>763</v>
      </c>
      <c r="N20" s="9" t="str">
        <f t="shared" si="17"/>
        <v/>
      </c>
      <c r="O20" s="10" t="str">
        <f t="shared" si="18"/>
        <v/>
      </c>
      <c r="P20" s="8" t="str">
        <f t="shared" si="4"/>
        <v/>
      </c>
      <c r="Q20" s="8" t="str">
        <f t="shared" si="5"/>
        <v/>
      </c>
      <c r="R20" s="9" t="str">
        <f>IF(AB20="","",WORKDAY.INTL(W20,AA20,V20,'Resmi Tatiller'!$A$2:$A$17))</f>
        <v/>
      </c>
      <c r="S20" s="10" t="str">
        <f t="shared" si="6"/>
        <v/>
      </c>
      <c r="T20" s="8" t="str">
        <f t="shared" si="7"/>
        <v>Boş</v>
      </c>
      <c r="U20" s="8">
        <f t="shared" si="8"/>
        <v>540</v>
      </c>
      <c r="V20" s="11" t="str">
        <f t="shared" si="9"/>
        <v>0000011</v>
      </c>
      <c r="W20" s="9" t="str">
        <f>IF(OR(N20="",O20=""),"",IF($AD20="24 Saat",N20,IF($AD20="12 Saat",IF(O20&gt;=TIME(20,0,0),WORKDAY.INTL(N20,1,V20,'Resmi Tatiller'!$A$2:$A$17),WORKDAY.INTL(N20-1,1,V20,'Resmi Tatiller'!$A$2:$A$17)),IF($AD20="2 Vardiya",IF(O20&lt;TIME(6,0,0),N20-1,IF(O20&lt;TIME(8,0,0),WORKDAY.INTL(N20-1,1,V20,'Resmi Tatiller'!$A$2:$A$17),N20)),IF(O20&gt;=TIME(18,0,0),WORKDAY.INTL(N20,1,V20,'Resmi Tatiller'!$A$2:$A$17),WORKDAY.INTL(N20-1,1,V20,'Resmi Tatiller'!$A$2:$A$17))))))</f>
        <v/>
      </c>
      <c r="X20" s="8" t="str">
        <f t="shared" si="10"/>
        <v/>
      </c>
      <c r="Y20" s="11" t="str">
        <f t="shared" si="11"/>
        <v/>
      </c>
      <c r="Z20" s="11" t="str">
        <f t="shared" si="12"/>
        <v/>
      </c>
      <c r="AA20" s="11" t="str">
        <f t="shared" si="13"/>
        <v/>
      </c>
      <c r="AB20" s="11" t="str">
        <f t="shared" si="14"/>
        <v/>
      </c>
      <c r="AC20" s="12" t="str">
        <f t="shared" si="15"/>
        <v/>
      </c>
      <c r="AD20" s="6" t="str">
        <f t="shared" si="16"/>
        <v>Gündüz</v>
      </c>
      <c r="AE20" s="18" t="str">
        <f t="shared" si="19"/>
        <v/>
      </c>
      <c r="AF20" s="18" t="str">
        <f t="shared" si="20"/>
        <v/>
      </c>
      <c r="AG20" s="19" t="str">
        <f t="shared" si="21"/>
        <v/>
      </c>
      <c r="AH20" s="18" t="str">
        <f>IF(AF20="","",WORKDAY.INTL(AF20-1,1,V20,'Resmi Tatiller'!$A$2:$A$17))</f>
        <v/>
      </c>
      <c r="AI20" s="18" t="str">
        <f t="shared" si="22"/>
        <v/>
      </c>
      <c r="AJ20" s="18" t="str">
        <f>IF(AE20="","",IF(AH20&lt;&gt;AF20,AH20+TIME(8,0,0),IF(AG20&lt;TIME(8,0,0),AF20+TIME(8,0,0),IF(AG20&lt;TIME(12,0,0),AE20,IF(AG20&lt;TIME(12,45,0),AF20+TIME(12,45,0),IF(AG20&lt;TIME(15,0,0),AE20,IF(AG20&lt;TIME(15,15,0),AF20+TIME(15,15,0),IF(AG20&lt;TIME(18,0,0),AE20,WORKDAY.INTL(AF20,1,V20,'Resmi Tatiller'!$A$2:$A$17)+TIME(8,0,0)))))))))</f>
        <v/>
      </c>
      <c r="AK20" s="18" t="str">
        <f>IF(AE20="","",IF(AH20&lt;&gt;AF20,AH20+TIME(8,0,0),IF(AG20&lt;TIME(8,0,0),AF20+TIME(8,0,0),IF(AG20&lt;TIME(12,0,0),AE20,IF(AG20&lt;TIME(12,45,0),AF20+TIME(12,45,0),IF(AG20&lt;TIME(15,0,0),AE20,IF(AG20&lt;TIME(15,15,0),AF20+TIME(15,15,0),IF(AG20&lt;TIME(20,0,0),AE20,WORKDAY.INTL(AF20,1,V20,'Resmi Tatiller'!$A$2:$A$17)+TIME(8,0,0)))))))))</f>
        <v/>
      </c>
      <c r="AL20" s="18" t="str">
        <f t="shared" si="23"/>
        <v/>
      </c>
    </row>
    <row r="21" spans="1:38" x14ac:dyDescent="0.25">
      <c r="A21" s="6" t="str">
        <f t="shared" si="0"/>
        <v/>
      </c>
      <c r="B21" s="6"/>
      <c r="C21" s="7" t="str">
        <f>IFERROR(VLOOKUP(B21,'Ürün Veri'!$A:$E,2,FALSE),"")</f>
        <v/>
      </c>
      <c r="D21" s="7" t="str">
        <f>IFERROR(VLOOKUP(B21,'Ürün Veri'!$A:$E,3,FALSE),"")</f>
        <v/>
      </c>
      <c r="E21" s="7" t="str">
        <f>IFERROR(VLOOKUP(B21,'Ürün Veri'!$A:$E,4,FALSE),"")</f>
        <v/>
      </c>
      <c r="F21" s="7" t="str">
        <f>IFERROR(VLOOKUP(B21,'Ürün Veri'!$A:$E,5,FALSE),"")</f>
        <v/>
      </c>
      <c r="G21" s="6"/>
      <c r="H21" s="6"/>
      <c r="I21" s="14">
        <v>10</v>
      </c>
      <c r="J21" s="15">
        <f t="shared" si="1"/>
        <v>45</v>
      </c>
      <c r="K21" s="15">
        <f t="shared" si="2"/>
        <v>15</v>
      </c>
      <c r="L21" s="8">
        <f t="shared" si="3"/>
        <v>9</v>
      </c>
      <c r="M21" s="6" t="s">
        <v>763</v>
      </c>
      <c r="N21" s="9" t="str">
        <f t="shared" si="17"/>
        <v/>
      </c>
      <c r="O21" s="10" t="str">
        <f t="shared" si="18"/>
        <v/>
      </c>
      <c r="P21" s="8" t="str">
        <f t="shared" si="4"/>
        <v/>
      </c>
      <c r="Q21" s="8" t="str">
        <f t="shared" si="5"/>
        <v/>
      </c>
      <c r="R21" s="9" t="str">
        <f>IF(AB21="","",WORKDAY.INTL(W21,AA21,V21,'Resmi Tatiller'!$A$2:$A$17))</f>
        <v/>
      </c>
      <c r="S21" s="10" t="str">
        <f t="shared" si="6"/>
        <v/>
      </c>
      <c r="T21" s="8" t="str">
        <f t="shared" si="7"/>
        <v>Boş</v>
      </c>
      <c r="U21" s="8">
        <f t="shared" si="8"/>
        <v>540</v>
      </c>
      <c r="V21" s="11" t="str">
        <f t="shared" si="9"/>
        <v>0000011</v>
      </c>
      <c r="W21" s="9" t="str">
        <f>IF(OR(N21="",O21=""),"",IF($AD21="24 Saat",N21,IF($AD21="12 Saat",IF(O21&gt;=TIME(20,0,0),WORKDAY.INTL(N21,1,V21,'Resmi Tatiller'!$A$2:$A$17),WORKDAY.INTL(N21-1,1,V21,'Resmi Tatiller'!$A$2:$A$17)),IF($AD21="2 Vardiya",IF(O21&lt;TIME(6,0,0),N21-1,IF(O21&lt;TIME(8,0,0),WORKDAY.INTL(N21-1,1,V21,'Resmi Tatiller'!$A$2:$A$17),N21)),IF(O21&gt;=TIME(18,0,0),WORKDAY.INTL(N21,1,V21,'Resmi Tatiller'!$A$2:$A$17),WORKDAY.INTL(N21-1,1,V21,'Resmi Tatiller'!$A$2:$A$17))))))</f>
        <v/>
      </c>
      <c r="X21" s="8" t="str">
        <f t="shared" si="10"/>
        <v/>
      </c>
      <c r="Y21" s="11" t="str">
        <f t="shared" si="11"/>
        <v/>
      </c>
      <c r="Z21" s="11" t="str">
        <f t="shared" si="12"/>
        <v/>
      </c>
      <c r="AA21" s="11" t="str">
        <f t="shared" si="13"/>
        <v/>
      </c>
      <c r="AB21" s="11" t="str">
        <f t="shared" si="14"/>
        <v/>
      </c>
      <c r="AC21" s="12" t="str">
        <f t="shared" si="15"/>
        <v/>
      </c>
      <c r="AD21" s="6" t="str">
        <f t="shared" si="16"/>
        <v>Gündüz</v>
      </c>
      <c r="AE21" s="18" t="str">
        <f t="shared" si="19"/>
        <v/>
      </c>
      <c r="AF21" s="18" t="str">
        <f t="shared" si="20"/>
        <v/>
      </c>
      <c r="AG21" s="19" t="str">
        <f t="shared" si="21"/>
        <v/>
      </c>
      <c r="AH21" s="18" t="str">
        <f>IF(AF21="","",WORKDAY.INTL(AF21-1,1,V21,'Resmi Tatiller'!$A$2:$A$17))</f>
        <v/>
      </c>
      <c r="AI21" s="18" t="str">
        <f t="shared" si="22"/>
        <v/>
      </c>
      <c r="AJ21" s="18" t="str">
        <f>IF(AE21="","",IF(AH21&lt;&gt;AF21,AH21+TIME(8,0,0),IF(AG21&lt;TIME(8,0,0),AF21+TIME(8,0,0),IF(AG21&lt;TIME(12,0,0),AE21,IF(AG21&lt;TIME(12,45,0),AF21+TIME(12,45,0),IF(AG21&lt;TIME(15,0,0),AE21,IF(AG21&lt;TIME(15,15,0),AF21+TIME(15,15,0),IF(AG21&lt;TIME(18,0,0),AE21,WORKDAY.INTL(AF21,1,V21,'Resmi Tatiller'!$A$2:$A$17)+TIME(8,0,0)))))))))</f>
        <v/>
      </c>
      <c r="AK21" s="18" t="str">
        <f>IF(AE21="","",IF(AH21&lt;&gt;AF21,AH21+TIME(8,0,0),IF(AG21&lt;TIME(8,0,0),AF21+TIME(8,0,0),IF(AG21&lt;TIME(12,0,0),AE21,IF(AG21&lt;TIME(12,45,0),AF21+TIME(12,45,0),IF(AG21&lt;TIME(15,0,0),AE21,IF(AG21&lt;TIME(15,15,0),AF21+TIME(15,15,0),IF(AG21&lt;TIME(20,0,0),AE21,WORKDAY.INTL(AF21,1,V21,'Resmi Tatiller'!$A$2:$A$17)+TIME(8,0,0)))))))))</f>
        <v/>
      </c>
      <c r="AL21" s="18" t="str">
        <f t="shared" si="23"/>
        <v/>
      </c>
    </row>
    <row r="22" spans="1:38" x14ac:dyDescent="0.25">
      <c r="A22" s="6" t="str">
        <f t="shared" si="0"/>
        <v/>
      </c>
      <c r="B22" s="6"/>
      <c r="C22" s="7" t="str">
        <f>IFERROR(VLOOKUP(B22,'Ürün Veri'!$A:$E,2,FALSE),"")</f>
        <v/>
      </c>
      <c r="D22" s="7" t="str">
        <f>IFERROR(VLOOKUP(B22,'Ürün Veri'!$A:$E,3,FALSE),"")</f>
        <v/>
      </c>
      <c r="E22" s="7" t="str">
        <f>IFERROR(VLOOKUP(B22,'Ürün Veri'!$A:$E,4,FALSE),"")</f>
        <v/>
      </c>
      <c r="F22" s="7" t="str">
        <f>IFERROR(VLOOKUP(B22,'Ürün Veri'!$A:$E,5,FALSE),"")</f>
        <v/>
      </c>
      <c r="G22" s="6"/>
      <c r="H22" s="6"/>
      <c r="I22" s="14">
        <v>10</v>
      </c>
      <c r="J22" s="15">
        <f t="shared" si="1"/>
        <v>45</v>
      </c>
      <c r="K22" s="15">
        <f t="shared" si="2"/>
        <v>15</v>
      </c>
      <c r="L22" s="8">
        <f t="shared" si="3"/>
        <v>9</v>
      </c>
      <c r="M22" s="6" t="s">
        <v>763</v>
      </c>
      <c r="N22" s="9" t="str">
        <f t="shared" si="17"/>
        <v/>
      </c>
      <c r="O22" s="10" t="str">
        <f t="shared" si="18"/>
        <v/>
      </c>
      <c r="P22" s="8" t="str">
        <f t="shared" si="4"/>
        <v/>
      </c>
      <c r="Q22" s="8" t="str">
        <f t="shared" si="5"/>
        <v/>
      </c>
      <c r="R22" s="9" t="str">
        <f>IF(AB22="","",WORKDAY.INTL(W22,AA22,V22,'Resmi Tatiller'!$A$2:$A$17))</f>
        <v/>
      </c>
      <c r="S22" s="10" t="str">
        <f t="shared" si="6"/>
        <v/>
      </c>
      <c r="T22" s="8" t="str">
        <f t="shared" si="7"/>
        <v>Boş</v>
      </c>
      <c r="U22" s="8">
        <f t="shared" si="8"/>
        <v>540</v>
      </c>
      <c r="V22" s="11" t="str">
        <f t="shared" si="9"/>
        <v>0000011</v>
      </c>
      <c r="W22" s="9" t="str">
        <f>IF(OR(N22="",O22=""),"",IF($AD22="24 Saat",N22,IF($AD22="12 Saat",IF(O22&gt;=TIME(20,0,0),WORKDAY.INTL(N22,1,V22,'Resmi Tatiller'!$A$2:$A$17),WORKDAY.INTL(N22-1,1,V22,'Resmi Tatiller'!$A$2:$A$17)),IF($AD22="2 Vardiya",IF(O22&lt;TIME(6,0,0),N22-1,IF(O22&lt;TIME(8,0,0),WORKDAY.INTL(N22-1,1,V22,'Resmi Tatiller'!$A$2:$A$17),N22)),IF(O22&gt;=TIME(18,0,0),WORKDAY.INTL(N22,1,V22,'Resmi Tatiller'!$A$2:$A$17),WORKDAY.INTL(N22-1,1,V22,'Resmi Tatiller'!$A$2:$A$17))))))</f>
        <v/>
      </c>
      <c r="X22" s="8" t="str">
        <f t="shared" si="10"/>
        <v/>
      </c>
      <c r="Y22" s="11" t="str">
        <f t="shared" si="11"/>
        <v/>
      </c>
      <c r="Z22" s="11" t="str">
        <f t="shared" si="12"/>
        <v/>
      </c>
      <c r="AA22" s="11" t="str">
        <f t="shared" si="13"/>
        <v/>
      </c>
      <c r="AB22" s="11" t="str">
        <f t="shared" si="14"/>
        <v/>
      </c>
      <c r="AC22" s="12" t="str">
        <f t="shared" si="15"/>
        <v/>
      </c>
      <c r="AD22" s="6" t="str">
        <f t="shared" si="16"/>
        <v>Gündüz</v>
      </c>
      <c r="AE22" s="18" t="str">
        <f t="shared" si="19"/>
        <v/>
      </c>
      <c r="AF22" s="18" t="str">
        <f t="shared" si="20"/>
        <v/>
      </c>
      <c r="AG22" s="19" t="str">
        <f t="shared" si="21"/>
        <v/>
      </c>
      <c r="AH22" s="18" t="str">
        <f>IF(AF22="","",WORKDAY.INTL(AF22-1,1,V22,'Resmi Tatiller'!$A$2:$A$17))</f>
        <v/>
      </c>
      <c r="AI22" s="18" t="str">
        <f t="shared" si="22"/>
        <v/>
      </c>
      <c r="AJ22" s="18" t="str">
        <f>IF(AE22="","",IF(AH22&lt;&gt;AF22,AH22+TIME(8,0,0),IF(AG22&lt;TIME(8,0,0),AF22+TIME(8,0,0),IF(AG22&lt;TIME(12,0,0),AE22,IF(AG22&lt;TIME(12,45,0),AF22+TIME(12,45,0),IF(AG22&lt;TIME(15,0,0),AE22,IF(AG22&lt;TIME(15,15,0),AF22+TIME(15,15,0),IF(AG22&lt;TIME(18,0,0),AE22,WORKDAY.INTL(AF22,1,V22,'Resmi Tatiller'!$A$2:$A$17)+TIME(8,0,0)))))))))</f>
        <v/>
      </c>
      <c r="AK22" s="18" t="str">
        <f>IF(AE22="","",IF(AH22&lt;&gt;AF22,AH22+TIME(8,0,0),IF(AG22&lt;TIME(8,0,0),AF22+TIME(8,0,0),IF(AG22&lt;TIME(12,0,0),AE22,IF(AG22&lt;TIME(12,45,0),AF22+TIME(12,45,0),IF(AG22&lt;TIME(15,0,0),AE22,IF(AG22&lt;TIME(15,15,0),AF22+TIME(15,15,0),IF(AG22&lt;TIME(20,0,0),AE22,WORKDAY.INTL(AF22,1,V22,'Resmi Tatiller'!$A$2:$A$17)+TIME(8,0,0)))))))))</f>
        <v/>
      </c>
      <c r="AL22" s="18" t="str">
        <f t="shared" si="23"/>
        <v/>
      </c>
    </row>
    <row r="23" spans="1:38" x14ac:dyDescent="0.25">
      <c r="A23" s="6" t="str">
        <f t="shared" si="0"/>
        <v/>
      </c>
      <c r="B23" s="6"/>
      <c r="C23" s="7" t="str">
        <f>IFERROR(VLOOKUP(B23,'Ürün Veri'!$A:$E,2,FALSE),"")</f>
        <v/>
      </c>
      <c r="D23" s="7" t="str">
        <f>IFERROR(VLOOKUP(B23,'Ürün Veri'!$A:$E,3,FALSE),"")</f>
        <v/>
      </c>
      <c r="E23" s="7" t="str">
        <f>IFERROR(VLOOKUP(B23,'Ürün Veri'!$A:$E,4,FALSE),"")</f>
        <v/>
      </c>
      <c r="F23" s="7" t="str">
        <f>IFERROR(VLOOKUP(B23,'Ürün Veri'!$A:$E,5,FALSE),"")</f>
        <v/>
      </c>
      <c r="G23" s="6"/>
      <c r="H23" s="6"/>
      <c r="I23" s="14">
        <v>10</v>
      </c>
      <c r="J23" s="15">
        <f t="shared" si="1"/>
        <v>45</v>
      </c>
      <c r="K23" s="15">
        <f t="shared" si="2"/>
        <v>15</v>
      </c>
      <c r="L23" s="8">
        <f t="shared" si="3"/>
        <v>9</v>
      </c>
      <c r="M23" s="6" t="s">
        <v>763</v>
      </c>
      <c r="N23" s="9" t="str">
        <f t="shared" si="17"/>
        <v/>
      </c>
      <c r="O23" s="10" t="str">
        <f t="shared" si="18"/>
        <v/>
      </c>
      <c r="P23" s="8" t="str">
        <f t="shared" si="4"/>
        <v/>
      </c>
      <c r="Q23" s="8" t="str">
        <f t="shared" si="5"/>
        <v/>
      </c>
      <c r="R23" s="9" t="str">
        <f>IF(AB23="","",WORKDAY.INTL(W23,AA23,V23,'Resmi Tatiller'!$A$2:$A$17))</f>
        <v/>
      </c>
      <c r="S23" s="10" t="str">
        <f t="shared" si="6"/>
        <v/>
      </c>
      <c r="T23" s="8" t="str">
        <f t="shared" si="7"/>
        <v>Boş</v>
      </c>
      <c r="U23" s="8">
        <f t="shared" si="8"/>
        <v>540</v>
      </c>
      <c r="V23" s="11" t="str">
        <f t="shared" si="9"/>
        <v>0000011</v>
      </c>
      <c r="W23" s="9" t="str">
        <f>IF(OR(N23="",O23=""),"",IF($AD23="24 Saat",N23,IF($AD23="12 Saat",IF(O23&gt;=TIME(20,0,0),WORKDAY.INTL(N23,1,V23,'Resmi Tatiller'!$A$2:$A$17),WORKDAY.INTL(N23-1,1,V23,'Resmi Tatiller'!$A$2:$A$17)),IF($AD23="2 Vardiya",IF(O23&lt;TIME(6,0,0),N23-1,IF(O23&lt;TIME(8,0,0),WORKDAY.INTL(N23-1,1,V23,'Resmi Tatiller'!$A$2:$A$17),N23)),IF(O23&gt;=TIME(18,0,0),WORKDAY.INTL(N23,1,V23,'Resmi Tatiller'!$A$2:$A$17),WORKDAY.INTL(N23-1,1,V23,'Resmi Tatiller'!$A$2:$A$17))))))</f>
        <v/>
      </c>
      <c r="X23" s="8" t="str">
        <f t="shared" si="10"/>
        <v/>
      </c>
      <c r="Y23" s="11" t="str">
        <f t="shared" si="11"/>
        <v/>
      </c>
      <c r="Z23" s="11" t="str">
        <f t="shared" si="12"/>
        <v/>
      </c>
      <c r="AA23" s="11" t="str">
        <f t="shared" si="13"/>
        <v/>
      </c>
      <c r="AB23" s="11" t="str">
        <f t="shared" si="14"/>
        <v/>
      </c>
      <c r="AC23" s="12" t="str">
        <f t="shared" si="15"/>
        <v/>
      </c>
      <c r="AD23" s="6" t="str">
        <f t="shared" si="16"/>
        <v>Gündüz</v>
      </c>
      <c r="AE23" s="18" t="str">
        <f t="shared" si="19"/>
        <v/>
      </c>
      <c r="AF23" s="18" t="str">
        <f t="shared" si="20"/>
        <v/>
      </c>
      <c r="AG23" s="19" t="str">
        <f t="shared" si="21"/>
        <v/>
      </c>
      <c r="AH23" s="18" t="str">
        <f>IF(AF23="","",WORKDAY.INTL(AF23-1,1,V23,'Resmi Tatiller'!$A$2:$A$17))</f>
        <v/>
      </c>
      <c r="AI23" s="18" t="str">
        <f t="shared" si="22"/>
        <v/>
      </c>
      <c r="AJ23" s="18" t="str">
        <f>IF(AE23="","",IF(AH23&lt;&gt;AF23,AH23+TIME(8,0,0),IF(AG23&lt;TIME(8,0,0),AF23+TIME(8,0,0),IF(AG23&lt;TIME(12,0,0),AE23,IF(AG23&lt;TIME(12,45,0),AF23+TIME(12,45,0),IF(AG23&lt;TIME(15,0,0),AE23,IF(AG23&lt;TIME(15,15,0),AF23+TIME(15,15,0),IF(AG23&lt;TIME(18,0,0),AE23,WORKDAY.INTL(AF23,1,V23,'Resmi Tatiller'!$A$2:$A$17)+TIME(8,0,0)))))))))</f>
        <v/>
      </c>
      <c r="AK23" s="18" t="str">
        <f>IF(AE23="","",IF(AH23&lt;&gt;AF23,AH23+TIME(8,0,0),IF(AG23&lt;TIME(8,0,0),AF23+TIME(8,0,0),IF(AG23&lt;TIME(12,0,0),AE23,IF(AG23&lt;TIME(12,45,0),AF23+TIME(12,45,0),IF(AG23&lt;TIME(15,0,0),AE23,IF(AG23&lt;TIME(15,15,0),AF23+TIME(15,15,0),IF(AG23&lt;TIME(20,0,0),AE23,WORKDAY.INTL(AF23,1,V23,'Resmi Tatiller'!$A$2:$A$17)+TIME(8,0,0)))))))))</f>
        <v/>
      </c>
      <c r="AL23" s="18" t="str">
        <f t="shared" si="23"/>
        <v/>
      </c>
    </row>
    <row r="24" spans="1:38" x14ac:dyDescent="0.25">
      <c r="A24" s="6" t="str">
        <f t="shared" si="0"/>
        <v/>
      </c>
      <c r="B24" s="6"/>
      <c r="C24" s="7" t="str">
        <f>IFERROR(VLOOKUP(B24,'Ürün Veri'!$A:$E,2,FALSE),"")</f>
        <v/>
      </c>
      <c r="D24" s="7" t="str">
        <f>IFERROR(VLOOKUP(B24,'Ürün Veri'!$A:$E,3,FALSE),"")</f>
        <v/>
      </c>
      <c r="E24" s="7" t="str">
        <f>IFERROR(VLOOKUP(B24,'Ürün Veri'!$A:$E,4,FALSE),"")</f>
        <v/>
      </c>
      <c r="F24" s="7" t="str">
        <f>IFERROR(VLOOKUP(B24,'Ürün Veri'!$A:$E,5,FALSE),"")</f>
        <v/>
      </c>
      <c r="G24" s="6"/>
      <c r="H24" s="6"/>
      <c r="I24" s="14">
        <v>10</v>
      </c>
      <c r="J24" s="15">
        <f t="shared" si="1"/>
        <v>45</v>
      </c>
      <c r="K24" s="15">
        <f t="shared" si="2"/>
        <v>15</v>
      </c>
      <c r="L24" s="8">
        <f t="shared" si="3"/>
        <v>9</v>
      </c>
      <c r="M24" s="6" t="s">
        <v>763</v>
      </c>
      <c r="N24" s="9" t="str">
        <f t="shared" si="17"/>
        <v/>
      </c>
      <c r="O24" s="10" t="str">
        <f t="shared" si="18"/>
        <v/>
      </c>
      <c r="P24" s="8" t="str">
        <f t="shared" si="4"/>
        <v/>
      </c>
      <c r="Q24" s="8" t="str">
        <f t="shared" si="5"/>
        <v/>
      </c>
      <c r="R24" s="9" t="str">
        <f>IF(AB24="","",WORKDAY.INTL(W24,AA24,V24,'Resmi Tatiller'!$A$2:$A$17))</f>
        <v/>
      </c>
      <c r="S24" s="10" t="str">
        <f t="shared" si="6"/>
        <v/>
      </c>
      <c r="T24" s="8" t="str">
        <f t="shared" si="7"/>
        <v>Boş</v>
      </c>
      <c r="U24" s="8">
        <f t="shared" si="8"/>
        <v>540</v>
      </c>
      <c r="V24" s="11" t="str">
        <f t="shared" si="9"/>
        <v>0000011</v>
      </c>
      <c r="W24" s="9" t="str">
        <f>IF(OR(N24="",O24=""),"",IF($AD24="24 Saat",N24,IF($AD24="12 Saat",IF(O24&gt;=TIME(20,0,0),WORKDAY.INTL(N24,1,V24,'Resmi Tatiller'!$A$2:$A$17),WORKDAY.INTL(N24-1,1,V24,'Resmi Tatiller'!$A$2:$A$17)),IF($AD24="2 Vardiya",IF(O24&lt;TIME(6,0,0),N24-1,IF(O24&lt;TIME(8,0,0),WORKDAY.INTL(N24-1,1,V24,'Resmi Tatiller'!$A$2:$A$17),N24)),IF(O24&gt;=TIME(18,0,0),WORKDAY.INTL(N24,1,V24,'Resmi Tatiller'!$A$2:$A$17),WORKDAY.INTL(N24-1,1,V24,'Resmi Tatiller'!$A$2:$A$17))))))</f>
        <v/>
      </c>
      <c r="X24" s="8" t="str">
        <f t="shared" si="10"/>
        <v/>
      </c>
      <c r="Y24" s="11" t="str">
        <f t="shared" si="11"/>
        <v/>
      </c>
      <c r="Z24" s="11" t="str">
        <f t="shared" si="12"/>
        <v/>
      </c>
      <c r="AA24" s="11" t="str">
        <f t="shared" si="13"/>
        <v/>
      </c>
      <c r="AB24" s="11" t="str">
        <f t="shared" si="14"/>
        <v/>
      </c>
      <c r="AC24" s="12" t="str">
        <f t="shared" si="15"/>
        <v/>
      </c>
      <c r="AD24" s="6" t="str">
        <f t="shared" si="16"/>
        <v>Gündüz</v>
      </c>
      <c r="AE24" s="18" t="str">
        <f t="shared" si="19"/>
        <v/>
      </c>
      <c r="AF24" s="18" t="str">
        <f t="shared" si="20"/>
        <v/>
      </c>
      <c r="AG24" s="19" t="str">
        <f t="shared" si="21"/>
        <v/>
      </c>
      <c r="AH24" s="18" t="str">
        <f>IF(AF24="","",WORKDAY.INTL(AF24-1,1,V24,'Resmi Tatiller'!$A$2:$A$17))</f>
        <v/>
      </c>
      <c r="AI24" s="18" t="str">
        <f t="shared" si="22"/>
        <v/>
      </c>
      <c r="AJ24" s="18" t="str">
        <f>IF(AE24="","",IF(AH24&lt;&gt;AF24,AH24+TIME(8,0,0),IF(AG24&lt;TIME(8,0,0),AF24+TIME(8,0,0),IF(AG24&lt;TIME(12,0,0),AE24,IF(AG24&lt;TIME(12,45,0),AF24+TIME(12,45,0),IF(AG24&lt;TIME(15,0,0),AE24,IF(AG24&lt;TIME(15,15,0),AF24+TIME(15,15,0),IF(AG24&lt;TIME(18,0,0),AE24,WORKDAY.INTL(AF24,1,V24,'Resmi Tatiller'!$A$2:$A$17)+TIME(8,0,0)))))))))</f>
        <v/>
      </c>
      <c r="AK24" s="18" t="str">
        <f>IF(AE24="","",IF(AH24&lt;&gt;AF24,AH24+TIME(8,0,0),IF(AG24&lt;TIME(8,0,0),AF24+TIME(8,0,0),IF(AG24&lt;TIME(12,0,0),AE24,IF(AG24&lt;TIME(12,45,0),AF24+TIME(12,45,0),IF(AG24&lt;TIME(15,0,0),AE24,IF(AG24&lt;TIME(15,15,0),AF24+TIME(15,15,0),IF(AG24&lt;TIME(20,0,0),AE24,WORKDAY.INTL(AF24,1,V24,'Resmi Tatiller'!$A$2:$A$17)+TIME(8,0,0)))))))))</f>
        <v/>
      </c>
      <c r="AL24" s="18" t="str">
        <f t="shared" si="23"/>
        <v/>
      </c>
    </row>
    <row r="25" spans="1:38" x14ac:dyDescent="0.25">
      <c r="A25" s="6" t="str">
        <f t="shared" si="0"/>
        <v/>
      </c>
      <c r="B25" s="6"/>
      <c r="C25" s="7" t="str">
        <f>IFERROR(VLOOKUP(B25,'Ürün Veri'!$A:$E,2,FALSE),"")</f>
        <v/>
      </c>
      <c r="D25" s="7" t="str">
        <f>IFERROR(VLOOKUP(B25,'Ürün Veri'!$A:$E,3,FALSE),"")</f>
        <v/>
      </c>
      <c r="E25" s="7" t="str">
        <f>IFERROR(VLOOKUP(B25,'Ürün Veri'!$A:$E,4,FALSE),"")</f>
        <v/>
      </c>
      <c r="F25" s="7" t="str">
        <f>IFERROR(VLOOKUP(B25,'Ürün Veri'!$A:$E,5,FALSE),"")</f>
        <v/>
      </c>
      <c r="G25" s="6"/>
      <c r="H25" s="6"/>
      <c r="I25" s="14">
        <v>10</v>
      </c>
      <c r="J25" s="15">
        <f t="shared" si="1"/>
        <v>45</v>
      </c>
      <c r="K25" s="15">
        <f t="shared" si="2"/>
        <v>15</v>
      </c>
      <c r="L25" s="8">
        <f t="shared" si="3"/>
        <v>9</v>
      </c>
      <c r="M25" s="6" t="s">
        <v>763</v>
      </c>
      <c r="N25" s="9" t="str">
        <f t="shared" si="17"/>
        <v/>
      </c>
      <c r="O25" s="10" t="str">
        <f t="shared" si="18"/>
        <v/>
      </c>
      <c r="P25" s="8" t="str">
        <f t="shared" si="4"/>
        <v/>
      </c>
      <c r="Q25" s="8" t="str">
        <f t="shared" si="5"/>
        <v/>
      </c>
      <c r="R25" s="9" t="str">
        <f>IF(AB25="","",WORKDAY.INTL(W25,AA25,V25,'Resmi Tatiller'!$A$2:$A$17))</f>
        <v/>
      </c>
      <c r="S25" s="10" t="str">
        <f t="shared" si="6"/>
        <v/>
      </c>
      <c r="T25" s="8" t="str">
        <f t="shared" si="7"/>
        <v>Boş</v>
      </c>
      <c r="U25" s="8">
        <f t="shared" si="8"/>
        <v>540</v>
      </c>
      <c r="V25" s="11" t="str">
        <f t="shared" si="9"/>
        <v>0000011</v>
      </c>
      <c r="W25" s="9" t="str">
        <f>IF(OR(N25="",O25=""),"",IF($AD25="24 Saat",N25,IF($AD25="12 Saat",IF(O25&gt;=TIME(20,0,0),WORKDAY.INTL(N25,1,V25,'Resmi Tatiller'!$A$2:$A$17),WORKDAY.INTL(N25-1,1,V25,'Resmi Tatiller'!$A$2:$A$17)),IF($AD25="2 Vardiya",IF(O25&lt;TIME(6,0,0),N25-1,IF(O25&lt;TIME(8,0,0),WORKDAY.INTL(N25-1,1,V25,'Resmi Tatiller'!$A$2:$A$17),N25)),IF(O25&gt;=TIME(18,0,0),WORKDAY.INTL(N25,1,V25,'Resmi Tatiller'!$A$2:$A$17),WORKDAY.INTL(N25-1,1,V25,'Resmi Tatiller'!$A$2:$A$17))))))</f>
        <v/>
      </c>
      <c r="X25" s="8" t="str">
        <f t="shared" si="10"/>
        <v/>
      </c>
      <c r="Y25" s="11" t="str">
        <f t="shared" si="11"/>
        <v/>
      </c>
      <c r="Z25" s="11" t="str">
        <f t="shared" si="12"/>
        <v/>
      </c>
      <c r="AA25" s="11" t="str">
        <f t="shared" si="13"/>
        <v/>
      </c>
      <c r="AB25" s="11" t="str">
        <f t="shared" si="14"/>
        <v/>
      </c>
      <c r="AC25" s="12" t="str">
        <f t="shared" si="15"/>
        <v/>
      </c>
      <c r="AD25" s="6" t="str">
        <f t="shared" si="16"/>
        <v>Gündüz</v>
      </c>
      <c r="AE25" s="18" t="str">
        <f t="shared" si="19"/>
        <v/>
      </c>
      <c r="AF25" s="18" t="str">
        <f t="shared" si="20"/>
        <v/>
      </c>
      <c r="AG25" s="19" t="str">
        <f t="shared" si="21"/>
        <v/>
      </c>
      <c r="AH25" s="18" t="str">
        <f>IF(AF25="","",WORKDAY.INTL(AF25-1,1,V25,'Resmi Tatiller'!$A$2:$A$17))</f>
        <v/>
      </c>
      <c r="AI25" s="18" t="str">
        <f t="shared" si="22"/>
        <v/>
      </c>
      <c r="AJ25" s="18" t="str">
        <f>IF(AE25="","",IF(AH25&lt;&gt;AF25,AH25+TIME(8,0,0),IF(AG25&lt;TIME(8,0,0),AF25+TIME(8,0,0),IF(AG25&lt;TIME(12,0,0),AE25,IF(AG25&lt;TIME(12,45,0),AF25+TIME(12,45,0),IF(AG25&lt;TIME(15,0,0),AE25,IF(AG25&lt;TIME(15,15,0),AF25+TIME(15,15,0),IF(AG25&lt;TIME(18,0,0),AE25,WORKDAY.INTL(AF25,1,V25,'Resmi Tatiller'!$A$2:$A$17)+TIME(8,0,0)))))))))</f>
        <v/>
      </c>
      <c r="AK25" s="18" t="str">
        <f>IF(AE25="","",IF(AH25&lt;&gt;AF25,AH25+TIME(8,0,0),IF(AG25&lt;TIME(8,0,0),AF25+TIME(8,0,0),IF(AG25&lt;TIME(12,0,0),AE25,IF(AG25&lt;TIME(12,45,0),AF25+TIME(12,45,0),IF(AG25&lt;TIME(15,0,0),AE25,IF(AG25&lt;TIME(15,15,0),AF25+TIME(15,15,0),IF(AG25&lt;TIME(20,0,0),AE25,WORKDAY.INTL(AF25,1,V25,'Resmi Tatiller'!$A$2:$A$17)+TIME(8,0,0)))))))))</f>
        <v/>
      </c>
      <c r="AL25" s="18" t="str">
        <f t="shared" si="23"/>
        <v/>
      </c>
    </row>
    <row r="26" spans="1:38" x14ac:dyDescent="0.25">
      <c r="A26" s="6" t="str">
        <f t="shared" si="0"/>
        <v/>
      </c>
      <c r="B26" s="6"/>
      <c r="C26" s="7" t="str">
        <f>IFERROR(VLOOKUP(B26,'Ürün Veri'!$A:$E,2,FALSE),"")</f>
        <v/>
      </c>
      <c r="D26" s="7" t="str">
        <f>IFERROR(VLOOKUP(B26,'Ürün Veri'!$A:$E,3,FALSE),"")</f>
        <v/>
      </c>
      <c r="E26" s="7" t="str">
        <f>IFERROR(VLOOKUP(B26,'Ürün Veri'!$A:$E,4,FALSE),"")</f>
        <v/>
      </c>
      <c r="F26" s="7" t="str">
        <f>IFERROR(VLOOKUP(B26,'Ürün Veri'!$A:$E,5,FALSE),"")</f>
        <v/>
      </c>
      <c r="G26" s="6"/>
      <c r="H26" s="6"/>
      <c r="I26" s="14">
        <v>10</v>
      </c>
      <c r="J26" s="15">
        <f t="shared" si="1"/>
        <v>45</v>
      </c>
      <c r="K26" s="15">
        <f t="shared" si="2"/>
        <v>15</v>
      </c>
      <c r="L26" s="8">
        <f t="shared" si="3"/>
        <v>9</v>
      </c>
      <c r="M26" s="6" t="s">
        <v>763</v>
      </c>
      <c r="N26" s="9" t="str">
        <f t="shared" si="17"/>
        <v/>
      </c>
      <c r="O26" s="10" t="str">
        <f t="shared" si="18"/>
        <v/>
      </c>
      <c r="P26" s="8" t="str">
        <f t="shared" si="4"/>
        <v/>
      </c>
      <c r="Q26" s="8" t="str">
        <f t="shared" si="5"/>
        <v/>
      </c>
      <c r="R26" s="9" t="str">
        <f>IF(AB26="","",WORKDAY.INTL(W26,AA26,V26,'Resmi Tatiller'!$A$2:$A$17))</f>
        <v/>
      </c>
      <c r="S26" s="10" t="str">
        <f t="shared" si="6"/>
        <v/>
      </c>
      <c r="T26" s="8" t="str">
        <f t="shared" si="7"/>
        <v>Boş</v>
      </c>
      <c r="U26" s="8">
        <f t="shared" si="8"/>
        <v>540</v>
      </c>
      <c r="V26" s="11" t="str">
        <f t="shared" si="9"/>
        <v>0000011</v>
      </c>
      <c r="W26" s="9" t="str">
        <f>IF(OR(N26="",O26=""),"",IF($AD26="24 Saat",N26,IF($AD26="12 Saat",IF(O26&gt;=TIME(20,0,0),WORKDAY.INTL(N26,1,V26,'Resmi Tatiller'!$A$2:$A$17),WORKDAY.INTL(N26-1,1,V26,'Resmi Tatiller'!$A$2:$A$17)),IF($AD26="2 Vardiya",IF(O26&lt;TIME(6,0,0),N26-1,IF(O26&lt;TIME(8,0,0),WORKDAY.INTL(N26-1,1,V26,'Resmi Tatiller'!$A$2:$A$17),N26)),IF(O26&gt;=TIME(18,0,0),WORKDAY.INTL(N26,1,V26,'Resmi Tatiller'!$A$2:$A$17),WORKDAY.INTL(N26-1,1,V26,'Resmi Tatiller'!$A$2:$A$17))))))</f>
        <v/>
      </c>
      <c r="X26" s="8" t="str">
        <f t="shared" si="10"/>
        <v/>
      </c>
      <c r="Y26" s="11" t="str">
        <f t="shared" si="11"/>
        <v/>
      </c>
      <c r="Z26" s="11" t="str">
        <f t="shared" si="12"/>
        <v/>
      </c>
      <c r="AA26" s="11" t="str">
        <f t="shared" si="13"/>
        <v/>
      </c>
      <c r="AB26" s="11" t="str">
        <f t="shared" si="14"/>
        <v/>
      </c>
      <c r="AC26" s="12" t="str">
        <f t="shared" si="15"/>
        <v/>
      </c>
      <c r="AD26" s="6" t="str">
        <f t="shared" si="16"/>
        <v>Gündüz</v>
      </c>
      <c r="AE26" s="18" t="str">
        <f t="shared" si="19"/>
        <v/>
      </c>
      <c r="AF26" s="18" t="str">
        <f t="shared" si="20"/>
        <v/>
      </c>
      <c r="AG26" s="19" t="str">
        <f t="shared" si="21"/>
        <v/>
      </c>
      <c r="AH26" s="18" t="str">
        <f>IF(AF26="","",WORKDAY.INTL(AF26-1,1,V26,'Resmi Tatiller'!$A$2:$A$17))</f>
        <v/>
      </c>
      <c r="AI26" s="18" t="str">
        <f t="shared" si="22"/>
        <v/>
      </c>
      <c r="AJ26" s="18" t="str">
        <f>IF(AE26="","",IF(AH26&lt;&gt;AF26,AH26+TIME(8,0,0),IF(AG26&lt;TIME(8,0,0),AF26+TIME(8,0,0),IF(AG26&lt;TIME(12,0,0),AE26,IF(AG26&lt;TIME(12,45,0),AF26+TIME(12,45,0),IF(AG26&lt;TIME(15,0,0),AE26,IF(AG26&lt;TIME(15,15,0),AF26+TIME(15,15,0),IF(AG26&lt;TIME(18,0,0),AE26,WORKDAY.INTL(AF26,1,V26,'Resmi Tatiller'!$A$2:$A$17)+TIME(8,0,0)))))))))</f>
        <v/>
      </c>
      <c r="AK26" s="18" t="str">
        <f>IF(AE26="","",IF(AH26&lt;&gt;AF26,AH26+TIME(8,0,0),IF(AG26&lt;TIME(8,0,0),AF26+TIME(8,0,0),IF(AG26&lt;TIME(12,0,0),AE26,IF(AG26&lt;TIME(12,45,0),AF26+TIME(12,45,0),IF(AG26&lt;TIME(15,0,0),AE26,IF(AG26&lt;TIME(15,15,0),AF26+TIME(15,15,0),IF(AG26&lt;TIME(20,0,0),AE26,WORKDAY.INTL(AF26,1,V26,'Resmi Tatiller'!$A$2:$A$17)+TIME(8,0,0)))))))))</f>
        <v/>
      </c>
      <c r="AL26" s="18" t="str">
        <f t="shared" si="23"/>
        <v/>
      </c>
    </row>
    <row r="27" spans="1:38" x14ac:dyDescent="0.25">
      <c r="A27" s="6" t="str">
        <f t="shared" si="0"/>
        <v/>
      </c>
      <c r="B27" s="6"/>
      <c r="C27" s="7" t="str">
        <f>IFERROR(VLOOKUP(B27,'Ürün Veri'!$A:$E,2,FALSE),"")</f>
        <v/>
      </c>
      <c r="D27" s="7" t="str">
        <f>IFERROR(VLOOKUP(B27,'Ürün Veri'!$A:$E,3,FALSE),"")</f>
        <v/>
      </c>
      <c r="E27" s="7" t="str">
        <f>IFERROR(VLOOKUP(B27,'Ürün Veri'!$A:$E,4,FALSE),"")</f>
        <v/>
      </c>
      <c r="F27" s="7" t="str">
        <f>IFERROR(VLOOKUP(B27,'Ürün Veri'!$A:$E,5,FALSE),"")</f>
        <v/>
      </c>
      <c r="G27" s="6"/>
      <c r="H27" s="6"/>
      <c r="I27" s="14">
        <v>10</v>
      </c>
      <c r="J27" s="15">
        <f t="shared" si="1"/>
        <v>45</v>
      </c>
      <c r="K27" s="15">
        <f t="shared" si="2"/>
        <v>15</v>
      </c>
      <c r="L27" s="8">
        <f t="shared" si="3"/>
        <v>9</v>
      </c>
      <c r="M27" s="6" t="s">
        <v>763</v>
      </c>
      <c r="N27" s="9" t="str">
        <f t="shared" si="17"/>
        <v/>
      </c>
      <c r="O27" s="10" t="str">
        <f t="shared" si="18"/>
        <v/>
      </c>
      <c r="P27" s="8" t="str">
        <f t="shared" si="4"/>
        <v/>
      </c>
      <c r="Q27" s="8" t="str">
        <f t="shared" si="5"/>
        <v/>
      </c>
      <c r="R27" s="9" t="str">
        <f>IF(AB27="","",WORKDAY.INTL(W27,AA27,V27,'Resmi Tatiller'!$A$2:$A$17))</f>
        <v/>
      </c>
      <c r="S27" s="10" t="str">
        <f t="shared" si="6"/>
        <v/>
      </c>
      <c r="T27" s="8" t="str">
        <f t="shared" si="7"/>
        <v>Boş</v>
      </c>
      <c r="U27" s="8">
        <f t="shared" si="8"/>
        <v>540</v>
      </c>
      <c r="V27" s="11" t="str">
        <f t="shared" si="9"/>
        <v>0000011</v>
      </c>
      <c r="W27" s="9" t="str">
        <f>IF(OR(N27="",O27=""),"",IF($AD27="24 Saat",N27,IF($AD27="12 Saat",IF(O27&gt;=TIME(20,0,0),WORKDAY.INTL(N27,1,V27,'Resmi Tatiller'!$A$2:$A$17),WORKDAY.INTL(N27-1,1,V27,'Resmi Tatiller'!$A$2:$A$17)),IF($AD27="2 Vardiya",IF(O27&lt;TIME(6,0,0),N27-1,IF(O27&lt;TIME(8,0,0),WORKDAY.INTL(N27-1,1,V27,'Resmi Tatiller'!$A$2:$A$17),N27)),IF(O27&gt;=TIME(18,0,0),WORKDAY.INTL(N27,1,V27,'Resmi Tatiller'!$A$2:$A$17),WORKDAY.INTL(N27-1,1,V27,'Resmi Tatiller'!$A$2:$A$17))))))</f>
        <v/>
      </c>
      <c r="X27" s="8" t="str">
        <f t="shared" si="10"/>
        <v/>
      </c>
      <c r="Y27" s="11" t="str">
        <f t="shared" si="11"/>
        <v/>
      </c>
      <c r="Z27" s="11" t="str">
        <f t="shared" si="12"/>
        <v/>
      </c>
      <c r="AA27" s="11" t="str">
        <f t="shared" si="13"/>
        <v/>
      </c>
      <c r="AB27" s="11" t="str">
        <f t="shared" si="14"/>
        <v/>
      </c>
      <c r="AC27" s="12" t="str">
        <f t="shared" si="15"/>
        <v/>
      </c>
      <c r="AD27" s="6" t="str">
        <f t="shared" si="16"/>
        <v>Gündüz</v>
      </c>
      <c r="AE27" s="18" t="str">
        <f t="shared" si="19"/>
        <v/>
      </c>
      <c r="AF27" s="18" t="str">
        <f t="shared" si="20"/>
        <v/>
      </c>
      <c r="AG27" s="19" t="str">
        <f t="shared" si="21"/>
        <v/>
      </c>
      <c r="AH27" s="18" t="str">
        <f>IF(AF27="","",WORKDAY.INTL(AF27-1,1,V27,'Resmi Tatiller'!$A$2:$A$17))</f>
        <v/>
      </c>
      <c r="AI27" s="18" t="str">
        <f t="shared" si="22"/>
        <v/>
      </c>
      <c r="AJ27" s="18" t="str">
        <f>IF(AE27="","",IF(AH27&lt;&gt;AF27,AH27+TIME(8,0,0),IF(AG27&lt;TIME(8,0,0),AF27+TIME(8,0,0),IF(AG27&lt;TIME(12,0,0),AE27,IF(AG27&lt;TIME(12,45,0),AF27+TIME(12,45,0),IF(AG27&lt;TIME(15,0,0),AE27,IF(AG27&lt;TIME(15,15,0),AF27+TIME(15,15,0),IF(AG27&lt;TIME(18,0,0),AE27,WORKDAY.INTL(AF27,1,V27,'Resmi Tatiller'!$A$2:$A$17)+TIME(8,0,0)))))))))</f>
        <v/>
      </c>
      <c r="AK27" s="18" t="str">
        <f>IF(AE27="","",IF(AH27&lt;&gt;AF27,AH27+TIME(8,0,0),IF(AG27&lt;TIME(8,0,0),AF27+TIME(8,0,0),IF(AG27&lt;TIME(12,0,0),AE27,IF(AG27&lt;TIME(12,45,0),AF27+TIME(12,45,0),IF(AG27&lt;TIME(15,0,0),AE27,IF(AG27&lt;TIME(15,15,0),AF27+TIME(15,15,0),IF(AG27&lt;TIME(20,0,0),AE27,WORKDAY.INTL(AF27,1,V27,'Resmi Tatiller'!$A$2:$A$17)+TIME(8,0,0)))))))))</f>
        <v/>
      </c>
      <c r="AL27" s="18" t="str">
        <f t="shared" si="23"/>
        <v/>
      </c>
    </row>
    <row r="28" spans="1:38" x14ac:dyDescent="0.25">
      <c r="A28" s="6" t="str">
        <f t="shared" si="0"/>
        <v/>
      </c>
      <c r="B28" s="6"/>
      <c r="C28" s="7" t="str">
        <f>IFERROR(VLOOKUP(B28,'Ürün Veri'!$A:$E,2,FALSE),"")</f>
        <v/>
      </c>
      <c r="D28" s="7" t="str">
        <f>IFERROR(VLOOKUP(B28,'Ürün Veri'!$A:$E,3,FALSE),"")</f>
        <v/>
      </c>
      <c r="E28" s="7" t="str">
        <f>IFERROR(VLOOKUP(B28,'Ürün Veri'!$A:$E,4,FALSE),"")</f>
        <v/>
      </c>
      <c r="F28" s="7" t="str">
        <f>IFERROR(VLOOKUP(B28,'Ürün Veri'!$A:$E,5,FALSE),"")</f>
        <v/>
      </c>
      <c r="G28" s="6"/>
      <c r="H28" s="6"/>
      <c r="I28" s="14">
        <v>10</v>
      </c>
      <c r="J28" s="15">
        <f t="shared" si="1"/>
        <v>45</v>
      </c>
      <c r="K28" s="15">
        <f t="shared" si="2"/>
        <v>15</v>
      </c>
      <c r="L28" s="8">
        <f t="shared" si="3"/>
        <v>9</v>
      </c>
      <c r="M28" s="6" t="s">
        <v>763</v>
      </c>
      <c r="N28" s="9" t="str">
        <f t="shared" si="17"/>
        <v/>
      </c>
      <c r="O28" s="10" t="str">
        <f t="shared" si="18"/>
        <v/>
      </c>
      <c r="P28" s="8" t="str">
        <f t="shared" si="4"/>
        <v/>
      </c>
      <c r="Q28" s="8" t="str">
        <f t="shared" si="5"/>
        <v/>
      </c>
      <c r="R28" s="9" t="str">
        <f>IF(AB28="","",WORKDAY.INTL(W28,AA28,V28,'Resmi Tatiller'!$A$2:$A$17))</f>
        <v/>
      </c>
      <c r="S28" s="10" t="str">
        <f t="shared" si="6"/>
        <v/>
      </c>
      <c r="T28" s="8" t="str">
        <f t="shared" si="7"/>
        <v>Boş</v>
      </c>
      <c r="U28" s="8">
        <f t="shared" si="8"/>
        <v>540</v>
      </c>
      <c r="V28" s="11" t="str">
        <f t="shared" si="9"/>
        <v>0000011</v>
      </c>
      <c r="W28" s="9" t="str">
        <f>IF(OR(N28="",O28=""),"",IF($AD28="24 Saat",N28,IF($AD28="12 Saat",IF(O28&gt;=TIME(20,0,0),WORKDAY.INTL(N28,1,V28,'Resmi Tatiller'!$A$2:$A$17),WORKDAY.INTL(N28-1,1,V28,'Resmi Tatiller'!$A$2:$A$17)),IF($AD28="2 Vardiya",IF(O28&lt;TIME(6,0,0),N28-1,IF(O28&lt;TIME(8,0,0),WORKDAY.INTL(N28-1,1,V28,'Resmi Tatiller'!$A$2:$A$17),N28)),IF(O28&gt;=TIME(18,0,0),WORKDAY.INTL(N28,1,V28,'Resmi Tatiller'!$A$2:$A$17),WORKDAY.INTL(N28-1,1,V28,'Resmi Tatiller'!$A$2:$A$17))))))</f>
        <v/>
      </c>
      <c r="X28" s="8" t="str">
        <f t="shared" si="10"/>
        <v/>
      </c>
      <c r="Y28" s="11" t="str">
        <f t="shared" si="11"/>
        <v/>
      </c>
      <c r="Z28" s="11" t="str">
        <f t="shared" si="12"/>
        <v/>
      </c>
      <c r="AA28" s="11" t="str">
        <f t="shared" si="13"/>
        <v/>
      </c>
      <c r="AB28" s="11" t="str">
        <f t="shared" si="14"/>
        <v/>
      </c>
      <c r="AC28" s="12" t="str">
        <f t="shared" si="15"/>
        <v/>
      </c>
      <c r="AD28" s="6" t="str">
        <f t="shared" si="16"/>
        <v>Gündüz</v>
      </c>
      <c r="AE28" s="18" t="str">
        <f t="shared" si="19"/>
        <v/>
      </c>
      <c r="AF28" s="18" t="str">
        <f t="shared" si="20"/>
        <v/>
      </c>
      <c r="AG28" s="19" t="str">
        <f t="shared" si="21"/>
        <v/>
      </c>
      <c r="AH28" s="18" t="str">
        <f>IF(AF28="","",WORKDAY.INTL(AF28-1,1,V28,'Resmi Tatiller'!$A$2:$A$17))</f>
        <v/>
      </c>
      <c r="AI28" s="18" t="str">
        <f t="shared" si="22"/>
        <v/>
      </c>
      <c r="AJ28" s="18" t="str">
        <f>IF(AE28="","",IF(AH28&lt;&gt;AF28,AH28+TIME(8,0,0),IF(AG28&lt;TIME(8,0,0),AF28+TIME(8,0,0),IF(AG28&lt;TIME(12,0,0),AE28,IF(AG28&lt;TIME(12,45,0),AF28+TIME(12,45,0),IF(AG28&lt;TIME(15,0,0),AE28,IF(AG28&lt;TIME(15,15,0),AF28+TIME(15,15,0),IF(AG28&lt;TIME(18,0,0),AE28,WORKDAY.INTL(AF28,1,V28,'Resmi Tatiller'!$A$2:$A$17)+TIME(8,0,0)))))))))</f>
        <v/>
      </c>
      <c r="AK28" s="18" t="str">
        <f>IF(AE28="","",IF(AH28&lt;&gt;AF28,AH28+TIME(8,0,0),IF(AG28&lt;TIME(8,0,0),AF28+TIME(8,0,0),IF(AG28&lt;TIME(12,0,0),AE28,IF(AG28&lt;TIME(12,45,0),AF28+TIME(12,45,0),IF(AG28&lt;TIME(15,0,0),AE28,IF(AG28&lt;TIME(15,15,0),AF28+TIME(15,15,0),IF(AG28&lt;TIME(20,0,0),AE28,WORKDAY.INTL(AF28,1,V28,'Resmi Tatiller'!$A$2:$A$17)+TIME(8,0,0)))))))))</f>
        <v/>
      </c>
      <c r="AL28" s="18" t="str">
        <f t="shared" si="23"/>
        <v/>
      </c>
    </row>
    <row r="29" spans="1:38" x14ac:dyDescent="0.25">
      <c r="A29" s="6" t="str">
        <f t="shared" si="0"/>
        <v/>
      </c>
      <c r="B29" s="6"/>
      <c r="C29" s="7" t="str">
        <f>IFERROR(VLOOKUP(B29,'Ürün Veri'!$A:$E,2,FALSE),"")</f>
        <v/>
      </c>
      <c r="D29" s="7" t="str">
        <f>IFERROR(VLOOKUP(B29,'Ürün Veri'!$A:$E,3,FALSE),"")</f>
        <v/>
      </c>
      <c r="E29" s="7" t="str">
        <f>IFERROR(VLOOKUP(B29,'Ürün Veri'!$A:$E,4,FALSE),"")</f>
        <v/>
      </c>
      <c r="F29" s="7" t="str">
        <f>IFERROR(VLOOKUP(B29,'Ürün Veri'!$A:$E,5,FALSE),"")</f>
        <v/>
      </c>
      <c r="G29" s="6"/>
      <c r="H29" s="6"/>
      <c r="I29" s="14">
        <v>10</v>
      </c>
      <c r="J29" s="15">
        <f t="shared" si="1"/>
        <v>45</v>
      </c>
      <c r="K29" s="15">
        <f t="shared" si="2"/>
        <v>15</v>
      </c>
      <c r="L29" s="8">
        <f t="shared" si="3"/>
        <v>9</v>
      </c>
      <c r="M29" s="6" t="s">
        <v>763</v>
      </c>
      <c r="N29" s="9" t="str">
        <f t="shared" si="17"/>
        <v/>
      </c>
      <c r="O29" s="10" t="str">
        <f t="shared" si="18"/>
        <v/>
      </c>
      <c r="P29" s="8" t="str">
        <f t="shared" si="4"/>
        <v/>
      </c>
      <c r="Q29" s="8" t="str">
        <f t="shared" si="5"/>
        <v/>
      </c>
      <c r="R29" s="9" t="str">
        <f>IF(AB29="","",WORKDAY.INTL(W29,AA29,V29,'Resmi Tatiller'!$A$2:$A$17))</f>
        <v/>
      </c>
      <c r="S29" s="10" t="str">
        <f t="shared" si="6"/>
        <v/>
      </c>
      <c r="T29" s="8" t="str">
        <f t="shared" si="7"/>
        <v>Boş</v>
      </c>
      <c r="U29" s="8">
        <f t="shared" si="8"/>
        <v>540</v>
      </c>
      <c r="V29" s="11" t="str">
        <f t="shared" si="9"/>
        <v>0000011</v>
      </c>
      <c r="W29" s="9" t="str">
        <f>IF(OR(N29="",O29=""),"",IF($AD29="24 Saat",N29,IF($AD29="12 Saat",IF(O29&gt;=TIME(20,0,0),WORKDAY.INTL(N29,1,V29,'Resmi Tatiller'!$A$2:$A$17),WORKDAY.INTL(N29-1,1,V29,'Resmi Tatiller'!$A$2:$A$17)),IF($AD29="2 Vardiya",IF(O29&lt;TIME(6,0,0),N29-1,IF(O29&lt;TIME(8,0,0),WORKDAY.INTL(N29-1,1,V29,'Resmi Tatiller'!$A$2:$A$17),N29)),IF(O29&gt;=TIME(18,0,0),WORKDAY.INTL(N29,1,V29,'Resmi Tatiller'!$A$2:$A$17),WORKDAY.INTL(N29-1,1,V29,'Resmi Tatiller'!$A$2:$A$17))))))</f>
        <v/>
      </c>
      <c r="X29" s="8" t="str">
        <f t="shared" si="10"/>
        <v/>
      </c>
      <c r="Y29" s="11" t="str">
        <f t="shared" si="11"/>
        <v/>
      </c>
      <c r="Z29" s="11" t="str">
        <f t="shared" si="12"/>
        <v/>
      </c>
      <c r="AA29" s="11" t="str">
        <f t="shared" si="13"/>
        <v/>
      </c>
      <c r="AB29" s="11" t="str">
        <f t="shared" si="14"/>
        <v/>
      </c>
      <c r="AC29" s="12" t="str">
        <f t="shared" si="15"/>
        <v/>
      </c>
      <c r="AD29" s="6" t="str">
        <f t="shared" si="16"/>
        <v>Gündüz</v>
      </c>
      <c r="AE29" s="18" t="str">
        <f t="shared" si="19"/>
        <v/>
      </c>
      <c r="AF29" s="18" t="str">
        <f t="shared" si="20"/>
        <v/>
      </c>
      <c r="AG29" s="19" t="str">
        <f t="shared" si="21"/>
        <v/>
      </c>
      <c r="AH29" s="18" t="str">
        <f>IF(AF29="","",WORKDAY.INTL(AF29-1,1,V29,'Resmi Tatiller'!$A$2:$A$17))</f>
        <v/>
      </c>
      <c r="AI29" s="18" t="str">
        <f t="shared" si="22"/>
        <v/>
      </c>
      <c r="AJ29" s="18" t="str">
        <f>IF(AE29="","",IF(AH29&lt;&gt;AF29,AH29+TIME(8,0,0),IF(AG29&lt;TIME(8,0,0),AF29+TIME(8,0,0),IF(AG29&lt;TIME(12,0,0),AE29,IF(AG29&lt;TIME(12,45,0),AF29+TIME(12,45,0),IF(AG29&lt;TIME(15,0,0),AE29,IF(AG29&lt;TIME(15,15,0),AF29+TIME(15,15,0),IF(AG29&lt;TIME(18,0,0),AE29,WORKDAY.INTL(AF29,1,V29,'Resmi Tatiller'!$A$2:$A$17)+TIME(8,0,0)))))))))</f>
        <v/>
      </c>
      <c r="AK29" s="18" t="str">
        <f>IF(AE29="","",IF(AH29&lt;&gt;AF29,AH29+TIME(8,0,0),IF(AG29&lt;TIME(8,0,0),AF29+TIME(8,0,0),IF(AG29&lt;TIME(12,0,0),AE29,IF(AG29&lt;TIME(12,45,0),AF29+TIME(12,45,0),IF(AG29&lt;TIME(15,0,0),AE29,IF(AG29&lt;TIME(15,15,0),AF29+TIME(15,15,0),IF(AG29&lt;TIME(20,0,0),AE29,WORKDAY.INTL(AF29,1,V29,'Resmi Tatiller'!$A$2:$A$17)+TIME(8,0,0)))))))))</f>
        <v/>
      </c>
      <c r="AL29" s="18" t="str">
        <f t="shared" si="23"/>
        <v/>
      </c>
    </row>
    <row r="30" spans="1:38" x14ac:dyDescent="0.25">
      <c r="A30" s="6" t="str">
        <f t="shared" si="0"/>
        <v/>
      </c>
      <c r="B30" s="6"/>
      <c r="C30" s="7" t="str">
        <f>IFERROR(VLOOKUP(B30,'Ürün Veri'!$A:$E,2,FALSE),"")</f>
        <v/>
      </c>
      <c r="D30" s="7" t="str">
        <f>IFERROR(VLOOKUP(B30,'Ürün Veri'!$A:$E,3,FALSE),"")</f>
        <v/>
      </c>
      <c r="E30" s="7" t="str">
        <f>IFERROR(VLOOKUP(B30,'Ürün Veri'!$A:$E,4,FALSE),"")</f>
        <v/>
      </c>
      <c r="F30" s="7" t="str">
        <f>IFERROR(VLOOKUP(B30,'Ürün Veri'!$A:$E,5,FALSE),"")</f>
        <v/>
      </c>
      <c r="G30" s="6"/>
      <c r="H30" s="6"/>
      <c r="I30" s="14">
        <v>10</v>
      </c>
      <c r="J30" s="15">
        <f t="shared" si="1"/>
        <v>45</v>
      </c>
      <c r="K30" s="15">
        <f t="shared" si="2"/>
        <v>15</v>
      </c>
      <c r="L30" s="8">
        <f t="shared" si="3"/>
        <v>9</v>
      </c>
      <c r="M30" s="6" t="s">
        <v>763</v>
      </c>
      <c r="N30" s="9" t="str">
        <f t="shared" si="17"/>
        <v/>
      </c>
      <c r="O30" s="10" t="str">
        <f t="shared" si="18"/>
        <v/>
      </c>
      <c r="P30" s="8" t="str">
        <f t="shared" si="4"/>
        <v/>
      </c>
      <c r="Q30" s="8" t="str">
        <f t="shared" si="5"/>
        <v/>
      </c>
      <c r="R30" s="9" t="str">
        <f>IF(AB30="","",WORKDAY.INTL(W30,AA30,V30,'Resmi Tatiller'!$A$2:$A$17))</f>
        <v/>
      </c>
      <c r="S30" s="10" t="str">
        <f t="shared" si="6"/>
        <v/>
      </c>
      <c r="T30" s="8" t="str">
        <f t="shared" si="7"/>
        <v>Boş</v>
      </c>
      <c r="U30" s="8">
        <f t="shared" si="8"/>
        <v>540</v>
      </c>
      <c r="V30" s="11" t="str">
        <f t="shared" si="9"/>
        <v>0000011</v>
      </c>
      <c r="W30" s="9" t="str">
        <f>IF(OR(N30="",O30=""),"",IF($AD30="24 Saat",N30,IF($AD30="12 Saat",IF(O30&gt;=TIME(20,0,0),WORKDAY.INTL(N30,1,V30,'Resmi Tatiller'!$A$2:$A$17),WORKDAY.INTL(N30-1,1,V30,'Resmi Tatiller'!$A$2:$A$17)),IF($AD30="2 Vardiya",IF(O30&lt;TIME(6,0,0),N30-1,IF(O30&lt;TIME(8,0,0),WORKDAY.INTL(N30-1,1,V30,'Resmi Tatiller'!$A$2:$A$17),N30)),IF(O30&gt;=TIME(18,0,0),WORKDAY.INTL(N30,1,V30,'Resmi Tatiller'!$A$2:$A$17),WORKDAY.INTL(N30-1,1,V30,'Resmi Tatiller'!$A$2:$A$17))))))</f>
        <v/>
      </c>
      <c r="X30" s="8" t="str">
        <f t="shared" si="10"/>
        <v/>
      </c>
      <c r="Y30" s="11" t="str">
        <f t="shared" si="11"/>
        <v/>
      </c>
      <c r="Z30" s="11" t="str">
        <f t="shared" si="12"/>
        <v/>
      </c>
      <c r="AA30" s="11" t="str">
        <f t="shared" si="13"/>
        <v/>
      </c>
      <c r="AB30" s="11" t="str">
        <f t="shared" si="14"/>
        <v/>
      </c>
      <c r="AC30" s="12" t="str">
        <f t="shared" si="15"/>
        <v/>
      </c>
      <c r="AD30" s="6" t="str">
        <f t="shared" si="16"/>
        <v>Gündüz</v>
      </c>
      <c r="AE30" s="18" t="str">
        <f t="shared" si="19"/>
        <v/>
      </c>
      <c r="AF30" s="18" t="str">
        <f t="shared" si="20"/>
        <v/>
      </c>
      <c r="AG30" s="19" t="str">
        <f t="shared" si="21"/>
        <v/>
      </c>
      <c r="AH30" s="18" t="str">
        <f>IF(AF30="","",WORKDAY.INTL(AF30-1,1,V30,'Resmi Tatiller'!$A$2:$A$17))</f>
        <v/>
      </c>
      <c r="AI30" s="18" t="str">
        <f t="shared" si="22"/>
        <v/>
      </c>
      <c r="AJ30" s="18" t="str">
        <f>IF(AE30="","",IF(AH30&lt;&gt;AF30,AH30+TIME(8,0,0),IF(AG30&lt;TIME(8,0,0),AF30+TIME(8,0,0),IF(AG30&lt;TIME(12,0,0),AE30,IF(AG30&lt;TIME(12,45,0),AF30+TIME(12,45,0),IF(AG30&lt;TIME(15,0,0),AE30,IF(AG30&lt;TIME(15,15,0),AF30+TIME(15,15,0),IF(AG30&lt;TIME(18,0,0),AE30,WORKDAY.INTL(AF30,1,V30,'Resmi Tatiller'!$A$2:$A$17)+TIME(8,0,0)))))))))</f>
        <v/>
      </c>
      <c r="AK30" s="18" t="str">
        <f>IF(AE30="","",IF(AH30&lt;&gt;AF30,AH30+TIME(8,0,0),IF(AG30&lt;TIME(8,0,0),AF30+TIME(8,0,0),IF(AG30&lt;TIME(12,0,0),AE30,IF(AG30&lt;TIME(12,45,0),AF30+TIME(12,45,0),IF(AG30&lt;TIME(15,0,0),AE30,IF(AG30&lt;TIME(15,15,0),AF30+TIME(15,15,0),IF(AG30&lt;TIME(20,0,0),AE30,WORKDAY.INTL(AF30,1,V30,'Resmi Tatiller'!$A$2:$A$17)+TIME(8,0,0)))))))))</f>
        <v/>
      </c>
      <c r="AL30" s="18" t="str">
        <f t="shared" si="23"/>
        <v/>
      </c>
    </row>
    <row r="31" spans="1:38" x14ac:dyDescent="0.25">
      <c r="A31" s="6" t="str">
        <f t="shared" si="0"/>
        <v/>
      </c>
      <c r="B31" s="6"/>
      <c r="C31" s="7" t="str">
        <f>IFERROR(VLOOKUP(B31,'Ürün Veri'!$A:$E,2,FALSE),"")</f>
        <v/>
      </c>
      <c r="D31" s="7" t="str">
        <f>IFERROR(VLOOKUP(B31,'Ürün Veri'!$A:$E,3,FALSE),"")</f>
        <v/>
      </c>
      <c r="E31" s="7" t="str">
        <f>IFERROR(VLOOKUP(B31,'Ürün Veri'!$A:$E,4,FALSE),"")</f>
        <v/>
      </c>
      <c r="F31" s="7" t="str">
        <f>IFERROR(VLOOKUP(B31,'Ürün Veri'!$A:$E,5,FALSE),"")</f>
        <v/>
      </c>
      <c r="G31" s="6"/>
      <c r="H31" s="6"/>
      <c r="I31" s="14">
        <v>10</v>
      </c>
      <c r="J31" s="15">
        <f t="shared" si="1"/>
        <v>45</v>
      </c>
      <c r="K31" s="15">
        <f t="shared" si="2"/>
        <v>15</v>
      </c>
      <c r="L31" s="8">
        <f t="shared" si="3"/>
        <v>9</v>
      </c>
      <c r="M31" s="6" t="s">
        <v>763</v>
      </c>
      <c r="N31" s="9" t="str">
        <f t="shared" si="17"/>
        <v/>
      </c>
      <c r="O31" s="10" t="str">
        <f t="shared" si="18"/>
        <v/>
      </c>
      <c r="P31" s="8" t="str">
        <f t="shared" si="4"/>
        <v/>
      </c>
      <c r="Q31" s="8" t="str">
        <f t="shared" si="5"/>
        <v/>
      </c>
      <c r="R31" s="9" t="str">
        <f>IF(AB31="","",WORKDAY.INTL(W31,AA31,V31,'Resmi Tatiller'!$A$2:$A$17))</f>
        <v/>
      </c>
      <c r="S31" s="10" t="str">
        <f t="shared" si="6"/>
        <v/>
      </c>
      <c r="T31" s="8" t="str">
        <f t="shared" si="7"/>
        <v>Boş</v>
      </c>
      <c r="U31" s="8">
        <f t="shared" si="8"/>
        <v>540</v>
      </c>
      <c r="V31" s="11" t="str">
        <f t="shared" si="9"/>
        <v>0000011</v>
      </c>
      <c r="W31" s="9" t="str">
        <f>IF(OR(N31="",O31=""),"",IF($AD31="24 Saat",N31,IF($AD31="12 Saat",IF(O31&gt;=TIME(20,0,0),WORKDAY.INTL(N31,1,V31,'Resmi Tatiller'!$A$2:$A$17),WORKDAY.INTL(N31-1,1,V31,'Resmi Tatiller'!$A$2:$A$17)),IF($AD31="2 Vardiya",IF(O31&lt;TIME(6,0,0),N31-1,IF(O31&lt;TIME(8,0,0),WORKDAY.INTL(N31-1,1,V31,'Resmi Tatiller'!$A$2:$A$17),N31)),IF(O31&gt;=TIME(18,0,0),WORKDAY.INTL(N31,1,V31,'Resmi Tatiller'!$A$2:$A$17),WORKDAY.INTL(N31-1,1,V31,'Resmi Tatiller'!$A$2:$A$17))))))</f>
        <v/>
      </c>
      <c r="X31" s="8" t="str">
        <f t="shared" si="10"/>
        <v/>
      </c>
      <c r="Y31" s="11" t="str">
        <f t="shared" si="11"/>
        <v/>
      </c>
      <c r="Z31" s="11" t="str">
        <f t="shared" si="12"/>
        <v/>
      </c>
      <c r="AA31" s="11" t="str">
        <f t="shared" si="13"/>
        <v/>
      </c>
      <c r="AB31" s="11" t="str">
        <f t="shared" si="14"/>
        <v/>
      </c>
      <c r="AC31" s="12" t="str">
        <f t="shared" si="15"/>
        <v/>
      </c>
      <c r="AD31" s="6" t="str">
        <f t="shared" si="16"/>
        <v>Gündüz</v>
      </c>
      <c r="AE31" s="18" t="str">
        <f t="shared" si="19"/>
        <v/>
      </c>
      <c r="AF31" s="18" t="str">
        <f t="shared" si="20"/>
        <v/>
      </c>
      <c r="AG31" s="19" t="str">
        <f t="shared" si="21"/>
        <v/>
      </c>
      <c r="AH31" s="18" t="str">
        <f>IF(AF31="","",WORKDAY.INTL(AF31-1,1,V31,'Resmi Tatiller'!$A$2:$A$17))</f>
        <v/>
      </c>
      <c r="AI31" s="18" t="str">
        <f t="shared" si="22"/>
        <v/>
      </c>
      <c r="AJ31" s="18" t="str">
        <f>IF(AE31="","",IF(AH31&lt;&gt;AF31,AH31+TIME(8,0,0),IF(AG31&lt;TIME(8,0,0),AF31+TIME(8,0,0),IF(AG31&lt;TIME(12,0,0),AE31,IF(AG31&lt;TIME(12,45,0),AF31+TIME(12,45,0),IF(AG31&lt;TIME(15,0,0),AE31,IF(AG31&lt;TIME(15,15,0),AF31+TIME(15,15,0),IF(AG31&lt;TIME(18,0,0),AE31,WORKDAY.INTL(AF31,1,V31,'Resmi Tatiller'!$A$2:$A$17)+TIME(8,0,0)))))))))</f>
        <v/>
      </c>
      <c r="AK31" s="18" t="str">
        <f>IF(AE31="","",IF(AH31&lt;&gt;AF31,AH31+TIME(8,0,0),IF(AG31&lt;TIME(8,0,0),AF31+TIME(8,0,0),IF(AG31&lt;TIME(12,0,0),AE31,IF(AG31&lt;TIME(12,45,0),AF31+TIME(12,45,0),IF(AG31&lt;TIME(15,0,0),AE31,IF(AG31&lt;TIME(15,15,0),AF31+TIME(15,15,0),IF(AG31&lt;TIME(20,0,0),AE31,WORKDAY.INTL(AF31,1,V31,'Resmi Tatiller'!$A$2:$A$17)+TIME(8,0,0)))))))))</f>
        <v/>
      </c>
      <c r="AL31" s="18" t="str">
        <f t="shared" si="23"/>
        <v/>
      </c>
    </row>
    <row r="32" spans="1:38" x14ac:dyDescent="0.25">
      <c r="A32" s="6" t="str">
        <f t="shared" si="0"/>
        <v/>
      </c>
      <c r="B32" s="6"/>
      <c r="C32" s="7" t="str">
        <f>IFERROR(VLOOKUP(B32,'Ürün Veri'!$A:$E,2,FALSE),"")</f>
        <v/>
      </c>
      <c r="D32" s="7" t="str">
        <f>IFERROR(VLOOKUP(B32,'Ürün Veri'!$A:$E,3,FALSE),"")</f>
        <v/>
      </c>
      <c r="E32" s="7" t="str">
        <f>IFERROR(VLOOKUP(B32,'Ürün Veri'!$A:$E,4,FALSE),"")</f>
        <v/>
      </c>
      <c r="F32" s="7" t="str">
        <f>IFERROR(VLOOKUP(B32,'Ürün Veri'!$A:$E,5,FALSE),"")</f>
        <v/>
      </c>
      <c r="G32" s="6"/>
      <c r="H32" s="6"/>
      <c r="I32" s="14">
        <v>10</v>
      </c>
      <c r="J32" s="15">
        <f t="shared" si="1"/>
        <v>45</v>
      </c>
      <c r="K32" s="15">
        <f t="shared" si="2"/>
        <v>15</v>
      </c>
      <c r="L32" s="8">
        <f t="shared" si="3"/>
        <v>9</v>
      </c>
      <c r="M32" s="6" t="s">
        <v>763</v>
      </c>
      <c r="N32" s="9" t="str">
        <f t="shared" si="17"/>
        <v/>
      </c>
      <c r="O32" s="10" t="str">
        <f t="shared" si="18"/>
        <v/>
      </c>
      <c r="P32" s="8" t="str">
        <f t="shared" si="4"/>
        <v/>
      </c>
      <c r="Q32" s="8" t="str">
        <f t="shared" si="5"/>
        <v/>
      </c>
      <c r="R32" s="9" t="str">
        <f>IF(AB32="","",WORKDAY.INTL(W32,AA32,V32,'Resmi Tatiller'!$A$2:$A$17))</f>
        <v/>
      </c>
      <c r="S32" s="10" t="str">
        <f t="shared" si="6"/>
        <v/>
      </c>
      <c r="T32" s="8" t="str">
        <f t="shared" si="7"/>
        <v>Boş</v>
      </c>
      <c r="U32" s="8">
        <f t="shared" si="8"/>
        <v>540</v>
      </c>
      <c r="V32" s="11" t="str">
        <f t="shared" si="9"/>
        <v>0000011</v>
      </c>
      <c r="W32" s="9" t="str">
        <f>IF(OR(N32="",O32=""),"",IF($AD32="24 Saat",N32,IF($AD32="12 Saat",IF(O32&gt;=TIME(20,0,0),WORKDAY.INTL(N32,1,V32,'Resmi Tatiller'!$A$2:$A$17),WORKDAY.INTL(N32-1,1,V32,'Resmi Tatiller'!$A$2:$A$17)),IF($AD32="2 Vardiya",IF(O32&lt;TIME(6,0,0),N32-1,IF(O32&lt;TIME(8,0,0),WORKDAY.INTL(N32-1,1,V32,'Resmi Tatiller'!$A$2:$A$17),N32)),IF(O32&gt;=TIME(18,0,0),WORKDAY.INTL(N32,1,V32,'Resmi Tatiller'!$A$2:$A$17),WORKDAY.INTL(N32-1,1,V32,'Resmi Tatiller'!$A$2:$A$17))))))</f>
        <v/>
      </c>
      <c r="X32" s="8" t="str">
        <f t="shared" si="10"/>
        <v/>
      </c>
      <c r="Y32" s="11" t="str">
        <f t="shared" si="11"/>
        <v/>
      </c>
      <c r="Z32" s="11" t="str">
        <f t="shared" si="12"/>
        <v/>
      </c>
      <c r="AA32" s="11" t="str">
        <f t="shared" si="13"/>
        <v/>
      </c>
      <c r="AB32" s="11" t="str">
        <f t="shared" si="14"/>
        <v/>
      </c>
      <c r="AC32" s="12" t="str">
        <f t="shared" si="15"/>
        <v/>
      </c>
      <c r="AD32" s="6" t="str">
        <f t="shared" si="16"/>
        <v>Gündüz</v>
      </c>
      <c r="AE32" s="18" t="str">
        <f t="shared" si="19"/>
        <v/>
      </c>
      <c r="AF32" s="18" t="str">
        <f t="shared" si="20"/>
        <v/>
      </c>
      <c r="AG32" s="19" t="str">
        <f t="shared" si="21"/>
        <v/>
      </c>
      <c r="AH32" s="18" t="str">
        <f>IF(AF32="","",WORKDAY.INTL(AF32-1,1,V32,'Resmi Tatiller'!$A$2:$A$17))</f>
        <v/>
      </c>
      <c r="AI32" s="18" t="str">
        <f t="shared" si="22"/>
        <v/>
      </c>
      <c r="AJ32" s="18" t="str">
        <f>IF(AE32="","",IF(AH32&lt;&gt;AF32,AH32+TIME(8,0,0),IF(AG32&lt;TIME(8,0,0),AF32+TIME(8,0,0),IF(AG32&lt;TIME(12,0,0),AE32,IF(AG32&lt;TIME(12,45,0),AF32+TIME(12,45,0),IF(AG32&lt;TIME(15,0,0),AE32,IF(AG32&lt;TIME(15,15,0),AF32+TIME(15,15,0),IF(AG32&lt;TIME(18,0,0),AE32,WORKDAY.INTL(AF32,1,V32,'Resmi Tatiller'!$A$2:$A$17)+TIME(8,0,0)))))))))</f>
        <v/>
      </c>
      <c r="AK32" s="18" t="str">
        <f>IF(AE32="","",IF(AH32&lt;&gt;AF32,AH32+TIME(8,0,0),IF(AG32&lt;TIME(8,0,0),AF32+TIME(8,0,0),IF(AG32&lt;TIME(12,0,0),AE32,IF(AG32&lt;TIME(12,45,0),AF32+TIME(12,45,0),IF(AG32&lt;TIME(15,0,0),AE32,IF(AG32&lt;TIME(15,15,0),AF32+TIME(15,15,0),IF(AG32&lt;TIME(20,0,0),AE32,WORKDAY.INTL(AF32,1,V32,'Resmi Tatiller'!$A$2:$A$17)+TIME(8,0,0)))))))))</f>
        <v/>
      </c>
      <c r="AL32" s="18" t="str">
        <f t="shared" si="23"/>
        <v/>
      </c>
    </row>
    <row r="33" spans="1:38" x14ac:dyDescent="0.25">
      <c r="A33" s="6" t="str">
        <f t="shared" si="0"/>
        <v/>
      </c>
      <c r="B33" s="6"/>
      <c r="C33" s="7" t="str">
        <f>IFERROR(VLOOKUP(B33,'Ürün Veri'!$A:$E,2,FALSE),"")</f>
        <v/>
      </c>
      <c r="D33" s="7" t="str">
        <f>IFERROR(VLOOKUP(B33,'Ürün Veri'!$A:$E,3,FALSE),"")</f>
        <v/>
      </c>
      <c r="E33" s="7" t="str">
        <f>IFERROR(VLOOKUP(B33,'Ürün Veri'!$A:$E,4,FALSE),"")</f>
        <v/>
      </c>
      <c r="F33" s="7" t="str">
        <f>IFERROR(VLOOKUP(B33,'Ürün Veri'!$A:$E,5,FALSE),"")</f>
        <v/>
      </c>
      <c r="G33" s="6"/>
      <c r="H33" s="6"/>
      <c r="I33" s="14">
        <v>10</v>
      </c>
      <c r="J33" s="15">
        <f t="shared" si="1"/>
        <v>45</v>
      </c>
      <c r="K33" s="15">
        <f t="shared" si="2"/>
        <v>15</v>
      </c>
      <c r="L33" s="8">
        <f t="shared" si="3"/>
        <v>9</v>
      </c>
      <c r="M33" s="6" t="s">
        <v>763</v>
      </c>
      <c r="N33" s="9" t="str">
        <f t="shared" si="17"/>
        <v/>
      </c>
      <c r="O33" s="10" t="str">
        <f t="shared" si="18"/>
        <v/>
      </c>
      <c r="P33" s="8" t="str">
        <f t="shared" si="4"/>
        <v/>
      </c>
      <c r="Q33" s="8" t="str">
        <f t="shared" si="5"/>
        <v/>
      </c>
      <c r="R33" s="9" t="str">
        <f>IF(AB33="","",WORKDAY.INTL(W33,AA33,V33,'Resmi Tatiller'!$A$2:$A$17))</f>
        <v/>
      </c>
      <c r="S33" s="10" t="str">
        <f t="shared" si="6"/>
        <v/>
      </c>
      <c r="T33" s="8" t="str">
        <f t="shared" si="7"/>
        <v>Boş</v>
      </c>
      <c r="U33" s="8">
        <f t="shared" si="8"/>
        <v>540</v>
      </c>
      <c r="V33" s="11" t="str">
        <f t="shared" si="9"/>
        <v>0000011</v>
      </c>
      <c r="W33" s="9" t="str">
        <f>IF(OR(N33="",O33=""),"",IF($AD33="24 Saat",N33,IF($AD33="12 Saat",IF(O33&gt;=TIME(20,0,0),WORKDAY.INTL(N33,1,V33,'Resmi Tatiller'!$A$2:$A$17),WORKDAY.INTL(N33-1,1,V33,'Resmi Tatiller'!$A$2:$A$17)),IF($AD33="2 Vardiya",IF(O33&lt;TIME(6,0,0),N33-1,IF(O33&lt;TIME(8,0,0),WORKDAY.INTL(N33-1,1,V33,'Resmi Tatiller'!$A$2:$A$17),N33)),IF(O33&gt;=TIME(18,0,0),WORKDAY.INTL(N33,1,V33,'Resmi Tatiller'!$A$2:$A$17),WORKDAY.INTL(N33-1,1,V33,'Resmi Tatiller'!$A$2:$A$17))))))</f>
        <v/>
      </c>
      <c r="X33" s="8" t="str">
        <f t="shared" si="10"/>
        <v/>
      </c>
      <c r="Y33" s="11" t="str">
        <f t="shared" si="11"/>
        <v/>
      </c>
      <c r="Z33" s="11" t="str">
        <f t="shared" si="12"/>
        <v/>
      </c>
      <c r="AA33" s="11" t="str">
        <f t="shared" si="13"/>
        <v/>
      </c>
      <c r="AB33" s="11" t="str">
        <f t="shared" si="14"/>
        <v/>
      </c>
      <c r="AC33" s="12" t="str">
        <f t="shared" si="15"/>
        <v/>
      </c>
      <c r="AD33" s="6" t="str">
        <f t="shared" si="16"/>
        <v>Gündüz</v>
      </c>
      <c r="AE33" s="18" t="str">
        <f t="shared" si="19"/>
        <v/>
      </c>
      <c r="AF33" s="18" t="str">
        <f t="shared" si="20"/>
        <v/>
      </c>
      <c r="AG33" s="19" t="str">
        <f t="shared" si="21"/>
        <v/>
      </c>
      <c r="AH33" s="18" t="str">
        <f>IF(AF33="","",WORKDAY.INTL(AF33-1,1,V33,'Resmi Tatiller'!$A$2:$A$17))</f>
        <v/>
      </c>
      <c r="AI33" s="18" t="str">
        <f t="shared" si="22"/>
        <v/>
      </c>
      <c r="AJ33" s="18" t="str">
        <f>IF(AE33="","",IF(AH33&lt;&gt;AF33,AH33+TIME(8,0,0),IF(AG33&lt;TIME(8,0,0),AF33+TIME(8,0,0),IF(AG33&lt;TIME(12,0,0),AE33,IF(AG33&lt;TIME(12,45,0),AF33+TIME(12,45,0),IF(AG33&lt;TIME(15,0,0),AE33,IF(AG33&lt;TIME(15,15,0),AF33+TIME(15,15,0),IF(AG33&lt;TIME(18,0,0),AE33,WORKDAY.INTL(AF33,1,V33,'Resmi Tatiller'!$A$2:$A$17)+TIME(8,0,0)))))))))</f>
        <v/>
      </c>
      <c r="AK33" s="18" t="str">
        <f>IF(AE33="","",IF(AH33&lt;&gt;AF33,AH33+TIME(8,0,0),IF(AG33&lt;TIME(8,0,0),AF33+TIME(8,0,0),IF(AG33&lt;TIME(12,0,0),AE33,IF(AG33&lt;TIME(12,45,0),AF33+TIME(12,45,0),IF(AG33&lt;TIME(15,0,0),AE33,IF(AG33&lt;TIME(15,15,0),AF33+TIME(15,15,0),IF(AG33&lt;TIME(20,0,0),AE33,WORKDAY.INTL(AF33,1,V33,'Resmi Tatiller'!$A$2:$A$17)+TIME(8,0,0)))))))))</f>
        <v/>
      </c>
      <c r="AL33" s="18" t="str">
        <f t="shared" si="23"/>
        <v/>
      </c>
    </row>
    <row r="34" spans="1:38" x14ac:dyDescent="0.25">
      <c r="A34" s="6" t="str">
        <f t="shared" si="0"/>
        <v/>
      </c>
      <c r="B34" s="6"/>
      <c r="C34" s="7" t="str">
        <f>IFERROR(VLOOKUP(B34,'Ürün Veri'!$A:$E,2,FALSE),"")</f>
        <v/>
      </c>
      <c r="D34" s="7" t="str">
        <f>IFERROR(VLOOKUP(B34,'Ürün Veri'!$A:$E,3,FALSE),"")</f>
        <v/>
      </c>
      <c r="E34" s="7" t="str">
        <f>IFERROR(VLOOKUP(B34,'Ürün Veri'!$A:$E,4,FALSE),"")</f>
        <v/>
      </c>
      <c r="F34" s="7" t="str">
        <f>IFERROR(VLOOKUP(B34,'Ürün Veri'!$A:$E,5,FALSE),"")</f>
        <v/>
      </c>
      <c r="G34" s="6"/>
      <c r="H34" s="6"/>
      <c r="I34" s="14">
        <v>10</v>
      </c>
      <c r="J34" s="15">
        <f t="shared" si="1"/>
        <v>45</v>
      </c>
      <c r="K34" s="15">
        <f t="shared" si="2"/>
        <v>15</v>
      </c>
      <c r="L34" s="8">
        <f t="shared" si="3"/>
        <v>9</v>
      </c>
      <c r="M34" s="6" t="s">
        <v>763</v>
      </c>
      <c r="N34" s="9" t="str">
        <f t="shared" si="17"/>
        <v/>
      </c>
      <c r="O34" s="10" t="str">
        <f t="shared" si="18"/>
        <v/>
      </c>
      <c r="P34" s="8" t="str">
        <f t="shared" si="4"/>
        <v/>
      </c>
      <c r="Q34" s="8" t="str">
        <f t="shared" si="5"/>
        <v/>
      </c>
      <c r="R34" s="9" t="str">
        <f>IF(AB34="","",WORKDAY.INTL(W34,AA34,V34,'Resmi Tatiller'!$A$2:$A$17))</f>
        <v/>
      </c>
      <c r="S34" s="10" t="str">
        <f t="shared" si="6"/>
        <v/>
      </c>
      <c r="T34" s="8" t="str">
        <f t="shared" si="7"/>
        <v>Boş</v>
      </c>
      <c r="U34" s="8">
        <f t="shared" si="8"/>
        <v>540</v>
      </c>
      <c r="V34" s="11" t="str">
        <f t="shared" si="9"/>
        <v>0000011</v>
      </c>
      <c r="W34" s="9" t="str">
        <f>IF(OR(N34="",O34=""),"",IF($AD34="24 Saat",N34,IF($AD34="12 Saat",IF(O34&gt;=TIME(20,0,0),WORKDAY.INTL(N34,1,V34,'Resmi Tatiller'!$A$2:$A$17),WORKDAY.INTL(N34-1,1,V34,'Resmi Tatiller'!$A$2:$A$17)),IF($AD34="2 Vardiya",IF(O34&lt;TIME(6,0,0),N34-1,IF(O34&lt;TIME(8,0,0),WORKDAY.INTL(N34-1,1,V34,'Resmi Tatiller'!$A$2:$A$17),N34)),IF(O34&gt;=TIME(18,0,0),WORKDAY.INTL(N34,1,V34,'Resmi Tatiller'!$A$2:$A$17),WORKDAY.INTL(N34-1,1,V34,'Resmi Tatiller'!$A$2:$A$17))))))</f>
        <v/>
      </c>
      <c r="X34" s="8" t="str">
        <f t="shared" si="10"/>
        <v/>
      </c>
      <c r="Y34" s="11" t="str">
        <f t="shared" si="11"/>
        <v/>
      </c>
      <c r="Z34" s="11" t="str">
        <f t="shared" si="12"/>
        <v/>
      </c>
      <c r="AA34" s="11" t="str">
        <f t="shared" si="13"/>
        <v/>
      </c>
      <c r="AB34" s="11" t="str">
        <f t="shared" si="14"/>
        <v/>
      </c>
      <c r="AC34" s="12" t="str">
        <f t="shared" si="15"/>
        <v/>
      </c>
      <c r="AD34" s="6" t="str">
        <f t="shared" si="16"/>
        <v>Gündüz</v>
      </c>
      <c r="AE34" s="18" t="str">
        <f t="shared" si="19"/>
        <v/>
      </c>
      <c r="AF34" s="18" t="str">
        <f t="shared" si="20"/>
        <v/>
      </c>
      <c r="AG34" s="19" t="str">
        <f t="shared" si="21"/>
        <v/>
      </c>
      <c r="AH34" s="18" t="str">
        <f>IF(AF34="","",WORKDAY.INTL(AF34-1,1,V34,'Resmi Tatiller'!$A$2:$A$17))</f>
        <v/>
      </c>
      <c r="AI34" s="18" t="str">
        <f t="shared" si="22"/>
        <v/>
      </c>
      <c r="AJ34" s="18" t="str">
        <f>IF(AE34="","",IF(AH34&lt;&gt;AF34,AH34+TIME(8,0,0),IF(AG34&lt;TIME(8,0,0),AF34+TIME(8,0,0),IF(AG34&lt;TIME(12,0,0),AE34,IF(AG34&lt;TIME(12,45,0),AF34+TIME(12,45,0),IF(AG34&lt;TIME(15,0,0),AE34,IF(AG34&lt;TIME(15,15,0),AF34+TIME(15,15,0),IF(AG34&lt;TIME(18,0,0),AE34,WORKDAY.INTL(AF34,1,V34,'Resmi Tatiller'!$A$2:$A$17)+TIME(8,0,0)))))))))</f>
        <v/>
      </c>
      <c r="AK34" s="18" t="str">
        <f>IF(AE34="","",IF(AH34&lt;&gt;AF34,AH34+TIME(8,0,0),IF(AG34&lt;TIME(8,0,0),AF34+TIME(8,0,0),IF(AG34&lt;TIME(12,0,0),AE34,IF(AG34&lt;TIME(12,45,0),AF34+TIME(12,45,0),IF(AG34&lt;TIME(15,0,0),AE34,IF(AG34&lt;TIME(15,15,0),AF34+TIME(15,15,0),IF(AG34&lt;TIME(20,0,0),AE34,WORKDAY.INTL(AF34,1,V34,'Resmi Tatiller'!$A$2:$A$17)+TIME(8,0,0)))))))))</f>
        <v/>
      </c>
      <c r="AL34" s="18" t="str">
        <f t="shared" si="23"/>
        <v/>
      </c>
    </row>
    <row r="35" spans="1:38" x14ac:dyDescent="0.25">
      <c r="A35" s="6" t="str">
        <f t="shared" ref="A35:A66" si="24">IF($B35="","",ROW()-2)</f>
        <v/>
      </c>
      <c r="B35" s="6"/>
      <c r="C35" s="7" t="str">
        <f>IFERROR(VLOOKUP(B35,'Ürün Veri'!$A:$E,2,FALSE),"")</f>
        <v/>
      </c>
      <c r="D35" s="7" t="str">
        <f>IFERROR(VLOOKUP(B35,'Ürün Veri'!$A:$E,3,FALSE),"")</f>
        <v/>
      </c>
      <c r="E35" s="7" t="str">
        <f>IFERROR(VLOOKUP(B35,'Ürün Veri'!$A:$E,4,FALSE),"")</f>
        <v/>
      </c>
      <c r="F35" s="7" t="str">
        <f>IFERROR(VLOOKUP(B35,'Ürün Veri'!$A:$E,5,FALSE),"")</f>
        <v/>
      </c>
      <c r="G35" s="6"/>
      <c r="H35" s="6"/>
      <c r="I35" s="14">
        <v>10</v>
      </c>
      <c r="J35" s="15">
        <f t="shared" ref="J35:J66" si="25">IF($I35="","",IF(VALUE($I35)=24,90,45))</f>
        <v>45</v>
      </c>
      <c r="K35" s="15">
        <f t="shared" ref="K35:K66" si="26">IF($I35="","",IF(VALUE($I35)=24,30,15))</f>
        <v>15</v>
      </c>
      <c r="L35" s="8">
        <f t="shared" ref="L35:L66" si="27">IF($I35="","",VALUE($I35)-($J35+$K35)/60)</f>
        <v>9</v>
      </c>
      <c r="M35" s="6" t="s">
        <v>763</v>
      </c>
      <c r="N35" s="9" t="str">
        <f t="shared" si="17"/>
        <v/>
      </c>
      <c r="O35" s="10" t="str">
        <f t="shared" si="18"/>
        <v/>
      </c>
      <c r="P35" s="8" t="str">
        <f t="shared" ref="P35:P66" si="28">IF(OR(E35="",F35="",G35="",E35=0),"",G35/E35*F35/3600)</f>
        <v/>
      </c>
      <c r="Q35" s="8" t="str">
        <f t="shared" ref="Q35:Q66" si="29">IF(OR(P35="",L35="",L35=0),"",P35/L35)</f>
        <v/>
      </c>
      <c r="R35" s="9" t="str">
        <f>IF(AB35="","",WORKDAY.INTL(W35,AA35,V35,'Resmi Tatiller'!$A$2:$A$17))</f>
        <v/>
      </c>
      <c r="S35" s="10" t="str">
        <f t="shared" ref="S35:S66" si="30">IF(AB35="","",IF($AD35="24 Saat",AB35/1440,IF($AD35="12 Saat",IF(AB35&lt;=240,TIME(8,0,0)+AB35/1440,IF(AB35&lt;=375,TIME(12,45,0)+(AB35-240)/1440,TIME(15,15,0)+(AB35-375)/1440)),IF($AD35="2 Vardiya",IF(AB35&lt;=240,TIME(8,0,0)+AB35/1440,IF(AB35&lt;=375,TIME(12,45,0)+(AB35-240)/1440,IF(AB35&lt;=540,TIME(15,15,0)+(AB35-375)/1440,IF(AB35&lt;=780,TIME(20,0,0)+(AB35-540)/1440,IF(AB35&lt;=915,1+TIME(0,45,0)+(AB35-780)/1440,1+TIME(3,15,0)+(AB35-915)/1440))))),IF(AB35&lt;=240,TIME(8,0,0)+AB35/1440,IF(AB35&lt;=375,TIME(12,45,0)+(AB35-240)/1440,TIME(15,15,0)+(AB35-375)/1440))))))</f>
        <v/>
      </c>
      <c r="T35" s="8" t="str">
        <f t="shared" ref="T35:T66" si="31">IF(B35="","Boş",IF(OR(G35="",N35="",O35=""),"Eksik",IF(OR(R35="",S35=""),"Kontrol","Planlandı")))</f>
        <v>Boş</v>
      </c>
      <c r="U35" s="8">
        <f t="shared" ref="U35:U66" si="32">IF($AD35="24 Saat",1440,IF($AD35="2 Vardiya",1080,IF($AD35="12 Saat",660,IF($AD35="Gündüz",540,IF(L35="","",L35*60)))))</f>
        <v>540</v>
      </c>
      <c r="V35" s="11" t="str">
        <f t="shared" ref="V35:V66" si="33">IF(M35="Çalışmaz","0000011","0000000")</f>
        <v>0000011</v>
      </c>
      <c r="W35" s="9" t="str">
        <f>IF(OR(N35="",O35=""),"",IF($AD35="24 Saat",N35,IF($AD35="12 Saat",IF(O35&gt;=TIME(20,0,0),WORKDAY.INTL(N35,1,V35,'Resmi Tatiller'!$A$2:$A$17),WORKDAY.INTL(N35-1,1,V35,'Resmi Tatiller'!$A$2:$A$17)),IF($AD35="2 Vardiya",IF(O35&lt;TIME(6,0,0),N35-1,IF(O35&lt;TIME(8,0,0),WORKDAY.INTL(N35-1,1,V35,'Resmi Tatiller'!$A$2:$A$17),N35)),IF(O35&gt;=TIME(18,0,0),WORKDAY.INTL(N35,1,V35,'Resmi Tatiller'!$A$2:$A$17),WORKDAY.INTL(N35-1,1,V35,'Resmi Tatiller'!$A$2:$A$17))))))</f>
        <v/>
      </c>
      <c r="X35" s="8" t="str">
        <f t="shared" ref="X35:X66" si="34">IF(W35="","",IF($AD35="24 Saat",MOD(O35,1)*1440,IF($AD35="12 Saat",IF(W35&lt;&gt;N35,0,IF(O35&lt;TIME(8,0,0),0,IF(O35&lt;TIME(12,0,0),(O35-TIME(8,0,0))*1440,IF(O35&lt;TIME(12,45,0),240,IF(O35&lt;TIME(15,0,0),240+(O35-TIME(12,45,0))*1440,IF(O35&lt;TIME(15,15,0),375,IF(O35&lt;TIME(20,0,0),375+(O35-TIME(15,15,0))*1440,0))))))),IF($AD35="2 Vardiya",IF(O35&lt;TIME(6,0,0),IF(O35&lt;TIME(0,45,0),780,IF(O35&lt;TIME(3,0,0),780+(O35-TIME(0,45,0))*1440,IF(O35&lt;TIME(3,15,0),915,915+(O35-TIME(3,15,0))*1440))),IF(O35&lt;TIME(8,0,0),0,IF(O35&lt;TIME(12,0,0),(O35-TIME(8,0,0))*1440,IF(O35&lt;TIME(12,45,0),240,IF(O35&lt;TIME(15,0,0),240+(O35-TIME(12,45,0))*1440,IF(O35&lt;TIME(15,15,0),375,IF(O35&lt;TIME(18,0,0),375+(O35-TIME(15,15,0))*1440,IF(O35&lt;TIME(20,0,0),540,540+(O35-TIME(20,0,0))*1440)))))))),IF(W35&lt;&gt;N35,0,IF(O35&lt;TIME(8,0,0),0,IF(O35&lt;TIME(12,0,0),(O35-TIME(8,0,0))*1440,IF(O35&lt;TIME(12,45,0),240,IF(O35&lt;TIME(15,0,0),240+(O35-TIME(12,45,0))*1440,IF(O35&lt;TIME(15,15,0),375,IF(O35&lt;TIME(18,0,0),375+(O35-TIME(15,15,0))*1440,0)))))))))))</f>
        <v/>
      </c>
      <c r="Y35" s="11" t="str">
        <f t="shared" ref="Y35:Y66" si="35">IF(P35="","",ROUNDUP(P35*60,0))</f>
        <v/>
      </c>
      <c r="Z35" s="11" t="str">
        <f t="shared" ref="Z35:Z66" si="36">IF(Y35="","",N(X35)+Y35)</f>
        <v/>
      </c>
      <c r="AA35" s="11" t="str">
        <f t="shared" ref="AA35:AA66" si="37">IF(OR(Z35="",U35="",U35=0),"",INT((Z35-1)/U35))</f>
        <v/>
      </c>
      <c r="AB35" s="11" t="str">
        <f t="shared" ref="AB35:AB66" si="38">IF(OR(Z35="",U35="",U35=0),"",MOD(Z35-1,U35)+1)</f>
        <v/>
      </c>
      <c r="AC35" s="12" t="str">
        <f t="shared" ref="AC35:AC66" si="39">IF(AB35="","",R35+S35)</f>
        <v/>
      </c>
      <c r="AD35" s="6" t="str">
        <f t="shared" ref="AD35:AD66" si="40">IF($I35="","",IF(VALUE($I35)=10,"Gündüz",IF(VALUE($I35)=12,"12 Saat",IF(VALUE($I35)=24,"2 Vardiya",""))))</f>
        <v>Gündüz</v>
      </c>
      <c r="AE35" s="18" t="str">
        <f t="shared" si="19"/>
        <v/>
      </c>
      <c r="AF35" s="18" t="str">
        <f t="shared" si="20"/>
        <v/>
      </c>
      <c r="AG35" s="19" t="str">
        <f t="shared" si="21"/>
        <v/>
      </c>
      <c r="AH35" s="18" t="str">
        <f>IF(AF35="","",WORKDAY.INTL(AF35-1,1,V35,'Resmi Tatiller'!$A$2:$A$17))</f>
        <v/>
      </c>
      <c r="AI35" s="18" t="str">
        <f t="shared" si="22"/>
        <v/>
      </c>
      <c r="AJ35" s="18" t="str">
        <f>IF(AE35="","",IF(AH35&lt;&gt;AF35,AH35+TIME(8,0,0),IF(AG35&lt;TIME(8,0,0),AF35+TIME(8,0,0),IF(AG35&lt;TIME(12,0,0),AE35,IF(AG35&lt;TIME(12,45,0),AF35+TIME(12,45,0),IF(AG35&lt;TIME(15,0,0),AE35,IF(AG35&lt;TIME(15,15,0),AF35+TIME(15,15,0),IF(AG35&lt;TIME(18,0,0),AE35,WORKDAY.INTL(AF35,1,V35,'Resmi Tatiller'!$A$2:$A$17)+TIME(8,0,0)))))))))</f>
        <v/>
      </c>
      <c r="AK35" s="18" t="str">
        <f>IF(AE35="","",IF(AH35&lt;&gt;AF35,AH35+TIME(8,0,0),IF(AG35&lt;TIME(8,0,0),AF35+TIME(8,0,0),IF(AG35&lt;TIME(12,0,0),AE35,IF(AG35&lt;TIME(12,45,0),AF35+TIME(12,45,0),IF(AG35&lt;TIME(15,0,0),AE35,IF(AG35&lt;TIME(15,15,0),AF35+TIME(15,15,0),IF(AG35&lt;TIME(20,0,0),AE35,WORKDAY.INTL(AF35,1,V35,'Resmi Tatiller'!$A$2:$A$17)+TIME(8,0,0)))))))))</f>
        <v/>
      </c>
      <c r="AL35" s="18" t="str">
        <f t="shared" si="23"/>
        <v/>
      </c>
    </row>
    <row r="36" spans="1:38" x14ac:dyDescent="0.25">
      <c r="A36" s="6" t="str">
        <f t="shared" si="24"/>
        <v/>
      </c>
      <c r="B36" s="6"/>
      <c r="C36" s="7" t="str">
        <f>IFERROR(VLOOKUP(B36,'Ürün Veri'!$A:$E,2,FALSE),"")</f>
        <v/>
      </c>
      <c r="D36" s="7" t="str">
        <f>IFERROR(VLOOKUP(B36,'Ürün Veri'!$A:$E,3,FALSE),"")</f>
        <v/>
      </c>
      <c r="E36" s="7" t="str">
        <f>IFERROR(VLOOKUP(B36,'Ürün Veri'!$A:$E,4,FALSE),"")</f>
        <v/>
      </c>
      <c r="F36" s="7" t="str">
        <f>IFERROR(VLOOKUP(B36,'Ürün Veri'!$A:$E,5,FALSE),"")</f>
        <v/>
      </c>
      <c r="G36" s="6"/>
      <c r="H36" s="6"/>
      <c r="I36" s="14">
        <v>10</v>
      </c>
      <c r="J36" s="15">
        <f t="shared" si="25"/>
        <v>45</v>
      </c>
      <c r="K36" s="15">
        <f t="shared" si="26"/>
        <v>15</v>
      </c>
      <c r="L36" s="8">
        <f t="shared" si="27"/>
        <v>9</v>
      </c>
      <c r="M36" s="6" t="s">
        <v>763</v>
      </c>
      <c r="N36" s="9" t="str">
        <f t="shared" ref="N36:N67" si="41">IF(AI36="","",INT(AI36))</f>
        <v/>
      </c>
      <c r="O36" s="10" t="str">
        <f t="shared" ref="O36:O67" si="42">IF(AI36="","",MOD(AI36,1))</f>
        <v/>
      </c>
      <c r="P36" s="8" t="str">
        <f t="shared" si="28"/>
        <v/>
      </c>
      <c r="Q36" s="8" t="str">
        <f t="shared" si="29"/>
        <v/>
      </c>
      <c r="R36" s="9" t="str">
        <f>IF(AB36="","",WORKDAY.INTL(W36,AA36,V36,'Resmi Tatiller'!$A$2:$A$17))</f>
        <v/>
      </c>
      <c r="S36" s="10" t="str">
        <f t="shared" si="30"/>
        <v/>
      </c>
      <c r="T36" s="8" t="str">
        <f t="shared" si="31"/>
        <v>Boş</v>
      </c>
      <c r="U36" s="8">
        <f t="shared" si="32"/>
        <v>540</v>
      </c>
      <c r="V36" s="11" t="str">
        <f t="shared" si="33"/>
        <v>0000011</v>
      </c>
      <c r="W36" s="9" t="str">
        <f>IF(OR(N36="",O36=""),"",IF($AD36="24 Saat",N36,IF($AD36="12 Saat",IF(O36&gt;=TIME(20,0,0),WORKDAY.INTL(N36,1,V36,'Resmi Tatiller'!$A$2:$A$17),WORKDAY.INTL(N36-1,1,V36,'Resmi Tatiller'!$A$2:$A$17)),IF($AD36="2 Vardiya",IF(O36&lt;TIME(6,0,0),N36-1,IF(O36&lt;TIME(8,0,0),WORKDAY.INTL(N36-1,1,V36,'Resmi Tatiller'!$A$2:$A$17),N36)),IF(O36&gt;=TIME(18,0,0),WORKDAY.INTL(N36,1,V36,'Resmi Tatiller'!$A$2:$A$17),WORKDAY.INTL(N36-1,1,V36,'Resmi Tatiller'!$A$2:$A$17))))))</f>
        <v/>
      </c>
      <c r="X36" s="8" t="str">
        <f t="shared" si="34"/>
        <v/>
      </c>
      <c r="Y36" s="11" t="str">
        <f t="shared" si="35"/>
        <v/>
      </c>
      <c r="Z36" s="11" t="str">
        <f t="shared" si="36"/>
        <v/>
      </c>
      <c r="AA36" s="11" t="str">
        <f t="shared" si="37"/>
        <v/>
      </c>
      <c r="AB36" s="11" t="str">
        <f t="shared" si="38"/>
        <v/>
      </c>
      <c r="AC36" s="12" t="str">
        <f t="shared" si="39"/>
        <v/>
      </c>
      <c r="AD36" s="6" t="str">
        <f t="shared" si="40"/>
        <v>Gündüz</v>
      </c>
      <c r="AE36" s="18" t="str">
        <f t="shared" ref="AE36:AE67" si="43">IF(B36="","",IF(AC35="","",AC35+1/24))</f>
        <v/>
      </c>
      <c r="AF36" s="18" t="str">
        <f t="shared" ref="AF36:AF67" si="44">IF(AE36="","",INT(AE36))</f>
        <v/>
      </c>
      <c r="AG36" s="19" t="str">
        <f t="shared" ref="AG36:AG67" si="45">IF(AE36="","",MOD(AE36,1))</f>
        <v/>
      </c>
      <c r="AH36" s="18" t="str">
        <f>IF(AF36="","",WORKDAY.INTL(AF36-1,1,V36,'Resmi Tatiller'!$A$2:$A$17))</f>
        <v/>
      </c>
      <c r="AI36" s="18" t="str">
        <f t="shared" ref="AI36:AI67" si="46">IF(AE36="","",IF($AD36="24 Saat",AE36,IF($AD36="Gündüz",AJ36,IF($AD36="12 Saat",AK36,IF($AD36="2 Vardiya",AL36,AE36)))))</f>
        <v/>
      </c>
      <c r="AJ36" s="18" t="str">
        <f>IF(AE36="","",IF(AH36&lt;&gt;AF36,AH36+TIME(8,0,0),IF(AG36&lt;TIME(8,0,0),AF36+TIME(8,0,0),IF(AG36&lt;TIME(12,0,0),AE36,IF(AG36&lt;TIME(12,45,0),AF36+TIME(12,45,0),IF(AG36&lt;TIME(15,0,0),AE36,IF(AG36&lt;TIME(15,15,0),AF36+TIME(15,15,0),IF(AG36&lt;TIME(18,0,0),AE36,WORKDAY.INTL(AF36,1,V36,'Resmi Tatiller'!$A$2:$A$17)+TIME(8,0,0)))))))))</f>
        <v/>
      </c>
      <c r="AK36" s="18" t="str">
        <f>IF(AE36="","",IF(AH36&lt;&gt;AF36,AH36+TIME(8,0,0),IF(AG36&lt;TIME(8,0,0),AF36+TIME(8,0,0),IF(AG36&lt;TIME(12,0,0),AE36,IF(AG36&lt;TIME(12,45,0),AF36+TIME(12,45,0),IF(AG36&lt;TIME(15,0,0),AE36,IF(AG36&lt;TIME(15,15,0),AF36+TIME(15,15,0),IF(AG36&lt;TIME(20,0,0),AE36,WORKDAY.INTL(AF36,1,V36,'Resmi Tatiller'!$A$2:$A$17)+TIME(8,0,0)))))))))</f>
        <v/>
      </c>
      <c r="AL36" s="18" t="str">
        <f t="shared" ref="AL36:AL67" si="47">IF(AE36="","",IF(AG36&lt;TIME(6,0,0),IF(AG36&lt;TIME(0,45,0),AF36+TIME(0,45,0),IF(AG36&lt;TIME(3,0,0),AE36,IF(AG36&lt;TIME(3,15,0),AF36+TIME(3,15,0),AE36))),IF(AG36&lt;TIME(8,0,0),AF36+TIME(8,0,0),IF(AG36&lt;TIME(12,0,0),AE36,IF(AG36&lt;TIME(12,45,0),AF36+TIME(12,45,0),IF(AG36&lt;TIME(15,0,0),AE36,IF(AG36&lt;TIME(15,15,0),AF36+TIME(15,15,0),IF(AG36&lt;TIME(18,0,0),AE36,IF(AG36&lt;TIME(20,0,0),AF36+TIME(20,0,0),IF(AH36&lt;&gt;AF36,AH36+TIME(8,0,0),AE36))))))))))</f>
        <v/>
      </c>
    </row>
    <row r="37" spans="1:38" x14ac:dyDescent="0.25">
      <c r="A37" s="6" t="str">
        <f t="shared" si="24"/>
        <v/>
      </c>
      <c r="B37" s="6"/>
      <c r="C37" s="7" t="str">
        <f>IFERROR(VLOOKUP(B37,'Ürün Veri'!$A:$E,2,FALSE),"")</f>
        <v/>
      </c>
      <c r="D37" s="7" t="str">
        <f>IFERROR(VLOOKUP(B37,'Ürün Veri'!$A:$E,3,FALSE),"")</f>
        <v/>
      </c>
      <c r="E37" s="7" t="str">
        <f>IFERROR(VLOOKUP(B37,'Ürün Veri'!$A:$E,4,FALSE),"")</f>
        <v/>
      </c>
      <c r="F37" s="7" t="str">
        <f>IFERROR(VLOOKUP(B37,'Ürün Veri'!$A:$E,5,FALSE),"")</f>
        <v/>
      </c>
      <c r="G37" s="6"/>
      <c r="H37" s="6"/>
      <c r="I37" s="14">
        <v>10</v>
      </c>
      <c r="J37" s="15">
        <f t="shared" si="25"/>
        <v>45</v>
      </c>
      <c r="K37" s="15">
        <f t="shared" si="26"/>
        <v>15</v>
      </c>
      <c r="L37" s="8">
        <f t="shared" si="27"/>
        <v>9</v>
      </c>
      <c r="M37" s="6" t="s">
        <v>763</v>
      </c>
      <c r="N37" s="9" t="str">
        <f t="shared" si="41"/>
        <v/>
      </c>
      <c r="O37" s="10" t="str">
        <f t="shared" si="42"/>
        <v/>
      </c>
      <c r="P37" s="8" t="str">
        <f t="shared" si="28"/>
        <v/>
      </c>
      <c r="Q37" s="8" t="str">
        <f t="shared" si="29"/>
        <v/>
      </c>
      <c r="R37" s="9" t="str">
        <f>IF(AB37="","",WORKDAY.INTL(W37,AA37,V37,'Resmi Tatiller'!$A$2:$A$17))</f>
        <v/>
      </c>
      <c r="S37" s="10" t="str">
        <f t="shared" si="30"/>
        <v/>
      </c>
      <c r="T37" s="8" t="str">
        <f t="shared" si="31"/>
        <v>Boş</v>
      </c>
      <c r="U37" s="8">
        <f t="shared" si="32"/>
        <v>540</v>
      </c>
      <c r="V37" s="11" t="str">
        <f t="shared" si="33"/>
        <v>0000011</v>
      </c>
      <c r="W37" s="9" t="str">
        <f>IF(OR(N37="",O37=""),"",IF($AD37="24 Saat",N37,IF($AD37="12 Saat",IF(O37&gt;=TIME(20,0,0),WORKDAY.INTL(N37,1,V37,'Resmi Tatiller'!$A$2:$A$17),WORKDAY.INTL(N37-1,1,V37,'Resmi Tatiller'!$A$2:$A$17)),IF($AD37="2 Vardiya",IF(O37&lt;TIME(6,0,0),N37-1,IF(O37&lt;TIME(8,0,0),WORKDAY.INTL(N37-1,1,V37,'Resmi Tatiller'!$A$2:$A$17),N37)),IF(O37&gt;=TIME(18,0,0),WORKDAY.INTL(N37,1,V37,'Resmi Tatiller'!$A$2:$A$17),WORKDAY.INTL(N37-1,1,V37,'Resmi Tatiller'!$A$2:$A$17))))))</f>
        <v/>
      </c>
      <c r="X37" s="8" t="str">
        <f t="shared" si="34"/>
        <v/>
      </c>
      <c r="Y37" s="11" t="str">
        <f t="shared" si="35"/>
        <v/>
      </c>
      <c r="Z37" s="11" t="str">
        <f t="shared" si="36"/>
        <v/>
      </c>
      <c r="AA37" s="11" t="str">
        <f t="shared" si="37"/>
        <v/>
      </c>
      <c r="AB37" s="11" t="str">
        <f t="shared" si="38"/>
        <v/>
      </c>
      <c r="AC37" s="12" t="str">
        <f t="shared" si="39"/>
        <v/>
      </c>
      <c r="AD37" s="6" t="str">
        <f t="shared" si="40"/>
        <v>Gündüz</v>
      </c>
      <c r="AE37" s="18" t="str">
        <f t="shared" si="43"/>
        <v/>
      </c>
      <c r="AF37" s="18" t="str">
        <f t="shared" si="44"/>
        <v/>
      </c>
      <c r="AG37" s="19" t="str">
        <f t="shared" si="45"/>
        <v/>
      </c>
      <c r="AH37" s="18" t="str">
        <f>IF(AF37="","",WORKDAY.INTL(AF37-1,1,V37,'Resmi Tatiller'!$A$2:$A$17))</f>
        <v/>
      </c>
      <c r="AI37" s="18" t="str">
        <f t="shared" si="46"/>
        <v/>
      </c>
      <c r="AJ37" s="18" t="str">
        <f>IF(AE37="","",IF(AH37&lt;&gt;AF37,AH37+TIME(8,0,0),IF(AG37&lt;TIME(8,0,0),AF37+TIME(8,0,0),IF(AG37&lt;TIME(12,0,0),AE37,IF(AG37&lt;TIME(12,45,0),AF37+TIME(12,45,0),IF(AG37&lt;TIME(15,0,0),AE37,IF(AG37&lt;TIME(15,15,0),AF37+TIME(15,15,0),IF(AG37&lt;TIME(18,0,0),AE37,WORKDAY.INTL(AF37,1,V37,'Resmi Tatiller'!$A$2:$A$17)+TIME(8,0,0)))))))))</f>
        <v/>
      </c>
      <c r="AK37" s="18" t="str">
        <f>IF(AE37="","",IF(AH37&lt;&gt;AF37,AH37+TIME(8,0,0),IF(AG37&lt;TIME(8,0,0),AF37+TIME(8,0,0),IF(AG37&lt;TIME(12,0,0),AE37,IF(AG37&lt;TIME(12,45,0),AF37+TIME(12,45,0),IF(AG37&lt;TIME(15,0,0),AE37,IF(AG37&lt;TIME(15,15,0),AF37+TIME(15,15,0),IF(AG37&lt;TIME(20,0,0),AE37,WORKDAY.INTL(AF37,1,V37,'Resmi Tatiller'!$A$2:$A$17)+TIME(8,0,0)))))))))</f>
        <v/>
      </c>
      <c r="AL37" s="18" t="str">
        <f t="shared" si="47"/>
        <v/>
      </c>
    </row>
    <row r="38" spans="1:38" x14ac:dyDescent="0.25">
      <c r="A38" s="6" t="str">
        <f t="shared" si="24"/>
        <v/>
      </c>
      <c r="B38" s="6"/>
      <c r="C38" s="7" t="str">
        <f>IFERROR(VLOOKUP(B38,'Ürün Veri'!$A:$E,2,FALSE),"")</f>
        <v/>
      </c>
      <c r="D38" s="7" t="str">
        <f>IFERROR(VLOOKUP(B38,'Ürün Veri'!$A:$E,3,FALSE),"")</f>
        <v/>
      </c>
      <c r="E38" s="7" t="str">
        <f>IFERROR(VLOOKUP(B38,'Ürün Veri'!$A:$E,4,FALSE),"")</f>
        <v/>
      </c>
      <c r="F38" s="7" t="str">
        <f>IFERROR(VLOOKUP(B38,'Ürün Veri'!$A:$E,5,FALSE),"")</f>
        <v/>
      </c>
      <c r="G38" s="6"/>
      <c r="H38" s="6"/>
      <c r="I38" s="14">
        <v>10</v>
      </c>
      <c r="J38" s="15">
        <f t="shared" si="25"/>
        <v>45</v>
      </c>
      <c r="K38" s="15">
        <f t="shared" si="26"/>
        <v>15</v>
      </c>
      <c r="L38" s="8">
        <f t="shared" si="27"/>
        <v>9</v>
      </c>
      <c r="M38" s="6" t="s">
        <v>763</v>
      </c>
      <c r="N38" s="9" t="str">
        <f t="shared" si="41"/>
        <v/>
      </c>
      <c r="O38" s="10" t="str">
        <f t="shared" si="42"/>
        <v/>
      </c>
      <c r="P38" s="8" t="str">
        <f t="shared" si="28"/>
        <v/>
      </c>
      <c r="Q38" s="8" t="str">
        <f t="shared" si="29"/>
        <v/>
      </c>
      <c r="R38" s="9" t="str">
        <f>IF(AB38="","",WORKDAY.INTL(W38,AA38,V38,'Resmi Tatiller'!$A$2:$A$17))</f>
        <v/>
      </c>
      <c r="S38" s="10" t="str">
        <f t="shared" si="30"/>
        <v/>
      </c>
      <c r="T38" s="8" t="str">
        <f t="shared" si="31"/>
        <v>Boş</v>
      </c>
      <c r="U38" s="8">
        <f t="shared" si="32"/>
        <v>540</v>
      </c>
      <c r="V38" s="11" t="str">
        <f t="shared" si="33"/>
        <v>0000011</v>
      </c>
      <c r="W38" s="9" t="str">
        <f>IF(OR(N38="",O38=""),"",IF($AD38="24 Saat",N38,IF($AD38="12 Saat",IF(O38&gt;=TIME(20,0,0),WORKDAY.INTL(N38,1,V38,'Resmi Tatiller'!$A$2:$A$17),WORKDAY.INTL(N38-1,1,V38,'Resmi Tatiller'!$A$2:$A$17)),IF($AD38="2 Vardiya",IF(O38&lt;TIME(6,0,0),N38-1,IF(O38&lt;TIME(8,0,0),WORKDAY.INTL(N38-1,1,V38,'Resmi Tatiller'!$A$2:$A$17),N38)),IF(O38&gt;=TIME(18,0,0),WORKDAY.INTL(N38,1,V38,'Resmi Tatiller'!$A$2:$A$17),WORKDAY.INTL(N38-1,1,V38,'Resmi Tatiller'!$A$2:$A$17))))))</f>
        <v/>
      </c>
      <c r="X38" s="8" t="str">
        <f t="shared" si="34"/>
        <v/>
      </c>
      <c r="Y38" s="11" t="str">
        <f t="shared" si="35"/>
        <v/>
      </c>
      <c r="Z38" s="11" t="str">
        <f t="shared" si="36"/>
        <v/>
      </c>
      <c r="AA38" s="11" t="str">
        <f t="shared" si="37"/>
        <v/>
      </c>
      <c r="AB38" s="11" t="str">
        <f t="shared" si="38"/>
        <v/>
      </c>
      <c r="AC38" s="12" t="str">
        <f t="shared" si="39"/>
        <v/>
      </c>
      <c r="AD38" s="6" t="str">
        <f t="shared" si="40"/>
        <v>Gündüz</v>
      </c>
      <c r="AE38" s="18" t="str">
        <f t="shared" si="43"/>
        <v/>
      </c>
      <c r="AF38" s="18" t="str">
        <f t="shared" si="44"/>
        <v/>
      </c>
      <c r="AG38" s="19" t="str">
        <f t="shared" si="45"/>
        <v/>
      </c>
      <c r="AH38" s="18" t="str">
        <f>IF(AF38="","",WORKDAY.INTL(AF38-1,1,V38,'Resmi Tatiller'!$A$2:$A$17))</f>
        <v/>
      </c>
      <c r="AI38" s="18" t="str">
        <f t="shared" si="46"/>
        <v/>
      </c>
      <c r="AJ38" s="18" t="str">
        <f>IF(AE38="","",IF(AH38&lt;&gt;AF38,AH38+TIME(8,0,0),IF(AG38&lt;TIME(8,0,0),AF38+TIME(8,0,0),IF(AG38&lt;TIME(12,0,0),AE38,IF(AG38&lt;TIME(12,45,0),AF38+TIME(12,45,0),IF(AG38&lt;TIME(15,0,0),AE38,IF(AG38&lt;TIME(15,15,0),AF38+TIME(15,15,0),IF(AG38&lt;TIME(18,0,0),AE38,WORKDAY.INTL(AF38,1,V38,'Resmi Tatiller'!$A$2:$A$17)+TIME(8,0,0)))))))))</f>
        <v/>
      </c>
      <c r="AK38" s="18" t="str">
        <f>IF(AE38="","",IF(AH38&lt;&gt;AF38,AH38+TIME(8,0,0),IF(AG38&lt;TIME(8,0,0),AF38+TIME(8,0,0),IF(AG38&lt;TIME(12,0,0),AE38,IF(AG38&lt;TIME(12,45,0),AF38+TIME(12,45,0),IF(AG38&lt;TIME(15,0,0),AE38,IF(AG38&lt;TIME(15,15,0),AF38+TIME(15,15,0),IF(AG38&lt;TIME(20,0,0),AE38,WORKDAY.INTL(AF38,1,V38,'Resmi Tatiller'!$A$2:$A$17)+TIME(8,0,0)))))))))</f>
        <v/>
      </c>
      <c r="AL38" s="18" t="str">
        <f t="shared" si="47"/>
        <v/>
      </c>
    </row>
    <row r="39" spans="1:38" x14ac:dyDescent="0.25">
      <c r="A39" s="6" t="str">
        <f t="shared" si="24"/>
        <v/>
      </c>
      <c r="B39" s="6"/>
      <c r="C39" s="7" t="str">
        <f>IFERROR(VLOOKUP(B39,'Ürün Veri'!$A:$E,2,FALSE),"")</f>
        <v/>
      </c>
      <c r="D39" s="7" t="str">
        <f>IFERROR(VLOOKUP(B39,'Ürün Veri'!$A:$E,3,FALSE),"")</f>
        <v/>
      </c>
      <c r="E39" s="7" t="str">
        <f>IFERROR(VLOOKUP(B39,'Ürün Veri'!$A:$E,4,FALSE),"")</f>
        <v/>
      </c>
      <c r="F39" s="7" t="str">
        <f>IFERROR(VLOOKUP(B39,'Ürün Veri'!$A:$E,5,FALSE),"")</f>
        <v/>
      </c>
      <c r="G39" s="6"/>
      <c r="H39" s="6"/>
      <c r="I39" s="14">
        <v>10</v>
      </c>
      <c r="J39" s="15">
        <f t="shared" si="25"/>
        <v>45</v>
      </c>
      <c r="K39" s="15">
        <f t="shared" si="26"/>
        <v>15</v>
      </c>
      <c r="L39" s="8">
        <f t="shared" si="27"/>
        <v>9</v>
      </c>
      <c r="M39" s="6" t="s">
        <v>763</v>
      </c>
      <c r="N39" s="9" t="str">
        <f t="shared" si="41"/>
        <v/>
      </c>
      <c r="O39" s="10" t="str">
        <f t="shared" si="42"/>
        <v/>
      </c>
      <c r="P39" s="8" t="str">
        <f t="shared" si="28"/>
        <v/>
      </c>
      <c r="Q39" s="8" t="str">
        <f t="shared" si="29"/>
        <v/>
      </c>
      <c r="R39" s="9" t="str">
        <f>IF(AB39="","",WORKDAY.INTL(W39,AA39,V39,'Resmi Tatiller'!$A$2:$A$17))</f>
        <v/>
      </c>
      <c r="S39" s="10" t="str">
        <f t="shared" si="30"/>
        <v/>
      </c>
      <c r="T39" s="8" t="str">
        <f t="shared" si="31"/>
        <v>Boş</v>
      </c>
      <c r="U39" s="8">
        <f t="shared" si="32"/>
        <v>540</v>
      </c>
      <c r="V39" s="11" t="str">
        <f t="shared" si="33"/>
        <v>0000011</v>
      </c>
      <c r="W39" s="9" t="str">
        <f>IF(OR(N39="",O39=""),"",IF($AD39="24 Saat",N39,IF($AD39="12 Saat",IF(O39&gt;=TIME(20,0,0),WORKDAY.INTL(N39,1,V39,'Resmi Tatiller'!$A$2:$A$17),WORKDAY.INTL(N39-1,1,V39,'Resmi Tatiller'!$A$2:$A$17)),IF($AD39="2 Vardiya",IF(O39&lt;TIME(6,0,0),N39-1,IF(O39&lt;TIME(8,0,0),WORKDAY.INTL(N39-1,1,V39,'Resmi Tatiller'!$A$2:$A$17),N39)),IF(O39&gt;=TIME(18,0,0),WORKDAY.INTL(N39,1,V39,'Resmi Tatiller'!$A$2:$A$17),WORKDAY.INTL(N39-1,1,V39,'Resmi Tatiller'!$A$2:$A$17))))))</f>
        <v/>
      </c>
      <c r="X39" s="8" t="str">
        <f t="shared" si="34"/>
        <v/>
      </c>
      <c r="Y39" s="11" t="str">
        <f t="shared" si="35"/>
        <v/>
      </c>
      <c r="Z39" s="11" t="str">
        <f t="shared" si="36"/>
        <v/>
      </c>
      <c r="AA39" s="11" t="str">
        <f t="shared" si="37"/>
        <v/>
      </c>
      <c r="AB39" s="11" t="str">
        <f t="shared" si="38"/>
        <v/>
      </c>
      <c r="AC39" s="12" t="str">
        <f t="shared" si="39"/>
        <v/>
      </c>
      <c r="AD39" s="6" t="str">
        <f t="shared" si="40"/>
        <v>Gündüz</v>
      </c>
      <c r="AE39" s="18" t="str">
        <f t="shared" si="43"/>
        <v/>
      </c>
      <c r="AF39" s="18" t="str">
        <f t="shared" si="44"/>
        <v/>
      </c>
      <c r="AG39" s="19" t="str">
        <f t="shared" si="45"/>
        <v/>
      </c>
      <c r="AH39" s="18" t="str">
        <f>IF(AF39="","",WORKDAY.INTL(AF39-1,1,V39,'Resmi Tatiller'!$A$2:$A$17))</f>
        <v/>
      </c>
      <c r="AI39" s="18" t="str">
        <f t="shared" si="46"/>
        <v/>
      </c>
      <c r="AJ39" s="18" t="str">
        <f>IF(AE39="","",IF(AH39&lt;&gt;AF39,AH39+TIME(8,0,0),IF(AG39&lt;TIME(8,0,0),AF39+TIME(8,0,0),IF(AG39&lt;TIME(12,0,0),AE39,IF(AG39&lt;TIME(12,45,0),AF39+TIME(12,45,0),IF(AG39&lt;TIME(15,0,0),AE39,IF(AG39&lt;TIME(15,15,0),AF39+TIME(15,15,0),IF(AG39&lt;TIME(18,0,0),AE39,WORKDAY.INTL(AF39,1,V39,'Resmi Tatiller'!$A$2:$A$17)+TIME(8,0,0)))))))))</f>
        <v/>
      </c>
      <c r="AK39" s="18" t="str">
        <f>IF(AE39="","",IF(AH39&lt;&gt;AF39,AH39+TIME(8,0,0),IF(AG39&lt;TIME(8,0,0),AF39+TIME(8,0,0),IF(AG39&lt;TIME(12,0,0),AE39,IF(AG39&lt;TIME(12,45,0),AF39+TIME(12,45,0),IF(AG39&lt;TIME(15,0,0),AE39,IF(AG39&lt;TIME(15,15,0),AF39+TIME(15,15,0),IF(AG39&lt;TIME(20,0,0),AE39,WORKDAY.INTL(AF39,1,V39,'Resmi Tatiller'!$A$2:$A$17)+TIME(8,0,0)))))))))</f>
        <v/>
      </c>
      <c r="AL39" s="18" t="str">
        <f t="shared" si="47"/>
        <v/>
      </c>
    </row>
    <row r="40" spans="1:38" x14ac:dyDescent="0.25">
      <c r="A40" s="6" t="str">
        <f t="shared" si="24"/>
        <v/>
      </c>
      <c r="B40" s="6"/>
      <c r="C40" s="7" t="str">
        <f>IFERROR(VLOOKUP(B40,'Ürün Veri'!$A:$E,2,FALSE),"")</f>
        <v/>
      </c>
      <c r="D40" s="7" t="str">
        <f>IFERROR(VLOOKUP(B40,'Ürün Veri'!$A:$E,3,FALSE),"")</f>
        <v/>
      </c>
      <c r="E40" s="7" t="str">
        <f>IFERROR(VLOOKUP(B40,'Ürün Veri'!$A:$E,4,FALSE),"")</f>
        <v/>
      </c>
      <c r="F40" s="7" t="str">
        <f>IFERROR(VLOOKUP(B40,'Ürün Veri'!$A:$E,5,FALSE),"")</f>
        <v/>
      </c>
      <c r="G40" s="6"/>
      <c r="H40" s="6"/>
      <c r="I40" s="14">
        <v>10</v>
      </c>
      <c r="J40" s="15">
        <f t="shared" si="25"/>
        <v>45</v>
      </c>
      <c r="K40" s="15">
        <f t="shared" si="26"/>
        <v>15</v>
      </c>
      <c r="L40" s="8">
        <f t="shared" si="27"/>
        <v>9</v>
      </c>
      <c r="M40" s="6" t="s">
        <v>763</v>
      </c>
      <c r="N40" s="9" t="str">
        <f t="shared" si="41"/>
        <v/>
      </c>
      <c r="O40" s="10" t="str">
        <f t="shared" si="42"/>
        <v/>
      </c>
      <c r="P40" s="8" t="str">
        <f t="shared" si="28"/>
        <v/>
      </c>
      <c r="Q40" s="8" t="str">
        <f t="shared" si="29"/>
        <v/>
      </c>
      <c r="R40" s="9" t="str">
        <f>IF(AB40="","",WORKDAY.INTL(W40,AA40,V40,'Resmi Tatiller'!$A$2:$A$17))</f>
        <v/>
      </c>
      <c r="S40" s="10" t="str">
        <f t="shared" si="30"/>
        <v/>
      </c>
      <c r="T40" s="8" t="str">
        <f t="shared" si="31"/>
        <v>Boş</v>
      </c>
      <c r="U40" s="8">
        <f t="shared" si="32"/>
        <v>540</v>
      </c>
      <c r="V40" s="11" t="str">
        <f t="shared" si="33"/>
        <v>0000011</v>
      </c>
      <c r="W40" s="9" t="str">
        <f>IF(OR(N40="",O40=""),"",IF($AD40="24 Saat",N40,IF($AD40="12 Saat",IF(O40&gt;=TIME(20,0,0),WORKDAY.INTL(N40,1,V40,'Resmi Tatiller'!$A$2:$A$17),WORKDAY.INTL(N40-1,1,V40,'Resmi Tatiller'!$A$2:$A$17)),IF($AD40="2 Vardiya",IF(O40&lt;TIME(6,0,0),N40-1,IF(O40&lt;TIME(8,0,0),WORKDAY.INTL(N40-1,1,V40,'Resmi Tatiller'!$A$2:$A$17),N40)),IF(O40&gt;=TIME(18,0,0),WORKDAY.INTL(N40,1,V40,'Resmi Tatiller'!$A$2:$A$17),WORKDAY.INTL(N40-1,1,V40,'Resmi Tatiller'!$A$2:$A$17))))))</f>
        <v/>
      </c>
      <c r="X40" s="8" t="str">
        <f t="shared" si="34"/>
        <v/>
      </c>
      <c r="Y40" s="11" t="str">
        <f t="shared" si="35"/>
        <v/>
      </c>
      <c r="Z40" s="11" t="str">
        <f t="shared" si="36"/>
        <v/>
      </c>
      <c r="AA40" s="11" t="str">
        <f t="shared" si="37"/>
        <v/>
      </c>
      <c r="AB40" s="11" t="str">
        <f t="shared" si="38"/>
        <v/>
      </c>
      <c r="AC40" s="12" t="str">
        <f t="shared" si="39"/>
        <v/>
      </c>
      <c r="AD40" s="6" t="str">
        <f t="shared" si="40"/>
        <v>Gündüz</v>
      </c>
      <c r="AE40" s="18" t="str">
        <f t="shared" si="43"/>
        <v/>
      </c>
      <c r="AF40" s="18" t="str">
        <f t="shared" si="44"/>
        <v/>
      </c>
      <c r="AG40" s="19" t="str">
        <f t="shared" si="45"/>
        <v/>
      </c>
      <c r="AH40" s="18" t="str">
        <f>IF(AF40="","",WORKDAY.INTL(AF40-1,1,V40,'Resmi Tatiller'!$A$2:$A$17))</f>
        <v/>
      </c>
      <c r="AI40" s="18" t="str">
        <f t="shared" si="46"/>
        <v/>
      </c>
      <c r="AJ40" s="18" t="str">
        <f>IF(AE40="","",IF(AH40&lt;&gt;AF40,AH40+TIME(8,0,0),IF(AG40&lt;TIME(8,0,0),AF40+TIME(8,0,0),IF(AG40&lt;TIME(12,0,0),AE40,IF(AG40&lt;TIME(12,45,0),AF40+TIME(12,45,0),IF(AG40&lt;TIME(15,0,0),AE40,IF(AG40&lt;TIME(15,15,0),AF40+TIME(15,15,0),IF(AG40&lt;TIME(18,0,0),AE40,WORKDAY.INTL(AF40,1,V40,'Resmi Tatiller'!$A$2:$A$17)+TIME(8,0,0)))))))))</f>
        <v/>
      </c>
      <c r="AK40" s="18" t="str">
        <f>IF(AE40="","",IF(AH40&lt;&gt;AF40,AH40+TIME(8,0,0),IF(AG40&lt;TIME(8,0,0),AF40+TIME(8,0,0),IF(AG40&lt;TIME(12,0,0),AE40,IF(AG40&lt;TIME(12,45,0),AF40+TIME(12,45,0),IF(AG40&lt;TIME(15,0,0),AE40,IF(AG40&lt;TIME(15,15,0),AF40+TIME(15,15,0),IF(AG40&lt;TIME(20,0,0),AE40,WORKDAY.INTL(AF40,1,V40,'Resmi Tatiller'!$A$2:$A$17)+TIME(8,0,0)))))))))</f>
        <v/>
      </c>
      <c r="AL40" s="18" t="str">
        <f t="shared" si="47"/>
        <v/>
      </c>
    </row>
    <row r="41" spans="1:38" x14ac:dyDescent="0.25">
      <c r="A41" s="6" t="str">
        <f t="shared" si="24"/>
        <v/>
      </c>
      <c r="B41" s="6"/>
      <c r="C41" s="7" t="str">
        <f>IFERROR(VLOOKUP(B41,'Ürün Veri'!$A:$E,2,FALSE),"")</f>
        <v/>
      </c>
      <c r="D41" s="7" t="str">
        <f>IFERROR(VLOOKUP(B41,'Ürün Veri'!$A:$E,3,FALSE),"")</f>
        <v/>
      </c>
      <c r="E41" s="7" t="str">
        <f>IFERROR(VLOOKUP(B41,'Ürün Veri'!$A:$E,4,FALSE),"")</f>
        <v/>
      </c>
      <c r="F41" s="7" t="str">
        <f>IFERROR(VLOOKUP(B41,'Ürün Veri'!$A:$E,5,FALSE),"")</f>
        <v/>
      </c>
      <c r="G41" s="6"/>
      <c r="H41" s="6"/>
      <c r="I41" s="14">
        <v>10</v>
      </c>
      <c r="J41" s="15">
        <f t="shared" si="25"/>
        <v>45</v>
      </c>
      <c r="K41" s="15">
        <f t="shared" si="26"/>
        <v>15</v>
      </c>
      <c r="L41" s="8">
        <f t="shared" si="27"/>
        <v>9</v>
      </c>
      <c r="M41" s="6" t="s">
        <v>763</v>
      </c>
      <c r="N41" s="9" t="str">
        <f t="shared" si="41"/>
        <v/>
      </c>
      <c r="O41" s="10" t="str">
        <f t="shared" si="42"/>
        <v/>
      </c>
      <c r="P41" s="8" t="str">
        <f t="shared" si="28"/>
        <v/>
      </c>
      <c r="Q41" s="8" t="str">
        <f t="shared" si="29"/>
        <v/>
      </c>
      <c r="R41" s="9" t="str">
        <f>IF(AB41="","",WORKDAY.INTL(W41,AA41,V41,'Resmi Tatiller'!$A$2:$A$17))</f>
        <v/>
      </c>
      <c r="S41" s="10" t="str">
        <f t="shared" si="30"/>
        <v/>
      </c>
      <c r="T41" s="8" t="str">
        <f t="shared" si="31"/>
        <v>Boş</v>
      </c>
      <c r="U41" s="8">
        <f t="shared" si="32"/>
        <v>540</v>
      </c>
      <c r="V41" s="11" t="str">
        <f t="shared" si="33"/>
        <v>0000011</v>
      </c>
      <c r="W41" s="9" t="str">
        <f>IF(OR(N41="",O41=""),"",IF($AD41="24 Saat",N41,IF($AD41="12 Saat",IF(O41&gt;=TIME(20,0,0),WORKDAY.INTL(N41,1,V41,'Resmi Tatiller'!$A$2:$A$17),WORKDAY.INTL(N41-1,1,V41,'Resmi Tatiller'!$A$2:$A$17)),IF($AD41="2 Vardiya",IF(O41&lt;TIME(6,0,0),N41-1,IF(O41&lt;TIME(8,0,0),WORKDAY.INTL(N41-1,1,V41,'Resmi Tatiller'!$A$2:$A$17),N41)),IF(O41&gt;=TIME(18,0,0),WORKDAY.INTL(N41,1,V41,'Resmi Tatiller'!$A$2:$A$17),WORKDAY.INTL(N41-1,1,V41,'Resmi Tatiller'!$A$2:$A$17))))))</f>
        <v/>
      </c>
      <c r="X41" s="8" t="str">
        <f t="shared" si="34"/>
        <v/>
      </c>
      <c r="Y41" s="11" t="str">
        <f t="shared" si="35"/>
        <v/>
      </c>
      <c r="Z41" s="11" t="str">
        <f t="shared" si="36"/>
        <v/>
      </c>
      <c r="AA41" s="11" t="str">
        <f t="shared" si="37"/>
        <v/>
      </c>
      <c r="AB41" s="11" t="str">
        <f t="shared" si="38"/>
        <v/>
      </c>
      <c r="AC41" s="12" t="str">
        <f t="shared" si="39"/>
        <v/>
      </c>
      <c r="AD41" s="6" t="str">
        <f t="shared" si="40"/>
        <v>Gündüz</v>
      </c>
      <c r="AE41" s="18" t="str">
        <f t="shared" si="43"/>
        <v/>
      </c>
      <c r="AF41" s="18" t="str">
        <f t="shared" si="44"/>
        <v/>
      </c>
      <c r="AG41" s="19" t="str">
        <f t="shared" si="45"/>
        <v/>
      </c>
      <c r="AH41" s="18" t="str">
        <f>IF(AF41="","",WORKDAY.INTL(AF41-1,1,V41,'Resmi Tatiller'!$A$2:$A$17))</f>
        <v/>
      </c>
      <c r="AI41" s="18" t="str">
        <f t="shared" si="46"/>
        <v/>
      </c>
      <c r="AJ41" s="18" t="str">
        <f>IF(AE41="","",IF(AH41&lt;&gt;AF41,AH41+TIME(8,0,0),IF(AG41&lt;TIME(8,0,0),AF41+TIME(8,0,0),IF(AG41&lt;TIME(12,0,0),AE41,IF(AG41&lt;TIME(12,45,0),AF41+TIME(12,45,0),IF(AG41&lt;TIME(15,0,0),AE41,IF(AG41&lt;TIME(15,15,0),AF41+TIME(15,15,0),IF(AG41&lt;TIME(18,0,0),AE41,WORKDAY.INTL(AF41,1,V41,'Resmi Tatiller'!$A$2:$A$17)+TIME(8,0,0)))))))))</f>
        <v/>
      </c>
      <c r="AK41" s="18" t="str">
        <f>IF(AE41="","",IF(AH41&lt;&gt;AF41,AH41+TIME(8,0,0),IF(AG41&lt;TIME(8,0,0),AF41+TIME(8,0,0),IF(AG41&lt;TIME(12,0,0),AE41,IF(AG41&lt;TIME(12,45,0),AF41+TIME(12,45,0),IF(AG41&lt;TIME(15,0,0),AE41,IF(AG41&lt;TIME(15,15,0),AF41+TIME(15,15,0),IF(AG41&lt;TIME(20,0,0),AE41,WORKDAY.INTL(AF41,1,V41,'Resmi Tatiller'!$A$2:$A$17)+TIME(8,0,0)))))))))</f>
        <v/>
      </c>
      <c r="AL41" s="18" t="str">
        <f t="shared" si="47"/>
        <v/>
      </c>
    </row>
    <row r="42" spans="1:38" x14ac:dyDescent="0.25">
      <c r="A42" s="6" t="str">
        <f t="shared" si="24"/>
        <v/>
      </c>
      <c r="B42" s="6"/>
      <c r="C42" s="7" t="str">
        <f>IFERROR(VLOOKUP(B42,'Ürün Veri'!$A:$E,2,FALSE),"")</f>
        <v/>
      </c>
      <c r="D42" s="7" t="str">
        <f>IFERROR(VLOOKUP(B42,'Ürün Veri'!$A:$E,3,FALSE),"")</f>
        <v/>
      </c>
      <c r="E42" s="7" t="str">
        <f>IFERROR(VLOOKUP(B42,'Ürün Veri'!$A:$E,4,FALSE),"")</f>
        <v/>
      </c>
      <c r="F42" s="7" t="str">
        <f>IFERROR(VLOOKUP(B42,'Ürün Veri'!$A:$E,5,FALSE),"")</f>
        <v/>
      </c>
      <c r="G42" s="6"/>
      <c r="H42" s="6"/>
      <c r="I42" s="14">
        <v>10</v>
      </c>
      <c r="J42" s="15">
        <f t="shared" si="25"/>
        <v>45</v>
      </c>
      <c r="K42" s="15">
        <f t="shared" si="26"/>
        <v>15</v>
      </c>
      <c r="L42" s="8">
        <f t="shared" si="27"/>
        <v>9</v>
      </c>
      <c r="M42" s="6" t="s">
        <v>763</v>
      </c>
      <c r="N42" s="9" t="str">
        <f t="shared" si="41"/>
        <v/>
      </c>
      <c r="O42" s="10" t="str">
        <f t="shared" si="42"/>
        <v/>
      </c>
      <c r="P42" s="8" t="str">
        <f t="shared" si="28"/>
        <v/>
      </c>
      <c r="Q42" s="8" t="str">
        <f t="shared" si="29"/>
        <v/>
      </c>
      <c r="R42" s="9" t="str">
        <f>IF(AB42="","",WORKDAY.INTL(W42,AA42,V42,'Resmi Tatiller'!$A$2:$A$17))</f>
        <v/>
      </c>
      <c r="S42" s="10" t="str">
        <f t="shared" si="30"/>
        <v/>
      </c>
      <c r="T42" s="8" t="str">
        <f t="shared" si="31"/>
        <v>Boş</v>
      </c>
      <c r="U42" s="8">
        <f t="shared" si="32"/>
        <v>540</v>
      </c>
      <c r="V42" s="11" t="str">
        <f t="shared" si="33"/>
        <v>0000011</v>
      </c>
      <c r="W42" s="9" t="str">
        <f>IF(OR(N42="",O42=""),"",IF($AD42="24 Saat",N42,IF($AD42="12 Saat",IF(O42&gt;=TIME(20,0,0),WORKDAY.INTL(N42,1,V42,'Resmi Tatiller'!$A$2:$A$17),WORKDAY.INTL(N42-1,1,V42,'Resmi Tatiller'!$A$2:$A$17)),IF($AD42="2 Vardiya",IF(O42&lt;TIME(6,0,0),N42-1,IF(O42&lt;TIME(8,0,0),WORKDAY.INTL(N42-1,1,V42,'Resmi Tatiller'!$A$2:$A$17),N42)),IF(O42&gt;=TIME(18,0,0),WORKDAY.INTL(N42,1,V42,'Resmi Tatiller'!$A$2:$A$17),WORKDAY.INTL(N42-1,1,V42,'Resmi Tatiller'!$A$2:$A$17))))))</f>
        <v/>
      </c>
      <c r="X42" s="8" t="str">
        <f t="shared" si="34"/>
        <v/>
      </c>
      <c r="Y42" s="11" t="str">
        <f t="shared" si="35"/>
        <v/>
      </c>
      <c r="Z42" s="11" t="str">
        <f t="shared" si="36"/>
        <v/>
      </c>
      <c r="AA42" s="11" t="str">
        <f t="shared" si="37"/>
        <v/>
      </c>
      <c r="AB42" s="11" t="str">
        <f t="shared" si="38"/>
        <v/>
      </c>
      <c r="AC42" s="12" t="str">
        <f t="shared" si="39"/>
        <v/>
      </c>
      <c r="AD42" s="6" t="str">
        <f t="shared" si="40"/>
        <v>Gündüz</v>
      </c>
      <c r="AE42" s="18" t="str">
        <f t="shared" si="43"/>
        <v/>
      </c>
      <c r="AF42" s="18" t="str">
        <f t="shared" si="44"/>
        <v/>
      </c>
      <c r="AG42" s="19" t="str">
        <f t="shared" si="45"/>
        <v/>
      </c>
      <c r="AH42" s="18" t="str">
        <f>IF(AF42="","",WORKDAY.INTL(AF42-1,1,V42,'Resmi Tatiller'!$A$2:$A$17))</f>
        <v/>
      </c>
      <c r="AI42" s="18" t="str">
        <f t="shared" si="46"/>
        <v/>
      </c>
      <c r="AJ42" s="18" t="str">
        <f>IF(AE42="","",IF(AH42&lt;&gt;AF42,AH42+TIME(8,0,0),IF(AG42&lt;TIME(8,0,0),AF42+TIME(8,0,0),IF(AG42&lt;TIME(12,0,0),AE42,IF(AG42&lt;TIME(12,45,0),AF42+TIME(12,45,0),IF(AG42&lt;TIME(15,0,0),AE42,IF(AG42&lt;TIME(15,15,0),AF42+TIME(15,15,0),IF(AG42&lt;TIME(18,0,0),AE42,WORKDAY.INTL(AF42,1,V42,'Resmi Tatiller'!$A$2:$A$17)+TIME(8,0,0)))))))))</f>
        <v/>
      </c>
      <c r="AK42" s="18" t="str">
        <f>IF(AE42="","",IF(AH42&lt;&gt;AF42,AH42+TIME(8,0,0),IF(AG42&lt;TIME(8,0,0),AF42+TIME(8,0,0),IF(AG42&lt;TIME(12,0,0),AE42,IF(AG42&lt;TIME(12,45,0),AF42+TIME(12,45,0),IF(AG42&lt;TIME(15,0,0),AE42,IF(AG42&lt;TIME(15,15,0),AF42+TIME(15,15,0),IF(AG42&lt;TIME(20,0,0),AE42,WORKDAY.INTL(AF42,1,V42,'Resmi Tatiller'!$A$2:$A$17)+TIME(8,0,0)))))))))</f>
        <v/>
      </c>
      <c r="AL42" s="18" t="str">
        <f t="shared" si="47"/>
        <v/>
      </c>
    </row>
    <row r="43" spans="1:38" x14ac:dyDescent="0.25">
      <c r="A43" s="6" t="str">
        <f t="shared" si="24"/>
        <v/>
      </c>
      <c r="B43" s="6"/>
      <c r="C43" s="7" t="str">
        <f>IFERROR(VLOOKUP(B43,'Ürün Veri'!$A:$E,2,FALSE),"")</f>
        <v/>
      </c>
      <c r="D43" s="7" t="str">
        <f>IFERROR(VLOOKUP(B43,'Ürün Veri'!$A:$E,3,FALSE),"")</f>
        <v/>
      </c>
      <c r="E43" s="7" t="str">
        <f>IFERROR(VLOOKUP(B43,'Ürün Veri'!$A:$E,4,FALSE),"")</f>
        <v/>
      </c>
      <c r="F43" s="7" t="str">
        <f>IFERROR(VLOOKUP(B43,'Ürün Veri'!$A:$E,5,FALSE),"")</f>
        <v/>
      </c>
      <c r="G43" s="6"/>
      <c r="H43" s="6"/>
      <c r="I43" s="14">
        <v>10</v>
      </c>
      <c r="J43" s="15">
        <f t="shared" si="25"/>
        <v>45</v>
      </c>
      <c r="K43" s="15">
        <f t="shared" si="26"/>
        <v>15</v>
      </c>
      <c r="L43" s="8">
        <f t="shared" si="27"/>
        <v>9</v>
      </c>
      <c r="M43" s="6" t="s">
        <v>763</v>
      </c>
      <c r="N43" s="9" t="str">
        <f t="shared" si="41"/>
        <v/>
      </c>
      <c r="O43" s="10" t="str">
        <f t="shared" si="42"/>
        <v/>
      </c>
      <c r="P43" s="8" t="str">
        <f t="shared" si="28"/>
        <v/>
      </c>
      <c r="Q43" s="8" t="str">
        <f t="shared" si="29"/>
        <v/>
      </c>
      <c r="R43" s="9" t="str">
        <f>IF(AB43="","",WORKDAY.INTL(W43,AA43,V43,'Resmi Tatiller'!$A$2:$A$17))</f>
        <v/>
      </c>
      <c r="S43" s="10" t="str">
        <f t="shared" si="30"/>
        <v/>
      </c>
      <c r="T43" s="8" t="str">
        <f t="shared" si="31"/>
        <v>Boş</v>
      </c>
      <c r="U43" s="8">
        <f t="shared" si="32"/>
        <v>540</v>
      </c>
      <c r="V43" s="11" t="str">
        <f t="shared" si="33"/>
        <v>0000011</v>
      </c>
      <c r="W43" s="9" t="str">
        <f>IF(OR(N43="",O43=""),"",IF($AD43="24 Saat",N43,IF($AD43="12 Saat",IF(O43&gt;=TIME(20,0,0),WORKDAY.INTL(N43,1,V43,'Resmi Tatiller'!$A$2:$A$17),WORKDAY.INTL(N43-1,1,V43,'Resmi Tatiller'!$A$2:$A$17)),IF($AD43="2 Vardiya",IF(O43&lt;TIME(6,0,0),N43-1,IF(O43&lt;TIME(8,0,0),WORKDAY.INTL(N43-1,1,V43,'Resmi Tatiller'!$A$2:$A$17),N43)),IF(O43&gt;=TIME(18,0,0),WORKDAY.INTL(N43,1,V43,'Resmi Tatiller'!$A$2:$A$17),WORKDAY.INTL(N43-1,1,V43,'Resmi Tatiller'!$A$2:$A$17))))))</f>
        <v/>
      </c>
      <c r="X43" s="8" t="str">
        <f t="shared" si="34"/>
        <v/>
      </c>
      <c r="Y43" s="11" t="str">
        <f t="shared" si="35"/>
        <v/>
      </c>
      <c r="Z43" s="11" t="str">
        <f t="shared" si="36"/>
        <v/>
      </c>
      <c r="AA43" s="11" t="str">
        <f t="shared" si="37"/>
        <v/>
      </c>
      <c r="AB43" s="11" t="str">
        <f t="shared" si="38"/>
        <v/>
      </c>
      <c r="AC43" s="12" t="str">
        <f t="shared" si="39"/>
        <v/>
      </c>
      <c r="AD43" s="6" t="str">
        <f t="shared" si="40"/>
        <v>Gündüz</v>
      </c>
      <c r="AE43" s="18" t="str">
        <f t="shared" si="43"/>
        <v/>
      </c>
      <c r="AF43" s="18" t="str">
        <f t="shared" si="44"/>
        <v/>
      </c>
      <c r="AG43" s="19" t="str">
        <f t="shared" si="45"/>
        <v/>
      </c>
      <c r="AH43" s="18" t="str">
        <f>IF(AF43="","",WORKDAY.INTL(AF43-1,1,V43,'Resmi Tatiller'!$A$2:$A$17))</f>
        <v/>
      </c>
      <c r="AI43" s="18" t="str">
        <f t="shared" si="46"/>
        <v/>
      </c>
      <c r="AJ43" s="18" t="str">
        <f>IF(AE43="","",IF(AH43&lt;&gt;AF43,AH43+TIME(8,0,0),IF(AG43&lt;TIME(8,0,0),AF43+TIME(8,0,0),IF(AG43&lt;TIME(12,0,0),AE43,IF(AG43&lt;TIME(12,45,0),AF43+TIME(12,45,0),IF(AG43&lt;TIME(15,0,0),AE43,IF(AG43&lt;TIME(15,15,0),AF43+TIME(15,15,0),IF(AG43&lt;TIME(18,0,0),AE43,WORKDAY.INTL(AF43,1,V43,'Resmi Tatiller'!$A$2:$A$17)+TIME(8,0,0)))))))))</f>
        <v/>
      </c>
      <c r="AK43" s="18" t="str">
        <f>IF(AE43="","",IF(AH43&lt;&gt;AF43,AH43+TIME(8,0,0),IF(AG43&lt;TIME(8,0,0),AF43+TIME(8,0,0),IF(AG43&lt;TIME(12,0,0),AE43,IF(AG43&lt;TIME(12,45,0),AF43+TIME(12,45,0),IF(AG43&lt;TIME(15,0,0),AE43,IF(AG43&lt;TIME(15,15,0),AF43+TIME(15,15,0),IF(AG43&lt;TIME(20,0,0),AE43,WORKDAY.INTL(AF43,1,V43,'Resmi Tatiller'!$A$2:$A$17)+TIME(8,0,0)))))))))</f>
        <v/>
      </c>
      <c r="AL43" s="18" t="str">
        <f t="shared" si="47"/>
        <v/>
      </c>
    </row>
    <row r="44" spans="1:38" x14ac:dyDescent="0.25">
      <c r="A44" s="6" t="str">
        <f t="shared" si="24"/>
        <v/>
      </c>
      <c r="B44" s="6"/>
      <c r="C44" s="7" t="str">
        <f>IFERROR(VLOOKUP(B44,'Ürün Veri'!$A:$E,2,FALSE),"")</f>
        <v/>
      </c>
      <c r="D44" s="7" t="str">
        <f>IFERROR(VLOOKUP(B44,'Ürün Veri'!$A:$E,3,FALSE),"")</f>
        <v/>
      </c>
      <c r="E44" s="7" t="str">
        <f>IFERROR(VLOOKUP(B44,'Ürün Veri'!$A:$E,4,FALSE),"")</f>
        <v/>
      </c>
      <c r="F44" s="7" t="str">
        <f>IFERROR(VLOOKUP(B44,'Ürün Veri'!$A:$E,5,FALSE),"")</f>
        <v/>
      </c>
      <c r="G44" s="6"/>
      <c r="H44" s="6"/>
      <c r="I44" s="14">
        <v>10</v>
      </c>
      <c r="J44" s="15">
        <f t="shared" si="25"/>
        <v>45</v>
      </c>
      <c r="K44" s="15">
        <f t="shared" si="26"/>
        <v>15</v>
      </c>
      <c r="L44" s="8">
        <f t="shared" si="27"/>
        <v>9</v>
      </c>
      <c r="M44" s="6" t="s">
        <v>763</v>
      </c>
      <c r="N44" s="9" t="str">
        <f t="shared" si="41"/>
        <v/>
      </c>
      <c r="O44" s="10" t="str">
        <f t="shared" si="42"/>
        <v/>
      </c>
      <c r="P44" s="8" t="str">
        <f t="shared" si="28"/>
        <v/>
      </c>
      <c r="Q44" s="8" t="str">
        <f t="shared" si="29"/>
        <v/>
      </c>
      <c r="R44" s="9" t="str">
        <f>IF(AB44="","",WORKDAY.INTL(W44,AA44,V44,'Resmi Tatiller'!$A$2:$A$17))</f>
        <v/>
      </c>
      <c r="S44" s="10" t="str">
        <f t="shared" si="30"/>
        <v/>
      </c>
      <c r="T44" s="8" t="str">
        <f t="shared" si="31"/>
        <v>Boş</v>
      </c>
      <c r="U44" s="8">
        <f t="shared" si="32"/>
        <v>540</v>
      </c>
      <c r="V44" s="11" t="str">
        <f t="shared" si="33"/>
        <v>0000011</v>
      </c>
      <c r="W44" s="9" t="str">
        <f>IF(OR(N44="",O44=""),"",IF($AD44="24 Saat",N44,IF($AD44="12 Saat",IF(O44&gt;=TIME(20,0,0),WORKDAY.INTL(N44,1,V44,'Resmi Tatiller'!$A$2:$A$17),WORKDAY.INTL(N44-1,1,V44,'Resmi Tatiller'!$A$2:$A$17)),IF($AD44="2 Vardiya",IF(O44&lt;TIME(6,0,0),N44-1,IF(O44&lt;TIME(8,0,0),WORKDAY.INTL(N44-1,1,V44,'Resmi Tatiller'!$A$2:$A$17),N44)),IF(O44&gt;=TIME(18,0,0),WORKDAY.INTL(N44,1,V44,'Resmi Tatiller'!$A$2:$A$17),WORKDAY.INTL(N44-1,1,V44,'Resmi Tatiller'!$A$2:$A$17))))))</f>
        <v/>
      </c>
      <c r="X44" s="8" t="str">
        <f t="shared" si="34"/>
        <v/>
      </c>
      <c r="Y44" s="11" t="str">
        <f t="shared" si="35"/>
        <v/>
      </c>
      <c r="Z44" s="11" t="str">
        <f t="shared" si="36"/>
        <v/>
      </c>
      <c r="AA44" s="11" t="str">
        <f t="shared" si="37"/>
        <v/>
      </c>
      <c r="AB44" s="11" t="str">
        <f t="shared" si="38"/>
        <v/>
      </c>
      <c r="AC44" s="12" t="str">
        <f t="shared" si="39"/>
        <v/>
      </c>
      <c r="AD44" s="6" t="str">
        <f t="shared" si="40"/>
        <v>Gündüz</v>
      </c>
      <c r="AE44" s="18" t="str">
        <f t="shared" si="43"/>
        <v/>
      </c>
      <c r="AF44" s="18" t="str">
        <f t="shared" si="44"/>
        <v/>
      </c>
      <c r="AG44" s="19" t="str">
        <f t="shared" si="45"/>
        <v/>
      </c>
      <c r="AH44" s="18" t="str">
        <f>IF(AF44="","",WORKDAY.INTL(AF44-1,1,V44,'Resmi Tatiller'!$A$2:$A$17))</f>
        <v/>
      </c>
      <c r="AI44" s="18" t="str">
        <f t="shared" si="46"/>
        <v/>
      </c>
      <c r="AJ44" s="18" t="str">
        <f>IF(AE44="","",IF(AH44&lt;&gt;AF44,AH44+TIME(8,0,0),IF(AG44&lt;TIME(8,0,0),AF44+TIME(8,0,0),IF(AG44&lt;TIME(12,0,0),AE44,IF(AG44&lt;TIME(12,45,0),AF44+TIME(12,45,0),IF(AG44&lt;TIME(15,0,0),AE44,IF(AG44&lt;TIME(15,15,0),AF44+TIME(15,15,0),IF(AG44&lt;TIME(18,0,0),AE44,WORKDAY.INTL(AF44,1,V44,'Resmi Tatiller'!$A$2:$A$17)+TIME(8,0,0)))))))))</f>
        <v/>
      </c>
      <c r="AK44" s="18" t="str">
        <f>IF(AE44="","",IF(AH44&lt;&gt;AF44,AH44+TIME(8,0,0),IF(AG44&lt;TIME(8,0,0),AF44+TIME(8,0,0),IF(AG44&lt;TIME(12,0,0),AE44,IF(AG44&lt;TIME(12,45,0),AF44+TIME(12,45,0),IF(AG44&lt;TIME(15,0,0),AE44,IF(AG44&lt;TIME(15,15,0),AF44+TIME(15,15,0),IF(AG44&lt;TIME(20,0,0),AE44,WORKDAY.INTL(AF44,1,V44,'Resmi Tatiller'!$A$2:$A$17)+TIME(8,0,0)))))))))</f>
        <v/>
      </c>
      <c r="AL44" s="18" t="str">
        <f t="shared" si="47"/>
        <v/>
      </c>
    </row>
    <row r="45" spans="1:38" x14ac:dyDescent="0.25">
      <c r="A45" s="6" t="str">
        <f t="shared" si="24"/>
        <v/>
      </c>
      <c r="B45" s="6"/>
      <c r="C45" s="7" t="str">
        <f>IFERROR(VLOOKUP(B45,'Ürün Veri'!$A:$E,2,FALSE),"")</f>
        <v/>
      </c>
      <c r="D45" s="7" t="str">
        <f>IFERROR(VLOOKUP(B45,'Ürün Veri'!$A:$E,3,FALSE),"")</f>
        <v/>
      </c>
      <c r="E45" s="7" t="str">
        <f>IFERROR(VLOOKUP(B45,'Ürün Veri'!$A:$E,4,FALSE),"")</f>
        <v/>
      </c>
      <c r="F45" s="7" t="str">
        <f>IFERROR(VLOOKUP(B45,'Ürün Veri'!$A:$E,5,FALSE),"")</f>
        <v/>
      </c>
      <c r="G45" s="6"/>
      <c r="H45" s="6"/>
      <c r="I45" s="14">
        <v>10</v>
      </c>
      <c r="J45" s="15">
        <f t="shared" si="25"/>
        <v>45</v>
      </c>
      <c r="K45" s="15">
        <f t="shared" si="26"/>
        <v>15</v>
      </c>
      <c r="L45" s="8">
        <f t="shared" si="27"/>
        <v>9</v>
      </c>
      <c r="M45" s="6" t="s">
        <v>763</v>
      </c>
      <c r="N45" s="9" t="str">
        <f t="shared" si="41"/>
        <v/>
      </c>
      <c r="O45" s="10" t="str">
        <f t="shared" si="42"/>
        <v/>
      </c>
      <c r="P45" s="8" t="str">
        <f t="shared" si="28"/>
        <v/>
      </c>
      <c r="Q45" s="8" t="str">
        <f t="shared" si="29"/>
        <v/>
      </c>
      <c r="R45" s="9" t="str">
        <f>IF(AB45="","",WORKDAY.INTL(W45,AA45,V45,'Resmi Tatiller'!$A$2:$A$17))</f>
        <v/>
      </c>
      <c r="S45" s="10" t="str">
        <f t="shared" si="30"/>
        <v/>
      </c>
      <c r="T45" s="8" t="str">
        <f t="shared" si="31"/>
        <v>Boş</v>
      </c>
      <c r="U45" s="8">
        <f t="shared" si="32"/>
        <v>540</v>
      </c>
      <c r="V45" s="11" t="str">
        <f t="shared" si="33"/>
        <v>0000011</v>
      </c>
      <c r="W45" s="9" t="str">
        <f>IF(OR(N45="",O45=""),"",IF($AD45="24 Saat",N45,IF($AD45="12 Saat",IF(O45&gt;=TIME(20,0,0),WORKDAY.INTL(N45,1,V45,'Resmi Tatiller'!$A$2:$A$17),WORKDAY.INTL(N45-1,1,V45,'Resmi Tatiller'!$A$2:$A$17)),IF($AD45="2 Vardiya",IF(O45&lt;TIME(6,0,0),N45-1,IF(O45&lt;TIME(8,0,0),WORKDAY.INTL(N45-1,1,V45,'Resmi Tatiller'!$A$2:$A$17),N45)),IF(O45&gt;=TIME(18,0,0),WORKDAY.INTL(N45,1,V45,'Resmi Tatiller'!$A$2:$A$17),WORKDAY.INTL(N45-1,1,V45,'Resmi Tatiller'!$A$2:$A$17))))))</f>
        <v/>
      </c>
      <c r="X45" s="8" t="str">
        <f t="shared" si="34"/>
        <v/>
      </c>
      <c r="Y45" s="11" t="str">
        <f t="shared" si="35"/>
        <v/>
      </c>
      <c r="Z45" s="11" t="str">
        <f t="shared" si="36"/>
        <v/>
      </c>
      <c r="AA45" s="11" t="str">
        <f t="shared" si="37"/>
        <v/>
      </c>
      <c r="AB45" s="11" t="str">
        <f t="shared" si="38"/>
        <v/>
      </c>
      <c r="AC45" s="12" t="str">
        <f t="shared" si="39"/>
        <v/>
      </c>
      <c r="AD45" s="6" t="str">
        <f t="shared" si="40"/>
        <v>Gündüz</v>
      </c>
      <c r="AE45" s="18" t="str">
        <f t="shared" si="43"/>
        <v/>
      </c>
      <c r="AF45" s="18" t="str">
        <f t="shared" si="44"/>
        <v/>
      </c>
      <c r="AG45" s="19" t="str">
        <f t="shared" si="45"/>
        <v/>
      </c>
      <c r="AH45" s="18" t="str">
        <f>IF(AF45="","",WORKDAY.INTL(AF45-1,1,V45,'Resmi Tatiller'!$A$2:$A$17))</f>
        <v/>
      </c>
      <c r="AI45" s="18" t="str">
        <f t="shared" si="46"/>
        <v/>
      </c>
      <c r="AJ45" s="18" t="str">
        <f>IF(AE45="","",IF(AH45&lt;&gt;AF45,AH45+TIME(8,0,0),IF(AG45&lt;TIME(8,0,0),AF45+TIME(8,0,0),IF(AG45&lt;TIME(12,0,0),AE45,IF(AG45&lt;TIME(12,45,0),AF45+TIME(12,45,0),IF(AG45&lt;TIME(15,0,0),AE45,IF(AG45&lt;TIME(15,15,0),AF45+TIME(15,15,0),IF(AG45&lt;TIME(18,0,0),AE45,WORKDAY.INTL(AF45,1,V45,'Resmi Tatiller'!$A$2:$A$17)+TIME(8,0,0)))))))))</f>
        <v/>
      </c>
      <c r="AK45" s="18" t="str">
        <f>IF(AE45="","",IF(AH45&lt;&gt;AF45,AH45+TIME(8,0,0),IF(AG45&lt;TIME(8,0,0),AF45+TIME(8,0,0),IF(AG45&lt;TIME(12,0,0),AE45,IF(AG45&lt;TIME(12,45,0),AF45+TIME(12,45,0),IF(AG45&lt;TIME(15,0,0),AE45,IF(AG45&lt;TIME(15,15,0),AF45+TIME(15,15,0),IF(AG45&lt;TIME(20,0,0),AE45,WORKDAY.INTL(AF45,1,V45,'Resmi Tatiller'!$A$2:$A$17)+TIME(8,0,0)))))))))</f>
        <v/>
      </c>
      <c r="AL45" s="18" t="str">
        <f t="shared" si="47"/>
        <v/>
      </c>
    </row>
    <row r="46" spans="1:38" x14ac:dyDescent="0.25">
      <c r="A46" s="6" t="str">
        <f t="shared" si="24"/>
        <v/>
      </c>
      <c r="B46" s="6"/>
      <c r="C46" s="7" t="str">
        <f>IFERROR(VLOOKUP(B46,'Ürün Veri'!$A:$E,2,FALSE),"")</f>
        <v/>
      </c>
      <c r="D46" s="7" t="str">
        <f>IFERROR(VLOOKUP(B46,'Ürün Veri'!$A:$E,3,FALSE),"")</f>
        <v/>
      </c>
      <c r="E46" s="7" t="str">
        <f>IFERROR(VLOOKUP(B46,'Ürün Veri'!$A:$E,4,FALSE),"")</f>
        <v/>
      </c>
      <c r="F46" s="7" t="str">
        <f>IFERROR(VLOOKUP(B46,'Ürün Veri'!$A:$E,5,FALSE),"")</f>
        <v/>
      </c>
      <c r="G46" s="6"/>
      <c r="H46" s="6"/>
      <c r="I46" s="14">
        <v>10</v>
      </c>
      <c r="J46" s="15">
        <f t="shared" si="25"/>
        <v>45</v>
      </c>
      <c r="K46" s="15">
        <f t="shared" si="26"/>
        <v>15</v>
      </c>
      <c r="L46" s="8">
        <f t="shared" si="27"/>
        <v>9</v>
      </c>
      <c r="M46" s="6" t="s">
        <v>763</v>
      </c>
      <c r="N46" s="9" t="str">
        <f t="shared" si="41"/>
        <v/>
      </c>
      <c r="O46" s="10" t="str">
        <f t="shared" si="42"/>
        <v/>
      </c>
      <c r="P46" s="8" t="str">
        <f t="shared" si="28"/>
        <v/>
      </c>
      <c r="Q46" s="8" t="str">
        <f t="shared" si="29"/>
        <v/>
      </c>
      <c r="R46" s="9" t="str">
        <f>IF(AB46="","",WORKDAY.INTL(W46,AA46,V46,'Resmi Tatiller'!$A$2:$A$17))</f>
        <v/>
      </c>
      <c r="S46" s="10" t="str">
        <f t="shared" si="30"/>
        <v/>
      </c>
      <c r="T46" s="8" t="str">
        <f t="shared" si="31"/>
        <v>Boş</v>
      </c>
      <c r="U46" s="8">
        <f t="shared" si="32"/>
        <v>540</v>
      </c>
      <c r="V46" s="11" t="str">
        <f t="shared" si="33"/>
        <v>0000011</v>
      </c>
      <c r="W46" s="9" t="str">
        <f>IF(OR(N46="",O46=""),"",IF($AD46="24 Saat",N46,IF($AD46="12 Saat",IF(O46&gt;=TIME(20,0,0),WORKDAY.INTL(N46,1,V46,'Resmi Tatiller'!$A$2:$A$17),WORKDAY.INTL(N46-1,1,V46,'Resmi Tatiller'!$A$2:$A$17)),IF($AD46="2 Vardiya",IF(O46&lt;TIME(6,0,0),N46-1,IF(O46&lt;TIME(8,0,0),WORKDAY.INTL(N46-1,1,V46,'Resmi Tatiller'!$A$2:$A$17),N46)),IF(O46&gt;=TIME(18,0,0),WORKDAY.INTL(N46,1,V46,'Resmi Tatiller'!$A$2:$A$17),WORKDAY.INTL(N46-1,1,V46,'Resmi Tatiller'!$A$2:$A$17))))))</f>
        <v/>
      </c>
      <c r="X46" s="8" t="str">
        <f t="shared" si="34"/>
        <v/>
      </c>
      <c r="Y46" s="11" t="str">
        <f t="shared" si="35"/>
        <v/>
      </c>
      <c r="Z46" s="11" t="str">
        <f t="shared" si="36"/>
        <v/>
      </c>
      <c r="AA46" s="11" t="str">
        <f t="shared" si="37"/>
        <v/>
      </c>
      <c r="AB46" s="11" t="str">
        <f t="shared" si="38"/>
        <v/>
      </c>
      <c r="AC46" s="12" t="str">
        <f t="shared" si="39"/>
        <v/>
      </c>
      <c r="AD46" s="6" t="str">
        <f t="shared" si="40"/>
        <v>Gündüz</v>
      </c>
      <c r="AE46" s="18" t="str">
        <f t="shared" si="43"/>
        <v/>
      </c>
      <c r="AF46" s="18" t="str">
        <f t="shared" si="44"/>
        <v/>
      </c>
      <c r="AG46" s="19" t="str">
        <f t="shared" si="45"/>
        <v/>
      </c>
      <c r="AH46" s="18" t="str">
        <f>IF(AF46="","",WORKDAY.INTL(AF46-1,1,V46,'Resmi Tatiller'!$A$2:$A$17))</f>
        <v/>
      </c>
      <c r="AI46" s="18" t="str">
        <f t="shared" si="46"/>
        <v/>
      </c>
      <c r="AJ46" s="18" t="str">
        <f>IF(AE46="","",IF(AH46&lt;&gt;AF46,AH46+TIME(8,0,0),IF(AG46&lt;TIME(8,0,0),AF46+TIME(8,0,0),IF(AG46&lt;TIME(12,0,0),AE46,IF(AG46&lt;TIME(12,45,0),AF46+TIME(12,45,0),IF(AG46&lt;TIME(15,0,0),AE46,IF(AG46&lt;TIME(15,15,0),AF46+TIME(15,15,0),IF(AG46&lt;TIME(18,0,0),AE46,WORKDAY.INTL(AF46,1,V46,'Resmi Tatiller'!$A$2:$A$17)+TIME(8,0,0)))))))))</f>
        <v/>
      </c>
      <c r="AK46" s="18" t="str">
        <f>IF(AE46="","",IF(AH46&lt;&gt;AF46,AH46+TIME(8,0,0),IF(AG46&lt;TIME(8,0,0),AF46+TIME(8,0,0),IF(AG46&lt;TIME(12,0,0),AE46,IF(AG46&lt;TIME(12,45,0),AF46+TIME(12,45,0),IF(AG46&lt;TIME(15,0,0),AE46,IF(AG46&lt;TIME(15,15,0),AF46+TIME(15,15,0),IF(AG46&lt;TIME(20,0,0),AE46,WORKDAY.INTL(AF46,1,V46,'Resmi Tatiller'!$A$2:$A$17)+TIME(8,0,0)))))))))</f>
        <v/>
      </c>
      <c r="AL46" s="18" t="str">
        <f t="shared" si="47"/>
        <v/>
      </c>
    </row>
    <row r="47" spans="1:38" x14ac:dyDescent="0.25">
      <c r="A47" s="6" t="str">
        <f t="shared" si="24"/>
        <v/>
      </c>
      <c r="B47" s="6"/>
      <c r="C47" s="7" t="str">
        <f>IFERROR(VLOOKUP(B47,'Ürün Veri'!$A:$E,2,FALSE),"")</f>
        <v/>
      </c>
      <c r="D47" s="7" t="str">
        <f>IFERROR(VLOOKUP(B47,'Ürün Veri'!$A:$E,3,FALSE),"")</f>
        <v/>
      </c>
      <c r="E47" s="7" t="str">
        <f>IFERROR(VLOOKUP(B47,'Ürün Veri'!$A:$E,4,FALSE),"")</f>
        <v/>
      </c>
      <c r="F47" s="7" t="str">
        <f>IFERROR(VLOOKUP(B47,'Ürün Veri'!$A:$E,5,FALSE),"")</f>
        <v/>
      </c>
      <c r="G47" s="6"/>
      <c r="H47" s="6"/>
      <c r="I47" s="14">
        <v>10</v>
      </c>
      <c r="J47" s="15">
        <f t="shared" si="25"/>
        <v>45</v>
      </c>
      <c r="K47" s="15">
        <f t="shared" si="26"/>
        <v>15</v>
      </c>
      <c r="L47" s="8">
        <f t="shared" si="27"/>
        <v>9</v>
      </c>
      <c r="M47" s="6" t="s">
        <v>763</v>
      </c>
      <c r="N47" s="9" t="str">
        <f t="shared" si="41"/>
        <v/>
      </c>
      <c r="O47" s="10" t="str">
        <f t="shared" si="42"/>
        <v/>
      </c>
      <c r="P47" s="8" t="str">
        <f t="shared" si="28"/>
        <v/>
      </c>
      <c r="Q47" s="8" t="str">
        <f t="shared" si="29"/>
        <v/>
      </c>
      <c r="R47" s="9" t="str">
        <f>IF(AB47="","",WORKDAY.INTL(W47,AA47,V47,'Resmi Tatiller'!$A$2:$A$17))</f>
        <v/>
      </c>
      <c r="S47" s="10" t="str">
        <f t="shared" si="30"/>
        <v/>
      </c>
      <c r="T47" s="8" t="str">
        <f t="shared" si="31"/>
        <v>Boş</v>
      </c>
      <c r="U47" s="8">
        <f t="shared" si="32"/>
        <v>540</v>
      </c>
      <c r="V47" s="11" t="str">
        <f t="shared" si="33"/>
        <v>0000011</v>
      </c>
      <c r="W47" s="9" t="str">
        <f>IF(OR(N47="",O47=""),"",IF($AD47="24 Saat",N47,IF($AD47="12 Saat",IF(O47&gt;=TIME(20,0,0),WORKDAY.INTL(N47,1,V47,'Resmi Tatiller'!$A$2:$A$17),WORKDAY.INTL(N47-1,1,V47,'Resmi Tatiller'!$A$2:$A$17)),IF($AD47="2 Vardiya",IF(O47&lt;TIME(6,0,0),N47-1,IF(O47&lt;TIME(8,0,0),WORKDAY.INTL(N47-1,1,V47,'Resmi Tatiller'!$A$2:$A$17),N47)),IF(O47&gt;=TIME(18,0,0),WORKDAY.INTL(N47,1,V47,'Resmi Tatiller'!$A$2:$A$17),WORKDAY.INTL(N47-1,1,V47,'Resmi Tatiller'!$A$2:$A$17))))))</f>
        <v/>
      </c>
      <c r="X47" s="8" t="str">
        <f t="shared" si="34"/>
        <v/>
      </c>
      <c r="Y47" s="11" t="str">
        <f t="shared" si="35"/>
        <v/>
      </c>
      <c r="Z47" s="11" t="str">
        <f t="shared" si="36"/>
        <v/>
      </c>
      <c r="AA47" s="11" t="str">
        <f t="shared" si="37"/>
        <v/>
      </c>
      <c r="AB47" s="11" t="str">
        <f t="shared" si="38"/>
        <v/>
      </c>
      <c r="AC47" s="12" t="str">
        <f t="shared" si="39"/>
        <v/>
      </c>
      <c r="AD47" s="6" t="str">
        <f t="shared" si="40"/>
        <v>Gündüz</v>
      </c>
      <c r="AE47" s="18" t="str">
        <f t="shared" si="43"/>
        <v/>
      </c>
      <c r="AF47" s="18" t="str">
        <f t="shared" si="44"/>
        <v/>
      </c>
      <c r="AG47" s="19" t="str">
        <f t="shared" si="45"/>
        <v/>
      </c>
      <c r="AH47" s="18" t="str">
        <f>IF(AF47="","",WORKDAY.INTL(AF47-1,1,V47,'Resmi Tatiller'!$A$2:$A$17))</f>
        <v/>
      </c>
      <c r="AI47" s="18" t="str">
        <f t="shared" si="46"/>
        <v/>
      </c>
      <c r="AJ47" s="18" t="str">
        <f>IF(AE47="","",IF(AH47&lt;&gt;AF47,AH47+TIME(8,0,0),IF(AG47&lt;TIME(8,0,0),AF47+TIME(8,0,0),IF(AG47&lt;TIME(12,0,0),AE47,IF(AG47&lt;TIME(12,45,0),AF47+TIME(12,45,0),IF(AG47&lt;TIME(15,0,0),AE47,IF(AG47&lt;TIME(15,15,0),AF47+TIME(15,15,0),IF(AG47&lt;TIME(18,0,0),AE47,WORKDAY.INTL(AF47,1,V47,'Resmi Tatiller'!$A$2:$A$17)+TIME(8,0,0)))))))))</f>
        <v/>
      </c>
      <c r="AK47" s="18" t="str">
        <f>IF(AE47="","",IF(AH47&lt;&gt;AF47,AH47+TIME(8,0,0),IF(AG47&lt;TIME(8,0,0),AF47+TIME(8,0,0),IF(AG47&lt;TIME(12,0,0),AE47,IF(AG47&lt;TIME(12,45,0),AF47+TIME(12,45,0),IF(AG47&lt;TIME(15,0,0),AE47,IF(AG47&lt;TIME(15,15,0),AF47+TIME(15,15,0),IF(AG47&lt;TIME(20,0,0),AE47,WORKDAY.INTL(AF47,1,V47,'Resmi Tatiller'!$A$2:$A$17)+TIME(8,0,0)))))))))</f>
        <v/>
      </c>
      <c r="AL47" s="18" t="str">
        <f t="shared" si="47"/>
        <v/>
      </c>
    </row>
    <row r="48" spans="1:38" x14ac:dyDescent="0.25">
      <c r="A48" s="6" t="str">
        <f t="shared" si="24"/>
        <v/>
      </c>
      <c r="B48" s="6"/>
      <c r="C48" s="7" t="str">
        <f>IFERROR(VLOOKUP(B48,'Ürün Veri'!$A:$E,2,FALSE),"")</f>
        <v/>
      </c>
      <c r="D48" s="7" t="str">
        <f>IFERROR(VLOOKUP(B48,'Ürün Veri'!$A:$E,3,FALSE),"")</f>
        <v/>
      </c>
      <c r="E48" s="7" t="str">
        <f>IFERROR(VLOOKUP(B48,'Ürün Veri'!$A:$E,4,FALSE),"")</f>
        <v/>
      </c>
      <c r="F48" s="7" t="str">
        <f>IFERROR(VLOOKUP(B48,'Ürün Veri'!$A:$E,5,FALSE),"")</f>
        <v/>
      </c>
      <c r="G48" s="6"/>
      <c r="H48" s="6"/>
      <c r="I48" s="14">
        <v>10</v>
      </c>
      <c r="J48" s="15">
        <f t="shared" si="25"/>
        <v>45</v>
      </c>
      <c r="K48" s="15">
        <f t="shared" si="26"/>
        <v>15</v>
      </c>
      <c r="L48" s="8">
        <f t="shared" si="27"/>
        <v>9</v>
      </c>
      <c r="M48" s="6" t="s">
        <v>763</v>
      </c>
      <c r="N48" s="9" t="str">
        <f t="shared" si="41"/>
        <v/>
      </c>
      <c r="O48" s="10" t="str">
        <f t="shared" si="42"/>
        <v/>
      </c>
      <c r="P48" s="8" t="str">
        <f t="shared" si="28"/>
        <v/>
      </c>
      <c r="Q48" s="8" t="str">
        <f t="shared" si="29"/>
        <v/>
      </c>
      <c r="R48" s="9" t="str">
        <f>IF(AB48="","",WORKDAY.INTL(W48,AA48,V48,'Resmi Tatiller'!$A$2:$A$17))</f>
        <v/>
      </c>
      <c r="S48" s="10" t="str">
        <f t="shared" si="30"/>
        <v/>
      </c>
      <c r="T48" s="8" t="str">
        <f t="shared" si="31"/>
        <v>Boş</v>
      </c>
      <c r="U48" s="8">
        <f t="shared" si="32"/>
        <v>540</v>
      </c>
      <c r="V48" s="11" t="str">
        <f t="shared" si="33"/>
        <v>0000011</v>
      </c>
      <c r="W48" s="9" t="str">
        <f>IF(OR(N48="",O48=""),"",IF($AD48="24 Saat",N48,IF($AD48="12 Saat",IF(O48&gt;=TIME(20,0,0),WORKDAY.INTL(N48,1,V48,'Resmi Tatiller'!$A$2:$A$17),WORKDAY.INTL(N48-1,1,V48,'Resmi Tatiller'!$A$2:$A$17)),IF($AD48="2 Vardiya",IF(O48&lt;TIME(6,0,0),N48-1,IF(O48&lt;TIME(8,0,0),WORKDAY.INTL(N48-1,1,V48,'Resmi Tatiller'!$A$2:$A$17),N48)),IF(O48&gt;=TIME(18,0,0),WORKDAY.INTL(N48,1,V48,'Resmi Tatiller'!$A$2:$A$17),WORKDAY.INTL(N48-1,1,V48,'Resmi Tatiller'!$A$2:$A$17))))))</f>
        <v/>
      </c>
      <c r="X48" s="8" t="str">
        <f t="shared" si="34"/>
        <v/>
      </c>
      <c r="Y48" s="11" t="str">
        <f t="shared" si="35"/>
        <v/>
      </c>
      <c r="Z48" s="11" t="str">
        <f t="shared" si="36"/>
        <v/>
      </c>
      <c r="AA48" s="11" t="str">
        <f t="shared" si="37"/>
        <v/>
      </c>
      <c r="AB48" s="11" t="str">
        <f t="shared" si="38"/>
        <v/>
      </c>
      <c r="AC48" s="12" t="str">
        <f t="shared" si="39"/>
        <v/>
      </c>
      <c r="AD48" s="6" t="str">
        <f t="shared" si="40"/>
        <v>Gündüz</v>
      </c>
      <c r="AE48" s="18" t="str">
        <f t="shared" si="43"/>
        <v/>
      </c>
      <c r="AF48" s="18" t="str">
        <f t="shared" si="44"/>
        <v/>
      </c>
      <c r="AG48" s="19" t="str">
        <f t="shared" si="45"/>
        <v/>
      </c>
      <c r="AH48" s="18" t="str">
        <f>IF(AF48="","",WORKDAY.INTL(AF48-1,1,V48,'Resmi Tatiller'!$A$2:$A$17))</f>
        <v/>
      </c>
      <c r="AI48" s="18" t="str">
        <f t="shared" si="46"/>
        <v/>
      </c>
      <c r="AJ48" s="18" t="str">
        <f>IF(AE48="","",IF(AH48&lt;&gt;AF48,AH48+TIME(8,0,0),IF(AG48&lt;TIME(8,0,0),AF48+TIME(8,0,0),IF(AG48&lt;TIME(12,0,0),AE48,IF(AG48&lt;TIME(12,45,0),AF48+TIME(12,45,0),IF(AG48&lt;TIME(15,0,0),AE48,IF(AG48&lt;TIME(15,15,0),AF48+TIME(15,15,0),IF(AG48&lt;TIME(18,0,0),AE48,WORKDAY.INTL(AF48,1,V48,'Resmi Tatiller'!$A$2:$A$17)+TIME(8,0,0)))))))))</f>
        <v/>
      </c>
      <c r="AK48" s="18" t="str">
        <f>IF(AE48="","",IF(AH48&lt;&gt;AF48,AH48+TIME(8,0,0),IF(AG48&lt;TIME(8,0,0),AF48+TIME(8,0,0),IF(AG48&lt;TIME(12,0,0),AE48,IF(AG48&lt;TIME(12,45,0),AF48+TIME(12,45,0),IF(AG48&lt;TIME(15,0,0),AE48,IF(AG48&lt;TIME(15,15,0),AF48+TIME(15,15,0),IF(AG48&lt;TIME(20,0,0),AE48,WORKDAY.INTL(AF48,1,V48,'Resmi Tatiller'!$A$2:$A$17)+TIME(8,0,0)))))))))</f>
        <v/>
      </c>
      <c r="AL48" s="18" t="str">
        <f t="shared" si="47"/>
        <v/>
      </c>
    </row>
    <row r="49" spans="1:38" x14ac:dyDescent="0.25">
      <c r="A49" s="6" t="str">
        <f t="shared" si="24"/>
        <v/>
      </c>
      <c r="B49" s="6"/>
      <c r="C49" s="7" t="str">
        <f>IFERROR(VLOOKUP(B49,'Ürün Veri'!$A:$E,2,FALSE),"")</f>
        <v/>
      </c>
      <c r="D49" s="7" t="str">
        <f>IFERROR(VLOOKUP(B49,'Ürün Veri'!$A:$E,3,FALSE),"")</f>
        <v/>
      </c>
      <c r="E49" s="7" t="str">
        <f>IFERROR(VLOOKUP(B49,'Ürün Veri'!$A:$E,4,FALSE),"")</f>
        <v/>
      </c>
      <c r="F49" s="7" t="str">
        <f>IFERROR(VLOOKUP(B49,'Ürün Veri'!$A:$E,5,FALSE),"")</f>
        <v/>
      </c>
      <c r="G49" s="6"/>
      <c r="H49" s="6"/>
      <c r="I49" s="14">
        <v>10</v>
      </c>
      <c r="J49" s="15">
        <f t="shared" si="25"/>
        <v>45</v>
      </c>
      <c r="K49" s="15">
        <f t="shared" si="26"/>
        <v>15</v>
      </c>
      <c r="L49" s="8">
        <f t="shared" si="27"/>
        <v>9</v>
      </c>
      <c r="M49" s="6" t="s">
        <v>763</v>
      </c>
      <c r="N49" s="9" t="str">
        <f t="shared" si="41"/>
        <v/>
      </c>
      <c r="O49" s="10" t="str">
        <f t="shared" si="42"/>
        <v/>
      </c>
      <c r="P49" s="8" t="str">
        <f t="shared" si="28"/>
        <v/>
      </c>
      <c r="Q49" s="8" t="str">
        <f t="shared" si="29"/>
        <v/>
      </c>
      <c r="R49" s="9" t="str">
        <f>IF(AB49="","",WORKDAY.INTL(W49,AA49,V49,'Resmi Tatiller'!$A$2:$A$17))</f>
        <v/>
      </c>
      <c r="S49" s="10" t="str">
        <f t="shared" si="30"/>
        <v/>
      </c>
      <c r="T49" s="8" t="str">
        <f t="shared" si="31"/>
        <v>Boş</v>
      </c>
      <c r="U49" s="8">
        <f t="shared" si="32"/>
        <v>540</v>
      </c>
      <c r="V49" s="11" t="str">
        <f t="shared" si="33"/>
        <v>0000011</v>
      </c>
      <c r="W49" s="9" t="str">
        <f>IF(OR(N49="",O49=""),"",IF($AD49="24 Saat",N49,IF($AD49="12 Saat",IF(O49&gt;=TIME(20,0,0),WORKDAY.INTL(N49,1,V49,'Resmi Tatiller'!$A$2:$A$17),WORKDAY.INTL(N49-1,1,V49,'Resmi Tatiller'!$A$2:$A$17)),IF($AD49="2 Vardiya",IF(O49&lt;TIME(6,0,0),N49-1,IF(O49&lt;TIME(8,0,0),WORKDAY.INTL(N49-1,1,V49,'Resmi Tatiller'!$A$2:$A$17),N49)),IF(O49&gt;=TIME(18,0,0),WORKDAY.INTL(N49,1,V49,'Resmi Tatiller'!$A$2:$A$17),WORKDAY.INTL(N49-1,1,V49,'Resmi Tatiller'!$A$2:$A$17))))))</f>
        <v/>
      </c>
      <c r="X49" s="8" t="str">
        <f t="shared" si="34"/>
        <v/>
      </c>
      <c r="Y49" s="11" t="str">
        <f t="shared" si="35"/>
        <v/>
      </c>
      <c r="Z49" s="11" t="str">
        <f t="shared" si="36"/>
        <v/>
      </c>
      <c r="AA49" s="11" t="str">
        <f t="shared" si="37"/>
        <v/>
      </c>
      <c r="AB49" s="11" t="str">
        <f t="shared" si="38"/>
        <v/>
      </c>
      <c r="AC49" s="12" t="str">
        <f t="shared" si="39"/>
        <v/>
      </c>
      <c r="AD49" s="6" t="str">
        <f t="shared" si="40"/>
        <v>Gündüz</v>
      </c>
      <c r="AE49" s="18" t="str">
        <f t="shared" si="43"/>
        <v/>
      </c>
      <c r="AF49" s="18" t="str">
        <f t="shared" si="44"/>
        <v/>
      </c>
      <c r="AG49" s="19" t="str">
        <f t="shared" si="45"/>
        <v/>
      </c>
      <c r="AH49" s="18" t="str">
        <f>IF(AF49="","",WORKDAY.INTL(AF49-1,1,V49,'Resmi Tatiller'!$A$2:$A$17))</f>
        <v/>
      </c>
      <c r="AI49" s="18" t="str">
        <f t="shared" si="46"/>
        <v/>
      </c>
      <c r="AJ49" s="18" t="str">
        <f>IF(AE49="","",IF(AH49&lt;&gt;AF49,AH49+TIME(8,0,0),IF(AG49&lt;TIME(8,0,0),AF49+TIME(8,0,0),IF(AG49&lt;TIME(12,0,0),AE49,IF(AG49&lt;TIME(12,45,0),AF49+TIME(12,45,0),IF(AG49&lt;TIME(15,0,0),AE49,IF(AG49&lt;TIME(15,15,0),AF49+TIME(15,15,0),IF(AG49&lt;TIME(18,0,0),AE49,WORKDAY.INTL(AF49,1,V49,'Resmi Tatiller'!$A$2:$A$17)+TIME(8,0,0)))))))))</f>
        <v/>
      </c>
      <c r="AK49" s="18" t="str">
        <f>IF(AE49="","",IF(AH49&lt;&gt;AF49,AH49+TIME(8,0,0),IF(AG49&lt;TIME(8,0,0),AF49+TIME(8,0,0),IF(AG49&lt;TIME(12,0,0),AE49,IF(AG49&lt;TIME(12,45,0),AF49+TIME(12,45,0),IF(AG49&lt;TIME(15,0,0),AE49,IF(AG49&lt;TIME(15,15,0),AF49+TIME(15,15,0),IF(AG49&lt;TIME(20,0,0),AE49,WORKDAY.INTL(AF49,1,V49,'Resmi Tatiller'!$A$2:$A$17)+TIME(8,0,0)))))))))</f>
        <v/>
      </c>
      <c r="AL49" s="18" t="str">
        <f t="shared" si="47"/>
        <v/>
      </c>
    </row>
    <row r="50" spans="1:38" x14ac:dyDescent="0.25">
      <c r="A50" s="6" t="str">
        <f t="shared" si="24"/>
        <v/>
      </c>
      <c r="B50" s="6"/>
      <c r="C50" s="7" t="str">
        <f>IFERROR(VLOOKUP(B50,'Ürün Veri'!$A:$E,2,FALSE),"")</f>
        <v/>
      </c>
      <c r="D50" s="7" t="str">
        <f>IFERROR(VLOOKUP(B50,'Ürün Veri'!$A:$E,3,FALSE),"")</f>
        <v/>
      </c>
      <c r="E50" s="7" t="str">
        <f>IFERROR(VLOOKUP(B50,'Ürün Veri'!$A:$E,4,FALSE),"")</f>
        <v/>
      </c>
      <c r="F50" s="7" t="str">
        <f>IFERROR(VLOOKUP(B50,'Ürün Veri'!$A:$E,5,FALSE),"")</f>
        <v/>
      </c>
      <c r="G50" s="6"/>
      <c r="H50" s="6"/>
      <c r="I50" s="14">
        <v>10</v>
      </c>
      <c r="J50" s="15">
        <f t="shared" si="25"/>
        <v>45</v>
      </c>
      <c r="K50" s="15">
        <f t="shared" si="26"/>
        <v>15</v>
      </c>
      <c r="L50" s="8">
        <f t="shared" si="27"/>
        <v>9</v>
      </c>
      <c r="M50" s="6" t="s">
        <v>763</v>
      </c>
      <c r="N50" s="9" t="str">
        <f t="shared" si="41"/>
        <v/>
      </c>
      <c r="O50" s="10" t="str">
        <f t="shared" si="42"/>
        <v/>
      </c>
      <c r="P50" s="8" t="str">
        <f t="shared" si="28"/>
        <v/>
      </c>
      <c r="Q50" s="8" t="str">
        <f t="shared" si="29"/>
        <v/>
      </c>
      <c r="R50" s="9" t="str">
        <f>IF(AB50="","",WORKDAY.INTL(W50,AA50,V50,'Resmi Tatiller'!$A$2:$A$17))</f>
        <v/>
      </c>
      <c r="S50" s="10" t="str">
        <f t="shared" si="30"/>
        <v/>
      </c>
      <c r="T50" s="8" t="str">
        <f t="shared" si="31"/>
        <v>Boş</v>
      </c>
      <c r="U50" s="8">
        <f t="shared" si="32"/>
        <v>540</v>
      </c>
      <c r="V50" s="11" t="str">
        <f t="shared" si="33"/>
        <v>0000011</v>
      </c>
      <c r="W50" s="9" t="str">
        <f>IF(OR(N50="",O50=""),"",IF($AD50="24 Saat",N50,IF($AD50="12 Saat",IF(O50&gt;=TIME(20,0,0),WORKDAY.INTL(N50,1,V50,'Resmi Tatiller'!$A$2:$A$17),WORKDAY.INTL(N50-1,1,V50,'Resmi Tatiller'!$A$2:$A$17)),IF($AD50="2 Vardiya",IF(O50&lt;TIME(6,0,0),N50-1,IF(O50&lt;TIME(8,0,0),WORKDAY.INTL(N50-1,1,V50,'Resmi Tatiller'!$A$2:$A$17),N50)),IF(O50&gt;=TIME(18,0,0),WORKDAY.INTL(N50,1,V50,'Resmi Tatiller'!$A$2:$A$17),WORKDAY.INTL(N50-1,1,V50,'Resmi Tatiller'!$A$2:$A$17))))))</f>
        <v/>
      </c>
      <c r="X50" s="8" t="str">
        <f t="shared" si="34"/>
        <v/>
      </c>
      <c r="Y50" s="11" t="str">
        <f t="shared" si="35"/>
        <v/>
      </c>
      <c r="Z50" s="11" t="str">
        <f t="shared" si="36"/>
        <v/>
      </c>
      <c r="AA50" s="11" t="str">
        <f t="shared" si="37"/>
        <v/>
      </c>
      <c r="AB50" s="11" t="str">
        <f t="shared" si="38"/>
        <v/>
      </c>
      <c r="AC50" s="12" t="str">
        <f t="shared" si="39"/>
        <v/>
      </c>
      <c r="AD50" s="6" t="str">
        <f t="shared" si="40"/>
        <v>Gündüz</v>
      </c>
      <c r="AE50" s="18" t="str">
        <f t="shared" si="43"/>
        <v/>
      </c>
      <c r="AF50" s="18" t="str">
        <f t="shared" si="44"/>
        <v/>
      </c>
      <c r="AG50" s="19" t="str">
        <f t="shared" si="45"/>
        <v/>
      </c>
      <c r="AH50" s="18" t="str">
        <f>IF(AF50="","",WORKDAY.INTL(AF50-1,1,V50,'Resmi Tatiller'!$A$2:$A$17))</f>
        <v/>
      </c>
      <c r="AI50" s="18" t="str">
        <f t="shared" si="46"/>
        <v/>
      </c>
      <c r="AJ50" s="18" t="str">
        <f>IF(AE50="","",IF(AH50&lt;&gt;AF50,AH50+TIME(8,0,0),IF(AG50&lt;TIME(8,0,0),AF50+TIME(8,0,0),IF(AG50&lt;TIME(12,0,0),AE50,IF(AG50&lt;TIME(12,45,0),AF50+TIME(12,45,0),IF(AG50&lt;TIME(15,0,0),AE50,IF(AG50&lt;TIME(15,15,0),AF50+TIME(15,15,0),IF(AG50&lt;TIME(18,0,0),AE50,WORKDAY.INTL(AF50,1,V50,'Resmi Tatiller'!$A$2:$A$17)+TIME(8,0,0)))))))))</f>
        <v/>
      </c>
      <c r="AK50" s="18" t="str">
        <f>IF(AE50="","",IF(AH50&lt;&gt;AF50,AH50+TIME(8,0,0),IF(AG50&lt;TIME(8,0,0),AF50+TIME(8,0,0),IF(AG50&lt;TIME(12,0,0),AE50,IF(AG50&lt;TIME(12,45,0),AF50+TIME(12,45,0),IF(AG50&lt;TIME(15,0,0),AE50,IF(AG50&lt;TIME(15,15,0),AF50+TIME(15,15,0),IF(AG50&lt;TIME(20,0,0),AE50,WORKDAY.INTL(AF50,1,V50,'Resmi Tatiller'!$A$2:$A$17)+TIME(8,0,0)))))))))</f>
        <v/>
      </c>
      <c r="AL50" s="18" t="str">
        <f t="shared" si="47"/>
        <v/>
      </c>
    </row>
    <row r="51" spans="1:38" x14ac:dyDescent="0.25">
      <c r="A51" s="6" t="str">
        <f t="shared" si="24"/>
        <v/>
      </c>
      <c r="B51" s="6"/>
      <c r="C51" s="7" t="str">
        <f>IFERROR(VLOOKUP(B51,'Ürün Veri'!$A:$E,2,FALSE),"")</f>
        <v/>
      </c>
      <c r="D51" s="7" t="str">
        <f>IFERROR(VLOOKUP(B51,'Ürün Veri'!$A:$E,3,FALSE),"")</f>
        <v/>
      </c>
      <c r="E51" s="7" t="str">
        <f>IFERROR(VLOOKUP(B51,'Ürün Veri'!$A:$E,4,FALSE),"")</f>
        <v/>
      </c>
      <c r="F51" s="7" t="str">
        <f>IFERROR(VLOOKUP(B51,'Ürün Veri'!$A:$E,5,FALSE),"")</f>
        <v/>
      </c>
      <c r="G51" s="6"/>
      <c r="H51" s="6"/>
      <c r="I51" s="14">
        <v>10</v>
      </c>
      <c r="J51" s="15">
        <f t="shared" si="25"/>
        <v>45</v>
      </c>
      <c r="K51" s="15">
        <f t="shared" si="26"/>
        <v>15</v>
      </c>
      <c r="L51" s="8">
        <f t="shared" si="27"/>
        <v>9</v>
      </c>
      <c r="M51" s="6" t="s">
        <v>763</v>
      </c>
      <c r="N51" s="9" t="str">
        <f t="shared" si="41"/>
        <v/>
      </c>
      <c r="O51" s="10" t="str">
        <f t="shared" si="42"/>
        <v/>
      </c>
      <c r="P51" s="8" t="str">
        <f t="shared" si="28"/>
        <v/>
      </c>
      <c r="Q51" s="8" t="str">
        <f t="shared" si="29"/>
        <v/>
      </c>
      <c r="R51" s="9" t="str">
        <f>IF(AB51="","",WORKDAY.INTL(W51,AA51,V51,'Resmi Tatiller'!$A$2:$A$17))</f>
        <v/>
      </c>
      <c r="S51" s="10" t="str">
        <f t="shared" si="30"/>
        <v/>
      </c>
      <c r="T51" s="8" t="str">
        <f t="shared" si="31"/>
        <v>Boş</v>
      </c>
      <c r="U51" s="8">
        <f t="shared" si="32"/>
        <v>540</v>
      </c>
      <c r="V51" s="11" t="str">
        <f t="shared" si="33"/>
        <v>0000011</v>
      </c>
      <c r="W51" s="9" t="str">
        <f>IF(OR(N51="",O51=""),"",IF($AD51="24 Saat",N51,IF($AD51="12 Saat",IF(O51&gt;=TIME(20,0,0),WORKDAY.INTL(N51,1,V51,'Resmi Tatiller'!$A$2:$A$17),WORKDAY.INTL(N51-1,1,V51,'Resmi Tatiller'!$A$2:$A$17)),IF($AD51="2 Vardiya",IF(O51&lt;TIME(6,0,0),N51-1,IF(O51&lt;TIME(8,0,0),WORKDAY.INTL(N51-1,1,V51,'Resmi Tatiller'!$A$2:$A$17),N51)),IF(O51&gt;=TIME(18,0,0),WORKDAY.INTL(N51,1,V51,'Resmi Tatiller'!$A$2:$A$17),WORKDAY.INTL(N51-1,1,V51,'Resmi Tatiller'!$A$2:$A$17))))))</f>
        <v/>
      </c>
      <c r="X51" s="8" t="str">
        <f t="shared" si="34"/>
        <v/>
      </c>
      <c r="Y51" s="11" t="str">
        <f t="shared" si="35"/>
        <v/>
      </c>
      <c r="Z51" s="11" t="str">
        <f t="shared" si="36"/>
        <v/>
      </c>
      <c r="AA51" s="11" t="str">
        <f t="shared" si="37"/>
        <v/>
      </c>
      <c r="AB51" s="11" t="str">
        <f t="shared" si="38"/>
        <v/>
      </c>
      <c r="AC51" s="12" t="str">
        <f t="shared" si="39"/>
        <v/>
      </c>
      <c r="AD51" s="6" t="str">
        <f t="shared" si="40"/>
        <v>Gündüz</v>
      </c>
      <c r="AE51" s="18" t="str">
        <f t="shared" si="43"/>
        <v/>
      </c>
      <c r="AF51" s="18" t="str">
        <f t="shared" si="44"/>
        <v/>
      </c>
      <c r="AG51" s="19" t="str">
        <f t="shared" si="45"/>
        <v/>
      </c>
      <c r="AH51" s="18" t="str">
        <f>IF(AF51="","",WORKDAY.INTL(AF51-1,1,V51,'Resmi Tatiller'!$A$2:$A$17))</f>
        <v/>
      </c>
      <c r="AI51" s="18" t="str">
        <f t="shared" si="46"/>
        <v/>
      </c>
      <c r="AJ51" s="18" t="str">
        <f>IF(AE51="","",IF(AH51&lt;&gt;AF51,AH51+TIME(8,0,0),IF(AG51&lt;TIME(8,0,0),AF51+TIME(8,0,0),IF(AG51&lt;TIME(12,0,0),AE51,IF(AG51&lt;TIME(12,45,0),AF51+TIME(12,45,0),IF(AG51&lt;TIME(15,0,0),AE51,IF(AG51&lt;TIME(15,15,0),AF51+TIME(15,15,0),IF(AG51&lt;TIME(18,0,0),AE51,WORKDAY.INTL(AF51,1,V51,'Resmi Tatiller'!$A$2:$A$17)+TIME(8,0,0)))))))))</f>
        <v/>
      </c>
      <c r="AK51" s="18" t="str">
        <f>IF(AE51="","",IF(AH51&lt;&gt;AF51,AH51+TIME(8,0,0),IF(AG51&lt;TIME(8,0,0),AF51+TIME(8,0,0),IF(AG51&lt;TIME(12,0,0),AE51,IF(AG51&lt;TIME(12,45,0),AF51+TIME(12,45,0),IF(AG51&lt;TIME(15,0,0),AE51,IF(AG51&lt;TIME(15,15,0),AF51+TIME(15,15,0),IF(AG51&lt;TIME(20,0,0),AE51,WORKDAY.INTL(AF51,1,V51,'Resmi Tatiller'!$A$2:$A$17)+TIME(8,0,0)))))))))</f>
        <v/>
      </c>
      <c r="AL51" s="18" t="str">
        <f t="shared" si="47"/>
        <v/>
      </c>
    </row>
    <row r="52" spans="1:38" x14ac:dyDescent="0.25">
      <c r="A52" s="6" t="str">
        <f t="shared" si="24"/>
        <v/>
      </c>
      <c r="B52" s="6"/>
      <c r="C52" s="7" t="str">
        <f>IFERROR(VLOOKUP(B52,'Ürün Veri'!$A:$E,2,FALSE),"")</f>
        <v/>
      </c>
      <c r="D52" s="7" t="str">
        <f>IFERROR(VLOOKUP(B52,'Ürün Veri'!$A:$E,3,FALSE),"")</f>
        <v/>
      </c>
      <c r="E52" s="7" t="str">
        <f>IFERROR(VLOOKUP(B52,'Ürün Veri'!$A:$E,4,FALSE),"")</f>
        <v/>
      </c>
      <c r="F52" s="7" t="str">
        <f>IFERROR(VLOOKUP(B52,'Ürün Veri'!$A:$E,5,FALSE),"")</f>
        <v/>
      </c>
      <c r="G52" s="6"/>
      <c r="H52" s="6"/>
      <c r="I52" s="14">
        <v>10</v>
      </c>
      <c r="J52" s="15">
        <f t="shared" si="25"/>
        <v>45</v>
      </c>
      <c r="K52" s="15">
        <f t="shared" si="26"/>
        <v>15</v>
      </c>
      <c r="L52" s="8">
        <f t="shared" si="27"/>
        <v>9</v>
      </c>
      <c r="M52" s="6" t="s">
        <v>763</v>
      </c>
      <c r="N52" s="9" t="str">
        <f t="shared" si="41"/>
        <v/>
      </c>
      <c r="O52" s="10" t="str">
        <f t="shared" si="42"/>
        <v/>
      </c>
      <c r="P52" s="8" t="str">
        <f t="shared" si="28"/>
        <v/>
      </c>
      <c r="Q52" s="8" t="str">
        <f t="shared" si="29"/>
        <v/>
      </c>
      <c r="R52" s="9" t="str">
        <f>IF(AB52="","",WORKDAY.INTL(W52,AA52,V52,'Resmi Tatiller'!$A$2:$A$17))</f>
        <v/>
      </c>
      <c r="S52" s="10" t="str">
        <f t="shared" si="30"/>
        <v/>
      </c>
      <c r="T52" s="8" t="str">
        <f t="shared" si="31"/>
        <v>Boş</v>
      </c>
      <c r="U52" s="8">
        <f t="shared" si="32"/>
        <v>540</v>
      </c>
      <c r="V52" s="11" t="str">
        <f t="shared" si="33"/>
        <v>0000011</v>
      </c>
      <c r="W52" s="9" t="str">
        <f>IF(OR(N52="",O52=""),"",IF($AD52="24 Saat",N52,IF($AD52="12 Saat",IF(O52&gt;=TIME(20,0,0),WORKDAY.INTL(N52,1,V52,'Resmi Tatiller'!$A$2:$A$17),WORKDAY.INTL(N52-1,1,V52,'Resmi Tatiller'!$A$2:$A$17)),IF($AD52="2 Vardiya",IF(O52&lt;TIME(6,0,0),N52-1,IF(O52&lt;TIME(8,0,0),WORKDAY.INTL(N52-1,1,V52,'Resmi Tatiller'!$A$2:$A$17),N52)),IF(O52&gt;=TIME(18,0,0),WORKDAY.INTL(N52,1,V52,'Resmi Tatiller'!$A$2:$A$17),WORKDAY.INTL(N52-1,1,V52,'Resmi Tatiller'!$A$2:$A$17))))))</f>
        <v/>
      </c>
      <c r="X52" s="8" t="str">
        <f t="shared" si="34"/>
        <v/>
      </c>
      <c r="Y52" s="11" t="str">
        <f t="shared" si="35"/>
        <v/>
      </c>
      <c r="Z52" s="11" t="str">
        <f t="shared" si="36"/>
        <v/>
      </c>
      <c r="AA52" s="11" t="str">
        <f t="shared" si="37"/>
        <v/>
      </c>
      <c r="AB52" s="11" t="str">
        <f t="shared" si="38"/>
        <v/>
      </c>
      <c r="AC52" s="12" t="str">
        <f t="shared" si="39"/>
        <v/>
      </c>
      <c r="AD52" s="6" t="str">
        <f t="shared" si="40"/>
        <v>Gündüz</v>
      </c>
      <c r="AE52" s="18" t="str">
        <f t="shared" si="43"/>
        <v/>
      </c>
      <c r="AF52" s="18" t="str">
        <f t="shared" si="44"/>
        <v/>
      </c>
      <c r="AG52" s="19" t="str">
        <f t="shared" si="45"/>
        <v/>
      </c>
      <c r="AH52" s="18" t="str">
        <f>IF(AF52="","",WORKDAY.INTL(AF52-1,1,V52,'Resmi Tatiller'!$A$2:$A$17))</f>
        <v/>
      </c>
      <c r="AI52" s="18" t="str">
        <f t="shared" si="46"/>
        <v/>
      </c>
      <c r="AJ52" s="18" t="str">
        <f>IF(AE52="","",IF(AH52&lt;&gt;AF52,AH52+TIME(8,0,0),IF(AG52&lt;TIME(8,0,0),AF52+TIME(8,0,0),IF(AG52&lt;TIME(12,0,0),AE52,IF(AG52&lt;TIME(12,45,0),AF52+TIME(12,45,0),IF(AG52&lt;TIME(15,0,0),AE52,IF(AG52&lt;TIME(15,15,0),AF52+TIME(15,15,0),IF(AG52&lt;TIME(18,0,0),AE52,WORKDAY.INTL(AF52,1,V52,'Resmi Tatiller'!$A$2:$A$17)+TIME(8,0,0)))))))))</f>
        <v/>
      </c>
      <c r="AK52" s="18" t="str">
        <f>IF(AE52="","",IF(AH52&lt;&gt;AF52,AH52+TIME(8,0,0),IF(AG52&lt;TIME(8,0,0),AF52+TIME(8,0,0),IF(AG52&lt;TIME(12,0,0),AE52,IF(AG52&lt;TIME(12,45,0),AF52+TIME(12,45,0),IF(AG52&lt;TIME(15,0,0),AE52,IF(AG52&lt;TIME(15,15,0),AF52+TIME(15,15,0),IF(AG52&lt;TIME(20,0,0),AE52,WORKDAY.INTL(AF52,1,V52,'Resmi Tatiller'!$A$2:$A$17)+TIME(8,0,0)))))))))</f>
        <v/>
      </c>
      <c r="AL52" s="18" t="str">
        <f t="shared" si="47"/>
        <v/>
      </c>
    </row>
    <row r="53" spans="1:38" x14ac:dyDescent="0.25">
      <c r="A53" s="6" t="str">
        <f t="shared" si="24"/>
        <v/>
      </c>
      <c r="B53" s="6"/>
      <c r="C53" s="7" t="str">
        <f>IFERROR(VLOOKUP(B53,'Ürün Veri'!$A:$E,2,FALSE),"")</f>
        <v/>
      </c>
      <c r="D53" s="7" t="str">
        <f>IFERROR(VLOOKUP(B53,'Ürün Veri'!$A:$E,3,FALSE),"")</f>
        <v/>
      </c>
      <c r="E53" s="7" t="str">
        <f>IFERROR(VLOOKUP(B53,'Ürün Veri'!$A:$E,4,FALSE),"")</f>
        <v/>
      </c>
      <c r="F53" s="7" t="str">
        <f>IFERROR(VLOOKUP(B53,'Ürün Veri'!$A:$E,5,FALSE),"")</f>
        <v/>
      </c>
      <c r="G53" s="6"/>
      <c r="H53" s="6"/>
      <c r="I53" s="14">
        <v>10</v>
      </c>
      <c r="J53" s="15">
        <f t="shared" si="25"/>
        <v>45</v>
      </c>
      <c r="K53" s="15">
        <f t="shared" si="26"/>
        <v>15</v>
      </c>
      <c r="L53" s="8">
        <f t="shared" si="27"/>
        <v>9</v>
      </c>
      <c r="M53" s="6" t="s">
        <v>763</v>
      </c>
      <c r="N53" s="9" t="str">
        <f t="shared" si="41"/>
        <v/>
      </c>
      <c r="O53" s="10" t="str">
        <f t="shared" si="42"/>
        <v/>
      </c>
      <c r="P53" s="8" t="str">
        <f t="shared" si="28"/>
        <v/>
      </c>
      <c r="Q53" s="8" t="str">
        <f t="shared" si="29"/>
        <v/>
      </c>
      <c r="R53" s="9" t="str">
        <f>IF(AB53="","",WORKDAY.INTL(W53,AA53,V53,'Resmi Tatiller'!$A$2:$A$17))</f>
        <v/>
      </c>
      <c r="S53" s="10" t="str">
        <f t="shared" si="30"/>
        <v/>
      </c>
      <c r="T53" s="8" t="str">
        <f t="shared" si="31"/>
        <v>Boş</v>
      </c>
      <c r="U53" s="8">
        <f t="shared" si="32"/>
        <v>540</v>
      </c>
      <c r="V53" s="11" t="str">
        <f t="shared" si="33"/>
        <v>0000011</v>
      </c>
      <c r="W53" s="9" t="str">
        <f>IF(OR(N53="",O53=""),"",IF($AD53="24 Saat",N53,IF($AD53="12 Saat",IF(O53&gt;=TIME(20,0,0),WORKDAY.INTL(N53,1,V53,'Resmi Tatiller'!$A$2:$A$17),WORKDAY.INTL(N53-1,1,V53,'Resmi Tatiller'!$A$2:$A$17)),IF($AD53="2 Vardiya",IF(O53&lt;TIME(6,0,0),N53-1,IF(O53&lt;TIME(8,0,0),WORKDAY.INTL(N53-1,1,V53,'Resmi Tatiller'!$A$2:$A$17),N53)),IF(O53&gt;=TIME(18,0,0),WORKDAY.INTL(N53,1,V53,'Resmi Tatiller'!$A$2:$A$17),WORKDAY.INTL(N53-1,1,V53,'Resmi Tatiller'!$A$2:$A$17))))))</f>
        <v/>
      </c>
      <c r="X53" s="8" t="str">
        <f t="shared" si="34"/>
        <v/>
      </c>
      <c r="Y53" s="11" t="str">
        <f t="shared" si="35"/>
        <v/>
      </c>
      <c r="Z53" s="11" t="str">
        <f t="shared" si="36"/>
        <v/>
      </c>
      <c r="AA53" s="11" t="str">
        <f t="shared" si="37"/>
        <v/>
      </c>
      <c r="AB53" s="11" t="str">
        <f t="shared" si="38"/>
        <v/>
      </c>
      <c r="AC53" s="12" t="str">
        <f t="shared" si="39"/>
        <v/>
      </c>
      <c r="AD53" s="6" t="str">
        <f t="shared" si="40"/>
        <v>Gündüz</v>
      </c>
      <c r="AE53" s="18" t="str">
        <f t="shared" si="43"/>
        <v/>
      </c>
      <c r="AF53" s="18" t="str">
        <f t="shared" si="44"/>
        <v/>
      </c>
      <c r="AG53" s="19" t="str">
        <f t="shared" si="45"/>
        <v/>
      </c>
      <c r="AH53" s="18" t="str">
        <f>IF(AF53="","",WORKDAY.INTL(AF53-1,1,V53,'Resmi Tatiller'!$A$2:$A$17))</f>
        <v/>
      </c>
      <c r="AI53" s="18" t="str">
        <f t="shared" si="46"/>
        <v/>
      </c>
      <c r="AJ53" s="18" t="str">
        <f>IF(AE53="","",IF(AH53&lt;&gt;AF53,AH53+TIME(8,0,0),IF(AG53&lt;TIME(8,0,0),AF53+TIME(8,0,0),IF(AG53&lt;TIME(12,0,0),AE53,IF(AG53&lt;TIME(12,45,0),AF53+TIME(12,45,0),IF(AG53&lt;TIME(15,0,0),AE53,IF(AG53&lt;TIME(15,15,0),AF53+TIME(15,15,0),IF(AG53&lt;TIME(18,0,0),AE53,WORKDAY.INTL(AF53,1,V53,'Resmi Tatiller'!$A$2:$A$17)+TIME(8,0,0)))))))))</f>
        <v/>
      </c>
      <c r="AK53" s="18" t="str">
        <f>IF(AE53="","",IF(AH53&lt;&gt;AF53,AH53+TIME(8,0,0),IF(AG53&lt;TIME(8,0,0),AF53+TIME(8,0,0),IF(AG53&lt;TIME(12,0,0),AE53,IF(AG53&lt;TIME(12,45,0),AF53+TIME(12,45,0),IF(AG53&lt;TIME(15,0,0),AE53,IF(AG53&lt;TIME(15,15,0),AF53+TIME(15,15,0),IF(AG53&lt;TIME(20,0,0),AE53,WORKDAY.INTL(AF53,1,V53,'Resmi Tatiller'!$A$2:$A$17)+TIME(8,0,0)))))))))</f>
        <v/>
      </c>
      <c r="AL53" s="18" t="str">
        <f t="shared" si="47"/>
        <v/>
      </c>
    </row>
    <row r="54" spans="1:38" x14ac:dyDescent="0.25">
      <c r="A54" s="6" t="str">
        <f t="shared" si="24"/>
        <v/>
      </c>
      <c r="B54" s="6"/>
      <c r="C54" s="7" t="str">
        <f>IFERROR(VLOOKUP(B54,'Ürün Veri'!$A:$E,2,FALSE),"")</f>
        <v/>
      </c>
      <c r="D54" s="7" t="str">
        <f>IFERROR(VLOOKUP(B54,'Ürün Veri'!$A:$E,3,FALSE),"")</f>
        <v/>
      </c>
      <c r="E54" s="7" t="str">
        <f>IFERROR(VLOOKUP(B54,'Ürün Veri'!$A:$E,4,FALSE),"")</f>
        <v/>
      </c>
      <c r="F54" s="7" t="str">
        <f>IFERROR(VLOOKUP(B54,'Ürün Veri'!$A:$E,5,FALSE),"")</f>
        <v/>
      </c>
      <c r="G54" s="6"/>
      <c r="H54" s="6"/>
      <c r="I54" s="14">
        <v>10</v>
      </c>
      <c r="J54" s="15">
        <f t="shared" si="25"/>
        <v>45</v>
      </c>
      <c r="K54" s="15">
        <f t="shared" si="26"/>
        <v>15</v>
      </c>
      <c r="L54" s="8">
        <f t="shared" si="27"/>
        <v>9</v>
      </c>
      <c r="M54" s="6" t="s">
        <v>763</v>
      </c>
      <c r="N54" s="9" t="str">
        <f t="shared" si="41"/>
        <v/>
      </c>
      <c r="O54" s="10" t="str">
        <f t="shared" si="42"/>
        <v/>
      </c>
      <c r="P54" s="8" t="str">
        <f t="shared" si="28"/>
        <v/>
      </c>
      <c r="Q54" s="8" t="str">
        <f t="shared" si="29"/>
        <v/>
      </c>
      <c r="R54" s="9" t="str">
        <f>IF(AB54="","",WORKDAY.INTL(W54,AA54,V54,'Resmi Tatiller'!$A$2:$A$17))</f>
        <v/>
      </c>
      <c r="S54" s="10" t="str">
        <f t="shared" si="30"/>
        <v/>
      </c>
      <c r="T54" s="8" t="str">
        <f t="shared" si="31"/>
        <v>Boş</v>
      </c>
      <c r="U54" s="8">
        <f t="shared" si="32"/>
        <v>540</v>
      </c>
      <c r="V54" s="11" t="str">
        <f t="shared" si="33"/>
        <v>0000011</v>
      </c>
      <c r="W54" s="9" t="str">
        <f>IF(OR(N54="",O54=""),"",IF($AD54="24 Saat",N54,IF($AD54="12 Saat",IF(O54&gt;=TIME(20,0,0),WORKDAY.INTL(N54,1,V54,'Resmi Tatiller'!$A$2:$A$17),WORKDAY.INTL(N54-1,1,V54,'Resmi Tatiller'!$A$2:$A$17)),IF($AD54="2 Vardiya",IF(O54&lt;TIME(6,0,0),N54-1,IF(O54&lt;TIME(8,0,0),WORKDAY.INTL(N54-1,1,V54,'Resmi Tatiller'!$A$2:$A$17),N54)),IF(O54&gt;=TIME(18,0,0),WORKDAY.INTL(N54,1,V54,'Resmi Tatiller'!$A$2:$A$17),WORKDAY.INTL(N54-1,1,V54,'Resmi Tatiller'!$A$2:$A$17))))))</f>
        <v/>
      </c>
      <c r="X54" s="8" t="str">
        <f t="shared" si="34"/>
        <v/>
      </c>
      <c r="Y54" s="11" t="str">
        <f t="shared" si="35"/>
        <v/>
      </c>
      <c r="Z54" s="11" t="str">
        <f t="shared" si="36"/>
        <v/>
      </c>
      <c r="AA54" s="11" t="str">
        <f t="shared" si="37"/>
        <v/>
      </c>
      <c r="AB54" s="11" t="str">
        <f t="shared" si="38"/>
        <v/>
      </c>
      <c r="AC54" s="12" t="str">
        <f t="shared" si="39"/>
        <v/>
      </c>
      <c r="AD54" s="6" t="str">
        <f t="shared" si="40"/>
        <v>Gündüz</v>
      </c>
      <c r="AE54" s="18" t="str">
        <f t="shared" si="43"/>
        <v/>
      </c>
      <c r="AF54" s="18" t="str">
        <f t="shared" si="44"/>
        <v/>
      </c>
      <c r="AG54" s="19" t="str">
        <f t="shared" si="45"/>
        <v/>
      </c>
      <c r="AH54" s="18" t="str">
        <f>IF(AF54="","",WORKDAY.INTL(AF54-1,1,V54,'Resmi Tatiller'!$A$2:$A$17))</f>
        <v/>
      </c>
      <c r="AI54" s="18" t="str">
        <f t="shared" si="46"/>
        <v/>
      </c>
      <c r="AJ54" s="18" t="str">
        <f>IF(AE54="","",IF(AH54&lt;&gt;AF54,AH54+TIME(8,0,0),IF(AG54&lt;TIME(8,0,0),AF54+TIME(8,0,0),IF(AG54&lt;TIME(12,0,0),AE54,IF(AG54&lt;TIME(12,45,0),AF54+TIME(12,45,0),IF(AG54&lt;TIME(15,0,0),AE54,IF(AG54&lt;TIME(15,15,0),AF54+TIME(15,15,0),IF(AG54&lt;TIME(18,0,0),AE54,WORKDAY.INTL(AF54,1,V54,'Resmi Tatiller'!$A$2:$A$17)+TIME(8,0,0)))))))))</f>
        <v/>
      </c>
      <c r="AK54" s="18" t="str">
        <f>IF(AE54="","",IF(AH54&lt;&gt;AF54,AH54+TIME(8,0,0),IF(AG54&lt;TIME(8,0,0),AF54+TIME(8,0,0),IF(AG54&lt;TIME(12,0,0),AE54,IF(AG54&lt;TIME(12,45,0),AF54+TIME(12,45,0),IF(AG54&lt;TIME(15,0,0),AE54,IF(AG54&lt;TIME(15,15,0),AF54+TIME(15,15,0),IF(AG54&lt;TIME(20,0,0),AE54,WORKDAY.INTL(AF54,1,V54,'Resmi Tatiller'!$A$2:$A$17)+TIME(8,0,0)))))))))</f>
        <v/>
      </c>
      <c r="AL54" s="18" t="str">
        <f t="shared" si="47"/>
        <v/>
      </c>
    </row>
    <row r="55" spans="1:38" x14ac:dyDescent="0.25">
      <c r="A55" s="6" t="str">
        <f t="shared" si="24"/>
        <v/>
      </c>
      <c r="B55" s="6"/>
      <c r="C55" s="7" t="str">
        <f>IFERROR(VLOOKUP(B55,'Ürün Veri'!$A:$E,2,FALSE),"")</f>
        <v/>
      </c>
      <c r="D55" s="7" t="str">
        <f>IFERROR(VLOOKUP(B55,'Ürün Veri'!$A:$E,3,FALSE),"")</f>
        <v/>
      </c>
      <c r="E55" s="7" t="str">
        <f>IFERROR(VLOOKUP(B55,'Ürün Veri'!$A:$E,4,FALSE),"")</f>
        <v/>
      </c>
      <c r="F55" s="7" t="str">
        <f>IFERROR(VLOOKUP(B55,'Ürün Veri'!$A:$E,5,FALSE),"")</f>
        <v/>
      </c>
      <c r="G55" s="6"/>
      <c r="H55" s="6"/>
      <c r="I55" s="14">
        <v>10</v>
      </c>
      <c r="J55" s="15">
        <f t="shared" si="25"/>
        <v>45</v>
      </c>
      <c r="K55" s="15">
        <f t="shared" si="26"/>
        <v>15</v>
      </c>
      <c r="L55" s="8">
        <f t="shared" si="27"/>
        <v>9</v>
      </c>
      <c r="M55" s="6" t="s">
        <v>763</v>
      </c>
      <c r="N55" s="9" t="str">
        <f t="shared" si="41"/>
        <v/>
      </c>
      <c r="O55" s="10" t="str">
        <f t="shared" si="42"/>
        <v/>
      </c>
      <c r="P55" s="8" t="str">
        <f t="shared" si="28"/>
        <v/>
      </c>
      <c r="Q55" s="8" t="str">
        <f t="shared" si="29"/>
        <v/>
      </c>
      <c r="R55" s="9" t="str">
        <f>IF(AB55="","",WORKDAY.INTL(W55,AA55,V55,'Resmi Tatiller'!$A$2:$A$17))</f>
        <v/>
      </c>
      <c r="S55" s="10" t="str">
        <f t="shared" si="30"/>
        <v/>
      </c>
      <c r="T55" s="8" t="str">
        <f t="shared" si="31"/>
        <v>Boş</v>
      </c>
      <c r="U55" s="8">
        <f t="shared" si="32"/>
        <v>540</v>
      </c>
      <c r="V55" s="11" t="str">
        <f t="shared" si="33"/>
        <v>0000011</v>
      </c>
      <c r="W55" s="9" t="str">
        <f>IF(OR(N55="",O55=""),"",IF($AD55="24 Saat",N55,IF($AD55="12 Saat",IF(O55&gt;=TIME(20,0,0),WORKDAY.INTL(N55,1,V55,'Resmi Tatiller'!$A$2:$A$17),WORKDAY.INTL(N55-1,1,V55,'Resmi Tatiller'!$A$2:$A$17)),IF($AD55="2 Vardiya",IF(O55&lt;TIME(6,0,0),N55-1,IF(O55&lt;TIME(8,0,0),WORKDAY.INTL(N55-1,1,V55,'Resmi Tatiller'!$A$2:$A$17),N55)),IF(O55&gt;=TIME(18,0,0),WORKDAY.INTL(N55,1,V55,'Resmi Tatiller'!$A$2:$A$17),WORKDAY.INTL(N55-1,1,V55,'Resmi Tatiller'!$A$2:$A$17))))))</f>
        <v/>
      </c>
      <c r="X55" s="8" t="str">
        <f t="shared" si="34"/>
        <v/>
      </c>
      <c r="Y55" s="11" t="str">
        <f t="shared" si="35"/>
        <v/>
      </c>
      <c r="Z55" s="11" t="str">
        <f t="shared" si="36"/>
        <v/>
      </c>
      <c r="AA55" s="11" t="str">
        <f t="shared" si="37"/>
        <v/>
      </c>
      <c r="AB55" s="11" t="str">
        <f t="shared" si="38"/>
        <v/>
      </c>
      <c r="AC55" s="12" t="str">
        <f t="shared" si="39"/>
        <v/>
      </c>
      <c r="AD55" s="6" t="str">
        <f t="shared" si="40"/>
        <v>Gündüz</v>
      </c>
      <c r="AE55" s="18" t="str">
        <f t="shared" si="43"/>
        <v/>
      </c>
      <c r="AF55" s="18" t="str">
        <f t="shared" si="44"/>
        <v/>
      </c>
      <c r="AG55" s="19" t="str">
        <f t="shared" si="45"/>
        <v/>
      </c>
      <c r="AH55" s="18" t="str">
        <f>IF(AF55="","",WORKDAY.INTL(AF55-1,1,V55,'Resmi Tatiller'!$A$2:$A$17))</f>
        <v/>
      </c>
      <c r="AI55" s="18" t="str">
        <f t="shared" si="46"/>
        <v/>
      </c>
      <c r="AJ55" s="18" t="str">
        <f>IF(AE55="","",IF(AH55&lt;&gt;AF55,AH55+TIME(8,0,0),IF(AG55&lt;TIME(8,0,0),AF55+TIME(8,0,0),IF(AG55&lt;TIME(12,0,0),AE55,IF(AG55&lt;TIME(12,45,0),AF55+TIME(12,45,0),IF(AG55&lt;TIME(15,0,0),AE55,IF(AG55&lt;TIME(15,15,0),AF55+TIME(15,15,0),IF(AG55&lt;TIME(18,0,0),AE55,WORKDAY.INTL(AF55,1,V55,'Resmi Tatiller'!$A$2:$A$17)+TIME(8,0,0)))))))))</f>
        <v/>
      </c>
      <c r="AK55" s="18" t="str">
        <f>IF(AE55="","",IF(AH55&lt;&gt;AF55,AH55+TIME(8,0,0),IF(AG55&lt;TIME(8,0,0),AF55+TIME(8,0,0),IF(AG55&lt;TIME(12,0,0),AE55,IF(AG55&lt;TIME(12,45,0),AF55+TIME(12,45,0),IF(AG55&lt;TIME(15,0,0),AE55,IF(AG55&lt;TIME(15,15,0),AF55+TIME(15,15,0),IF(AG55&lt;TIME(20,0,0),AE55,WORKDAY.INTL(AF55,1,V55,'Resmi Tatiller'!$A$2:$A$17)+TIME(8,0,0)))))))))</f>
        <v/>
      </c>
      <c r="AL55" s="18" t="str">
        <f t="shared" si="47"/>
        <v/>
      </c>
    </row>
    <row r="56" spans="1:38" x14ac:dyDescent="0.25">
      <c r="A56" s="6" t="str">
        <f t="shared" si="24"/>
        <v/>
      </c>
      <c r="B56" s="6"/>
      <c r="C56" s="7" t="str">
        <f>IFERROR(VLOOKUP(B56,'Ürün Veri'!$A:$E,2,FALSE),"")</f>
        <v/>
      </c>
      <c r="D56" s="7" t="str">
        <f>IFERROR(VLOOKUP(B56,'Ürün Veri'!$A:$E,3,FALSE),"")</f>
        <v/>
      </c>
      <c r="E56" s="7" t="str">
        <f>IFERROR(VLOOKUP(B56,'Ürün Veri'!$A:$E,4,FALSE),"")</f>
        <v/>
      </c>
      <c r="F56" s="7" t="str">
        <f>IFERROR(VLOOKUP(B56,'Ürün Veri'!$A:$E,5,FALSE),"")</f>
        <v/>
      </c>
      <c r="G56" s="6"/>
      <c r="H56" s="6"/>
      <c r="I56" s="14">
        <v>10</v>
      </c>
      <c r="J56" s="15">
        <f t="shared" si="25"/>
        <v>45</v>
      </c>
      <c r="K56" s="15">
        <f t="shared" si="26"/>
        <v>15</v>
      </c>
      <c r="L56" s="8">
        <f t="shared" si="27"/>
        <v>9</v>
      </c>
      <c r="M56" s="6" t="s">
        <v>763</v>
      </c>
      <c r="N56" s="9" t="str">
        <f t="shared" si="41"/>
        <v/>
      </c>
      <c r="O56" s="10" t="str">
        <f t="shared" si="42"/>
        <v/>
      </c>
      <c r="P56" s="8" t="str">
        <f t="shared" si="28"/>
        <v/>
      </c>
      <c r="Q56" s="8" t="str">
        <f t="shared" si="29"/>
        <v/>
      </c>
      <c r="R56" s="9" t="str">
        <f>IF(AB56="","",WORKDAY.INTL(W56,AA56,V56,'Resmi Tatiller'!$A$2:$A$17))</f>
        <v/>
      </c>
      <c r="S56" s="10" t="str">
        <f t="shared" si="30"/>
        <v/>
      </c>
      <c r="T56" s="8" t="str">
        <f t="shared" si="31"/>
        <v>Boş</v>
      </c>
      <c r="U56" s="8">
        <f t="shared" si="32"/>
        <v>540</v>
      </c>
      <c r="V56" s="11" t="str">
        <f t="shared" si="33"/>
        <v>0000011</v>
      </c>
      <c r="W56" s="9" t="str">
        <f>IF(OR(N56="",O56=""),"",IF($AD56="24 Saat",N56,IF($AD56="12 Saat",IF(O56&gt;=TIME(20,0,0),WORKDAY.INTL(N56,1,V56,'Resmi Tatiller'!$A$2:$A$17),WORKDAY.INTL(N56-1,1,V56,'Resmi Tatiller'!$A$2:$A$17)),IF($AD56="2 Vardiya",IF(O56&lt;TIME(6,0,0),N56-1,IF(O56&lt;TIME(8,0,0),WORKDAY.INTL(N56-1,1,V56,'Resmi Tatiller'!$A$2:$A$17),N56)),IF(O56&gt;=TIME(18,0,0),WORKDAY.INTL(N56,1,V56,'Resmi Tatiller'!$A$2:$A$17),WORKDAY.INTL(N56-1,1,V56,'Resmi Tatiller'!$A$2:$A$17))))))</f>
        <v/>
      </c>
      <c r="X56" s="8" t="str">
        <f t="shared" si="34"/>
        <v/>
      </c>
      <c r="Y56" s="11" t="str">
        <f t="shared" si="35"/>
        <v/>
      </c>
      <c r="Z56" s="11" t="str">
        <f t="shared" si="36"/>
        <v/>
      </c>
      <c r="AA56" s="11" t="str">
        <f t="shared" si="37"/>
        <v/>
      </c>
      <c r="AB56" s="11" t="str">
        <f t="shared" si="38"/>
        <v/>
      </c>
      <c r="AC56" s="12" t="str">
        <f t="shared" si="39"/>
        <v/>
      </c>
      <c r="AD56" s="6" t="str">
        <f t="shared" si="40"/>
        <v>Gündüz</v>
      </c>
      <c r="AE56" s="18" t="str">
        <f t="shared" si="43"/>
        <v/>
      </c>
      <c r="AF56" s="18" t="str">
        <f t="shared" si="44"/>
        <v/>
      </c>
      <c r="AG56" s="19" t="str">
        <f t="shared" si="45"/>
        <v/>
      </c>
      <c r="AH56" s="18" t="str">
        <f>IF(AF56="","",WORKDAY.INTL(AF56-1,1,V56,'Resmi Tatiller'!$A$2:$A$17))</f>
        <v/>
      </c>
      <c r="AI56" s="18" t="str">
        <f t="shared" si="46"/>
        <v/>
      </c>
      <c r="AJ56" s="18" t="str">
        <f>IF(AE56="","",IF(AH56&lt;&gt;AF56,AH56+TIME(8,0,0),IF(AG56&lt;TIME(8,0,0),AF56+TIME(8,0,0),IF(AG56&lt;TIME(12,0,0),AE56,IF(AG56&lt;TIME(12,45,0),AF56+TIME(12,45,0),IF(AG56&lt;TIME(15,0,0),AE56,IF(AG56&lt;TIME(15,15,0),AF56+TIME(15,15,0),IF(AG56&lt;TIME(18,0,0),AE56,WORKDAY.INTL(AF56,1,V56,'Resmi Tatiller'!$A$2:$A$17)+TIME(8,0,0)))))))))</f>
        <v/>
      </c>
      <c r="AK56" s="18" t="str">
        <f>IF(AE56="","",IF(AH56&lt;&gt;AF56,AH56+TIME(8,0,0),IF(AG56&lt;TIME(8,0,0),AF56+TIME(8,0,0),IF(AG56&lt;TIME(12,0,0),AE56,IF(AG56&lt;TIME(12,45,0),AF56+TIME(12,45,0),IF(AG56&lt;TIME(15,0,0),AE56,IF(AG56&lt;TIME(15,15,0),AF56+TIME(15,15,0),IF(AG56&lt;TIME(20,0,0),AE56,WORKDAY.INTL(AF56,1,V56,'Resmi Tatiller'!$A$2:$A$17)+TIME(8,0,0)))))))))</f>
        <v/>
      </c>
      <c r="AL56" s="18" t="str">
        <f t="shared" si="47"/>
        <v/>
      </c>
    </row>
    <row r="57" spans="1:38" x14ac:dyDescent="0.25">
      <c r="A57" s="6" t="str">
        <f t="shared" si="24"/>
        <v/>
      </c>
      <c r="B57" s="6"/>
      <c r="C57" s="7" t="str">
        <f>IFERROR(VLOOKUP(B57,'Ürün Veri'!$A:$E,2,FALSE),"")</f>
        <v/>
      </c>
      <c r="D57" s="7" t="str">
        <f>IFERROR(VLOOKUP(B57,'Ürün Veri'!$A:$E,3,FALSE),"")</f>
        <v/>
      </c>
      <c r="E57" s="7" t="str">
        <f>IFERROR(VLOOKUP(B57,'Ürün Veri'!$A:$E,4,FALSE),"")</f>
        <v/>
      </c>
      <c r="F57" s="7" t="str">
        <f>IFERROR(VLOOKUP(B57,'Ürün Veri'!$A:$E,5,FALSE),"")</f>
        <v/>
      </c>
      <c r="G57" s="6"/>
      <c r="H57" s="6"/>
      <c r="I57" s="14">
        <v>10</v>
      </c>
      <c r="J57" s="15">
        <f t="shared" si="25"/>
        <v>45</v>
      </c>
      <c r="K57" s="15">
        <f t="shared" si="26"/>
        <v>15</v>
      </c>
      <c r="L57" s="8">
        <f t="shared" si="27"/>
        <v>9</v>
      </c>
      <c r="M57" s="6" t="s">
        <v>763</v>
      </c>
      <c r="N57" s="9" t="str">
        <f t="shared" si="41"/>
        <v/>
      </c>
      <c r="O57" s="10" t="str">
        <f t="shared" si="42"/>
        <v/>
      </c>
      <c r="P57" s="8" t="str">
        <f t="shared" si="28"/>
        <v/>
      </c>
      <c r="Q57" s="8" t="str">
        <f t="shared" si="29"/>
        <v/>
      </c>
      <c r="R57" s="9" t="str">
        <f>IF(AB57="","",WORKDAY.INTL(W57,AA57,V57,'Resmi Tatiller'!$A$2:$A$17))</f>
        <v/>
      </c>
      <c r="S57" s="10" t="str">
        <f t="shared" si="30"/>
        <v/>
      </c>
      <c r="T57" s="8" t="str">
        <f t="shared" si="31"/>
        <v>Boş</v>
      </c>
      <c r="U57" s="8">
        <f t="shared" si="32"/>
        <v>540</v>
      </c>
      <c r="V57" s="11" t="str">
        <f t="shared" si="33"/>
        <v>0000011</v>
      </c>
      <c r="W57" s="9" t="str">
        <f>IF(OR(N57="",O57=""),"",IF($AD57="24 Saat",N57,IF($AD57="12 Saat",IF(O57&gt;=TIME(20,0,0),WORKDAY.INTL(N57,1,V57,'Resmi Tatiller'!$A$2:$A$17),WORKDAY.INTL(N57-1,1,V57,'Resmi Tatiller'!$A$2:$A$17)),IF($AD57="2 Vardiya",IF(O57&lt;TIME(6,0,0),N57-1,IF(O57&lt;TIME(8,0,0),WORKDAY.INTL(N57-1,1,V57,'Resmi Tatiller'!$A$2:$A$17),N57)),IF(O57&gt;=TIME(18,0,0),WORKDAY.INTL(N57,1,V57,'Resmi Tatiller'!$A$2:$A$17),WORKDAY.INTL(N57-1,1,V57,'Resmi Tatiller'!$A$2:$A$17))))))</f>
        <v/>
      </c>
      <c r="X57" s="8" t="str">
        <f t="shared" si="34"/>
        <v/>
      </c>
      <c r="Y57" s="11" t="str">
        <f t="shared" si="35"/>
        <v/>
      </c>
      <c r="Z57" s="11" t="str">
        <f t="shared" si="36"/>
        <v/>
      </c>
      <c r="AA57" s="11" t="str">
        <f t="shared" si="37"/>
        <v/>
      </c>
      <c r="AB57" s="11" t="str">
        <f t="shared" si="38"/>
        <v/>
      </c>
      <c r="AC57" s="12" t="str">
        <f t="shared" si="39"/>
        <v/>
      </c>
      <c r="AD57" s="6" t="str">
        <f t="shared" si="40"/>
        <v>Gündüz</v>
      </c>
      <c r="AE57" s="18" t="str">
        <f t="shared" si="43"/>
        <v/>
      </c>
      <c r="AF57" s="18" t="str">
        <f t="shared" si="44"/>
        <v/>
      </c>
      <c r="AG57" s="19" t="str">
        <f t="shared" si="45"/>
        <v/>
      </c>
      <c r="AH57" s="18" t="str">
        <f>IF(AF57="","",WORKDAY.INTL(AF57-1,1,V57,'Resmi Tatiller'!$A$2:$A$17))</f>
        <v/>
      </c>
      <c r="AI57" s="18" t="str">
        <f t="shared" si="46"/>
        <v/>
      </c>
      <c r="AJ57" s="18" t="str">
        <f>IF(AE57="","",IF(AH57&lt;&gt;AF57,AH57+TIME(8,0,0),IF(AG57&lt;TIME(8,0,0),AF57+TIME(8,0,0),IF(AG57&lt;TIME(12,0,0),AE57,IF(AG57&lt;TIME(12,45,0),AF57+TIME(12,45,0),IF(AG57&lt;TIME(15,0,0),AE57,IF(AG57&lt;TIME(15,15,0),AF57+TIME(15,15,0),IF(AG57&lt;TIME(18,0,0),AE57,WORKDAY.INTL(AF57,1,V57,'Resmi Tatiller'!$A$2:$A$17)+TIME(8,0,0)))))))))</f>
        <v/>
      </c>
      <c r="AK57" s="18" t="str">
        <f>IF(AE57="","",IF(AH57&lt;&gt;AF57,AH57+TIME(8,0,0),IF(AG57&lt;TIME(8,0,0),AF57+TIME(8,0,0),IF(AG57&lt;TIME(12,0,0),AE57,IF(AG57&lt;TIME(12,45,0),AF57+TIME(12,45,0),IF(AG57&lt;TIME(15,0,0),AE57,IF(AG57&lt;TIME(15,15,0),AF57+TIME(15,15,0),IF(AG57&lt;TIME(20,0,0),AE57,WORKDAY.INTL(AF57,1,V57,'Resmi Tatiller'!$A$2:$A$17)+TIME(8,0,0)))))))))</f>
        <v/>
      </c>
      <c r="AL57" s="18" t="str">
        <f t="shared" si="47"/>
        <v/>
      </c>
    </row>
    <row r="58" spans="1:38" x14ac:dyDescent="0.25">
      <c r="A58" s="6" t="str">
        <f t="shared" si="24"/>
        <v/>
      </c>
      <c r="B58" s="6"/>
      <c r="C58" s="7" t="str">
        <f>IFERROR(VLOOKUP(B58,'Ürün Veri'!$A:$E,2,FALSE),"")</f>
        <v/>
      </c>
      <c r="D58" s="7" t="str">
        <f>IFERROR(VLOOKUP(B58,'Ürün Veri'!$A:$E,3,FALSE),"")</f>
        <v/>
      </c>
      <c r="E58" s="7" t="str">
        <f>IFERROR(VLOOKUP(B58,'Ürün Veri'!$A:$E,4,FALSE),"")</f>
        <v/>
      </c>
      <c r="F58" s="7" t="str">
        <f>IFERROR(VLOOKUP(B58,'Ürün Veri'!$A:$E,5,FALSE),"")</f>
        <v/>
      </c>
      <c r="G58" s="6"/>
      <c r="H58" s="6"/>
      <c r="I58" s="14">
        <v>10</v>
      </c>
      <c r="J58" s="15">
        <f t="shared" si="25"/>
        <v>45</v>
      </c>
      <c r="K58" s="15">
        <f t="shared" si="26"/>
        <v>15</v>
      </c>
      <c r="L58" s="8">
        <f t="shared" si="27"/>
        <v>9</v>
      </c>
      <c r="M58" s="6" t="s">
        <v>763</v>
      </c>
      <c r="N58" s="9" t="str">
        <f t="shared" si="41"/>
        <v/>
      </c>
      <c r="O58" s="10" t="str">
        <f t="shared" si="42"/>
        <v/>
      </c>
      <c r="P58" s="8" t="str">
        <f t="shared" si="28"/>
        <v/>
      </c>
      <c r="Q58" s="8" t="str">
        <f t="shared" si="29"/>
        <v/>
      </c>
      <c r="R58" s="9" t="str">
        <f>IF(AB58="","",WORKDAY.INTL(W58,AA58,V58,'Resmi Tatiller'!$A$2:$A$17))</f>
        <v/>
      </c>
      <c r="S58" s="10" t="str">
        <f t="shared" si="30"/>
        <v/>
      </c>
      <c r="T58" s="8" t="str">
        <f t="shared" si="31"/>
        <v>Boş</v>
      </c>
      <c r="U58" s="8">
        <f t="shared" si="32"/>
        <v>540</v>
      </c>
      <c r="V58" s="11" t="str">
        <f t="shared" si="33"/>
        <v>0000011</v>
      </c>
      <c r="W58" s="9" t="str">
        <f>IF(OR(N58="",O58=""),"",IF($AD58="24 Saat",N58,IF($AD58="12 Saat",IF(O58&gt;=TIME(20,0,0),WORKDAY.INTL(N58,1,V58,'Resmi Tatiller'!$A$2:$A$17),WORKDAY.INTL(N58-1,1,V58,'Resmi Tatiller'!$A$2:$A$17)),IF($AD58="2 Vardiya",IF(O58&lt;TIME(6,0,0),N58-1,IF(O58&lt;TIME(8,0,0),WORKDAY.INTL(N58-1,1,V58,'Resmi Tatiller'!$A$2:$A$17),N58)),IF(O58&gt;=TIME(18,0,0),WORKDAY.INTL(N58,1,V58,'Resmi Tatiller'!$A$2:$A$17),WORKDAY.INTL(N58-1,1,V58,'Resmi Tatiller'!$A$2:$A$17))))))</f>
        <v/>
      </c>
      <c r="X58" s="8" t="str">
        <f t="shared" si="34"/>
        <v/>
      </c>
      <c r="Y58" s="11" t="str">
        <f t="shared" si="35"/>
        <v/>
      </c>
      <c r="Z58" s="11" t="str">
        <f t="shared" si="36"/>
        <v/>
      </c>
      <c r="AA58" s="11" t="str">
        <f t="shared" si="37"/>
        <v/>
      </c>
      <c r="AB58" s="11" t="str">
        <f t="shared" si="38"/>
        <v/>
      </c>
      <c r="AC58" s="12" t="str">
        <f t="shared" si="39"/>
        <v/>
      </c>
      <c r="AD58" s="6" t="str">
        <f t="shared" si="40"/>
        <v>Gündüz</v>
      </c>
      <c r="AE58" s="18" t="str">
        <f t="shared" si="43"/>
        <v/>
      </c>
      <c r="AF58" s="18" t="str">
        <f t="shared" si="44"/>
        <v/>
      </c>
      <c r="AG58" s="19" t="str">
        <f t="shared" si="45"/>
        <v/>
      </c>
      <c r="AH58" s="18" t="str">
        <f>IF(AF58="","",WORKDAY.INTL(AF58-1,1,V58,'Resmi Tatiller'!$A$2:$A$17))</f>
        <v/>
      </c>
      <c r="AI58" s="18" t="str">
        <f t="shared" si="46"/>
        <v/>
      </c>
      <c r="AJ58" s="18" t="str">
        <f>IF(AE58="","",IF(AH58&lt;&gt;AF58,AH58+TIME(8,0,0),IF(AG58&lt;TIME(8,0,0),AF58+TIME(8,0,0),IF(AG58&lt;TIME(12,0,0),AE58,IF(AG58&lt;TIME(12,45,0),AF58+TIME(12,45,0),IF(AG58&lt;TIME(15,0,0),AE58,IF(AG58&lt;TIME(15,15,0),AF58+TIME(15,15,0),IF(AG58&lt;TIME(18,0,0),AE58,WORKDAY.INTL(AF58,1,V58,'Resmi Tatiller'!$A$2:$A$17)+TIME(8,0,0)))))))))</f>
        <v/>
      </c>
      <c r="AK58" s="18" t="str">
        <f>IF(AE58="","",IF(AH58&lt;&gt;AF58,AH58+TIME(8,0,0),IF(AG58&lt;TIME(8,0,0),AF58+TIME(8,0,0),IF(AG58&lt;TIME(12,0,0),AE58,IF(AG58&lt;TIME(12,45,0),AF58+TIME(12,45,0),IF(AG58&lt;TIME(15,0,0),AE58,IF(AG58&lt;TIME(15,15,0),AF58+TIME(15,15,0),IF(AG58&lt;TIME(20,0,0),AE58,WORKDAY.INTL(AF58,1,V58,'Resmi Tatiller'!$A$2:$A$17)+TIME(8,0,0)))))))))</f>
        <v/>
      </c>
      <c r="AL58" s="18" t="str">
        <f t="shared" si="47"/>
        <v/>
      </c>
    </row>
    <row r="59" spans="1:38" x14ac:dyDescent="0.25">
      <c r="A59" s="6" t="str">
        <f t="shared" si="24"/>
        <v/>
      </c>
      <c r="B59" s="6"/>
      <c r="C59" s="7" t="str">
        <f>IFERROR(VLOOKUP(B59,'Ürün Veri'!$A:$E,2,FALSE),"")</f>
        <v/>
      </c>
      <c r="D59" s="7" t="str">
        <f>IFERROR(VLOOKUP(B59,'Ürün Veri'!$A:$E,3,FALSE),"")</f>
        <v/>
      </c>
      <c r="E59" s="7" t="str">
        <f>IFERROR(VLOOKUP(B59,'Ürün Veri'!$A:$E,4,FALSE),"")</f>
        <v/>
      </c>
      <c r="F59" s="7" t="str">
        <f>IFERROR(VLOOKUP(B59,'Ürün Veri'!$A:$E,5,FALSE),"")</f>
        <v/>
      </c>
      <c r="G59" s="6"/>
      <c r="H59" s="6"/>
      <c r="I59" s="14">
        <v>10</v>
      </c>
      <c r="J59" s="15">
        <f t="shared" si="25"/>
        <v>45</v>
      </c>
      <c r="K59" s="15">
        <f t="shared" si="26"/>
        <v>15</v>
      </c>
      <c r="L59" s="8">
        <f t="shared" si="27"/>
        <v>9</v>
      </c>
      <c r="M59" s="6" t="s">
        <v>763</v>
      </c>
      <c r="N59" s="9" t="str">
        <f t="shared" si="41"/>
        <v/>
      </c>
      <c r="O59" s="10" t="str">
        <f t="shared" si="42"/>
        <v/>
      </c>
      <c r="P59" s="8" t="str">
        <f t="shared" si="28"/>
        <v/>
      </c>
      <c r="Q59" s="8" t="str">
        <f t="shared" si="29"/>
        <v/>
      </c>
      <c r="R59" s="9" t="str">
        <f>IF(AB59="","",WORKDAY.INTL(W59,AA59,V59,'Resmi Tatiller'!$A$2:$A$17))</f>
        <v/>
      </c>
      <c r="S59" s="10" t="str">
        <f t="shared" si="30"/>
        <v/>
      </c>
      <c r="T59" s="8" t="str">
        <f t="shared" si="31"/>
        <v>Boş</v>
      </c>
      <c r="U59" s="8">
        <f t="shared" si="32"/>
        <v>540</v>
      </c>
      <c r="V59" s="11" t="str">
        <f t="shared" si="33"/>
        <v>0000011</v>
      </c>
      <c r="W59" s="9" t="str">
        <f>IF(OR(N59="",O59=""),"",IF($AD59="24 Saat",N59,IF($AD59="12 Saat",IF(O59&gt;=TIME(20,0,0),WORKDAY.INTL(N59,1,V59,'Resmi Tatiller'!$A$2:$A$17),WORKDAY.INTL(N59-1,1,V59,'Resmi Tatiller'!$A$2:$A$17)),IF($AD59="2 Vardiya",IF(O59&lt;TIME(6,0,0),N59-1,IF(O59&lt;TIME(8,0,0),WORKDAY.INTL(N59-1,1,V59,'Resmi Tatiller'!$A$2:$A$17),N59)),IF(O59&gt;=TIME(18,0,0),WORKDAY.INTL(N59,1,V59,'Resmi Tatiller'!$A$2:$A$17),WORKDAY.INTL(N59-1,1,V59,'Resmi Tatiller'!$A$2:$A$17))))))</f>
        <v/>
      </c>
      <c r="X59" s="8" t="str">
        <f t="shared" si="34"/>
        <v/>
      </c>
      <c r="Y59" s="11" t="str">
        <f t="shared" si="35"/>
        <v/>
      </c>
      <c r="Z59" s="11" t="str">
        <f t="shared" si="36"/>
        <v/>
      </c>
      <c r="AA59" s="11" t="str">
        <f t="shared" si="37"/>
        <v/>
      </c>
      <c r="AB59" s="11" t="str">
        <f t="shared" si="38"/>
        <v/>
      </c>
      <c r="AC59" s="12" t="str">
        <f t="shared" si="39"/>
        <v/>
      </c>
      <c r="AD59" s="6" t="str">
        <f t="shared" si="40"/>
        <v>Gündüz</v>
      </c>
      <c r="AE59" s="18" t="str">
        <f t="shared" si="43"/>
        <v/>
      </c>
      <c r="AF59" s="18" t="str">
        <f t="shared" si="44"/>
        <v/>
      </c>
      <c r="AG59" s="19" t="str">
        <f t="shared" si="45"/>
        <v/>
      </c>
      <c r="AH59" s="18" t="str">
        <f>IF(AF59="","",WORKDAY.INTL(AF59-1,1,V59,'Resmi Tatiller'!$A$2:$A$17))</f>
        <v/>
      </c>
      <c r="AI59" s="18" t="str">
        <f t="shared" si="46"/>
        <v/>
      </c>
      <c r="AJ59" s="18" t="str">
        <f>IF(AE59="","",IF(AH59&lt;&gt;AF59,AH59+TIME(8,0,0),IF(AG59&lt;TIME(8,0,0),AF59+TIME(8,0,0),IF(AG59&lt;TIME(12,0,0),AE59,IF(AG59&lt;TIME(12,45,0),AF59+TIME(12,45,0),IF(AG59&lt;TIME(15,0,0),AE59,IF(AG59&lt;TIME(15,15,0),AF59+TIME(15,15,0),IF(AG59&lt;TIME(18,0,0),AE59,WORKDAY.INTL(AF59,1,V59,'Resmi Tatiller'!$A$2:$A$17)+TIME(8,0,0)))))))))</f>
        <v/>
      </c>
      <c r="AK59" s="18" t="str">
        <f>IF(AE59="","",IF(AH59&lt;&gt;AF59,AH59+TIME(8,0,0),IF(AG59&lt;TIME(8,0,0),AF59+TIME(8,0,0),IF(AG59&lt;TIME(12,0,0),AE59,IF(AG59&lt;TIME(12,45,0),AF59+TIME(12,45,0),IF(AG59&lt;TIME(15,0,0),AE59,IF(AG59&lt;TIME(15,15,0),AF59+TIME(15,15,0),IF(AG59&lt;TIME(20,0,0),AE59,WORKDAY.INTL(AF59,1,V59,'Resmi Tatiller'!$A$2:$A$17)+TIME(8,0,0)))))))))</f>
        <v/>
      </c>
      <c r="AL59" s="18" t="str">
        <f t="shared" si="47"/>
        <v/>
      </c>
    </row>
    <row r="60" spans="1:38" x14ac:dyDescent="0.25">
      <c r="A60" s="6" t="str">
        <f t="shared" si="24"/>
        <v/>
      </c>
      <c r="B60" s="6"/>
      <c r="C60" s="7" t="str">
        <f>IFERROR(VLOOKUP(B60,'Ürün Veri'!$A:$E,2,FALSE),"")</f>
        <v/>
      </c>
      <c r="D60" s="7" t="str">
        <f>IFERROR(VLOOKUP(B60,'Ürün Veri'!$A:$E,3,FALSE),"")</f>
        <v/>
      </c>
      <c r="E60" s="7" t="str">
        <f>IFERROR(VLOOKUP(B60,'Ürün Veri'!$A:$E,4,FALSE),"")</f>
        <v/>
      </c>
      <c r="F60" s="7" t="str">
        <f>IFERROR(VLOOKUP(B60,'Ürün Veri'!$A:$E,5,FALSE),"")</f>
        <v/>
      </c>
      <c r="G60" s="6"/>
      <c r="H60" s="6"/>
      <c r="I60" s="14">
        <v>10</v>
      </c>
      <c r="J60" s="15">
        <f t="shared" si="25"/>
        <v>45</v>
      </c>
      <c r="K60" s="15">
        <f t="shared" si="26"/>
        <v>15</v>
      </c>
      <c r="L60" s="8">
        <f t="shared" si="27"/>
        <v>9</v>
      </c>
      <c r="M60" s="6" t="s">
        <v>763</v>
      </c>
      <c r="N60" s="9" t="str">
        <f t="shared" si="41"/>
        <v/>
      </c>
      <c r="O60" s="10" t="str">
        <f t="shared" si="42"/>
        <v/>
      </c>
      <c r="P60" s="8" t="str">
        <f t="shared" si="28"/>
        <v/>
      </c>
      <c r="Q60" s="8" t="str">
        <f t="shared" si="29"/>
        <v/>
      </c>
      <c r="R60" s="9" t="str">
        <f>IF(AB60="","",WORKDAY.INTL(W60,AA60,V60,'Resmi Tatiller'!$A$2:$A$17))</f>
        <v/>
      </c>
      <c r="S60" s="10" t="str">
        <f t="shared" si="30"/>
        <v/>
      </c>
      <c r="T60" s="8" t="str">
        <f t="shared" si="31"/>
        <v>Boş</v>
      </c>
      <c r="U60" s="8">
        <f t="shared" si="32"/>
        <v>540</v>
      </c>
      <c r="V60" s="11" t="str">
        <f t="shared" si="33"/>
        <v>0000011</v>
      </c>
      <c r="W60" s="9" t="str">
        <f>IF(OR(N60="",O60=""),"",IF($AD60="24 Saat",N60,IF($AD60="12 Saat",IF(O60&gt;=TIME(20,0,0),WORKDAY.INTL(N60,1,V60,'Resmi Tatiller'!$A$2:$A$17),WORKDAY.INTL(N60-1,1,V60,'Resmi Tatiller'!$A$2:$A$17)),IF($AD60="2 Vardiya",IF(O60&lt;TIME(6,0,0),N60-1,IF(O60&lt;TIME(8,0,0),WORKDAY.INTL(N60-1,1,V60,'Resmi Tatiller'!$A$2:$A$17),N60)),IF(O60&gt;=TIME(18,0,0),WORKDAY.INTL(N60,1,V60,'Resmi Tatiller'!$A$2:$A$17),WORKDAY.INTL(N60-1,1,V60,'Resmi Tatiller'!$A$2:$A$17))))))</f>
        <v/>
      </c>
      <c r="X60" s="8" t="str">
        <f t="shared" si="34"/>
        <v/>
      </c>
      <c r="Y60" s="11" t="str">
        <f t="shared" si="35"/>
        <v/>
      </c>
      <c r="Z60" s="11" t="str">
        <f t="shared" si="36"/>
        <v/>
      </c>
      <c r="AA60" s="11" t="str">
        <f t="shared" si="37"/>
        <v/>
      </c>
      <c r="AB60" s="11" t="str">
        <f t="shared" si="38"/>
        <v/>
      </c>
      <c r="AC60" s="12" t="str">
        <f t="shared" si="39"/>
        <v/>
      </c>
      <c r="AD60" s="6" t="str">
        <f t="shared" si="40"/>
        <v>Gündüz</v>
      </c>
      <c r="AE60" s="18" t="str">
        <f t="shared" si="43"/>
        <v/>
      </c>
      <c r="AF60" s="18" t="str">
        <f t="shared" si="44"/>
        <v/>
      </c>
      <c r="AG60" s="19" t="str">
        <f t="shared" si="45"/>
        <v/>
      </c>
      <c r="AH60" s="18" t="str">
        <f>IF(AF60="","",WORKDAY.INTL(AF60-1,1,V60,'Resmi Tatiller'!$A$2:$A$17))</f>
        <v/>
      </c>
      <c r="AI60" s="18" t="str">
        <f t="shared" si="46"/>
        <v/>
      </c>
      <c r="AJ60" s="18" t="str">
        <f>IF(AE60="","",IF(AH60&lt;&gt;AF60,AH60+TIME(8,0,0),IF(AG60&lt;TIME(8,0,0),AF60+TIME(8,0,0),IF(AG60&lt;TIME(12,0,0),AE60,IF(AG60&lt;TIME(12,45,0),AF60+TIME(12,45,0),IF(AG60&lt;TIME(15,0,0),AE60,IF(AG60&lt;TIME(15,15,0),AF60+TIME(15,15,0),IF(AG60&lt;TIME(18,0,0),AE60,WORKDAY.INTL(AF60,1,V60,'Resmi Tatiller'!$A$2:$A$17)+TIME(8,0,0)))))))))</f>
        <v/>
      </c>
      <c r="AK60" s="18" t="str">
        <f>IF(AE60="","",IF(AH60&lt;&gt;AF60,AH60+TIME(8,0,0),IF(AG60&lt;TIME(8,0,0),AF60+TIME(8,0,0),IF(AG60&lt;TIME(12,0,0),AE60,IF(AG60&lt;TIME(12,45,0),AF60+TIME(12,45,0),IF(AG60&lt;TIME(15,0,0),AE60,IF(AG60&lt;TIME(15,15,0),AF60+TIME(15,15,0),IF(AG60&lt;TIME(20,0,0),AE60,WORKDAY.INTL(AF60,1,V60,'Resmi Tatiller'!$A$2:$A$17)+TIME(8,0,0)))))))))</f>
        <v/>
      </c>
      <c r="AL60" s="18" t="str">
        <f t="shared" si="47"/>
        <v/>
      </c>
    </row>
    <row r="61" spans="1:38" x14ac:dyDescent="0.25">
      <c r="A61" s="6" t="str">
        <f t="shared" si="24"/>
        <v/>
      </c>
      <c r="B61" s="6"/>
      <c r="C61" s="7" t="str">
        <f>IFERROR(VLOOKUP(B61,'Ürün Veri'!$A:$E,2,FALSE),"")</f>
        <v/>
      </c>
      <c r="D61" s="7" t="str">
        <f>IFERROR(VLOOKUP(B61,'Ürün Veri'!$A:$E,3,FALSE),"")</f>
        <v/>
      </c>
      <c r="E61" s="7" t="str">
        <f>IFERROR(VLOOKUP(B61,'Ürün Veri'!$A:$E,4,FALSE),"")</f>
        <v/>
      </c>
      <c r="F61" s="7" t="str">
        <f>IFERROR(VLOOKUP(B61,'Ürün Veri'!$A:$E,5,FALSE),"")</f>
        <v/>
      </c>
      <c r="G61" s="6"/>
      <c r="H61" s="6"/>
      <c r="I61" s="14">
        <v>10</v>
      </c>
      <c r="J61" s="15">
        <f t="shared" si="25"/>
        <v>45</v>
      </c>
      <c r="K61" s="15">
        <f t="shared" si="26"/>
        <v>15</v>
      </c>
      <c r="L61" s="8">
        <f t="shared" si="27"/>
        <v>9</v>
      </c>
      <c r="M61" s="6" t="s">
        <v>763</v>
      </c>
      <c r="N61" s="9" t="str">
        <f t="shared" si="41"/>
        <v/>
      </c>
      <c r="O61" s="10" t="str">
        <f t="shared" si="42"/>
        <v/>
      </c>
      <c r="P61" s="8" t="str">
        <f t="shared" si="28"/>
        <v/>
      </c>
      <c r="Q61" s="8" t="str">
        <f t="shared" si="29"/>
        <v/>
      </c>
      <c r="R61" s="9" t="str">
        <f>IF(AB61="","",WORKDAY.INTL(W61,AA61,V61,'Resmi Tatiller'!$A$2:$A$17))</f>
        <v/>
      </c>
      <c r="S61" s="10" t="str">
        <f t="shared" si="30"/>
        <v/>
      </c>
      <c r="T61" s="8" t="str">
        <f t="shared" si="31"/>
        <v>Boş</v>
      </c>
      <c r="U61" s="8">
        <f t="shared" si="32"/>
        <v>540</v>
      </c>
      <c r="V61" s="11" t="str">
        <f t="shared" si="33"/>
        <v>0000011</v>
      </c>
      <c r="W61" s="9" t="str">
        <f>IF(OR(N61="",O61=""),"",IF($AD61="24 Saat",N61,IF($AD61="12 Saat",IF(O61&gt;=TIME(20,0,0),WORKDAY.INTL(N61,1,V61,'Resmi Tatiller'!$A$2:$A$17),WORKDAY.INTL(N61-1,1,V61,'Resmi Tatiller'!$A$2:$A$17)),IF($AD61="2 Vardiya",IF(O61&lt;TIME(6,0,0),N61-1,IF(O61&lt;TIME(8,0,0),WORKDAY.INTL(N61-1,1,V61,'Resmi Tatiller'!$A$2:$A$17),N61)),IF(O61&gt;=TIME(18,0,0),WORKDAY.INTL(N61,1,V61,'Resmi Tatiller'!$A$2:$A$17),WORKDAY.INTL(N61-1,1,V61,'Resmi Tatiller'!$A$2:$A$17))))))</f>
        <v/>
      </c>
      <c r="X61" s="8" t="str">
        <f t="shared" si="34"/>
        <v/>
      </c>
      <c r="Y61" s="11" t="str">
        <f t="shared" si="35"/>
        <v/>
      </c>
      <c r="Z61" s="11" t="str">
        <f t="shared" si="36"/>
        <v/>
      </c>
      <c r="AA61" s="11" t="str">
        <f t="shared" si="37"/>
        <v/>
      </c>
      <c r="AB61" s="11" t="str">
        <f t="shared" si="38"/>
        <v/>
      </c>
      <c r="AC61" s="12" t="str">
        <f t="shared" si="39"/>
        <v/>
      </c>
      <c r="AD61" s="6" t="str">
        <f t="shared" si="40"/>
        <v>Gündüz</v>
      </c>
      <c r="AE61" s="18" t="str">
        <f t="shared" si="43"/>
        <v/>
      </c>
      <c r="AF61" s="18" t="str">
        <f t="shared" si="44"/>
        <v/>
      </c>
      <c r="AG61" s="19" t="str">
        <f t="shared" si="45"/>
        <v/>
      </c>
      <c r="AH61" s="18" t="str">
        <f>IF(AF61="","",WORKDAY.INTL(AF61-1,1,V61,'Resmi Tatiller'!$A$2:$A$17))</f>
        <v/>
      </c>
      <c r="AI61" s="18" t="str">
        <f t="shared" si="46"/>
        <v/>
      </c>
      <c r="AJ61" s="18" t="str">
        <f>IF(AE61="","",IF(AH61&lt;&gt;AF61,AH61+TIME(8,0,0),IF(AG61&lt;TIME(8,0,0),AF61+TIME(8,0,0),IF(AG61&lt;TIME(12,0,0),AE61,IF(AG61&lt;TIME(12,45,0),AF61+TIME(12,45,0),IF(AG61&lt;TIME(15,0,0),AE61,IF(AG61&lt;TIME(15,15,0),AF61+TIME(15,15,0),IF(AG61&lt;TIME(18,0,0),AE61,WORKDAY.INTL(AF61,1,V61,'Resmi Tatiller'!$A$2:$A$17)+TIME(8,0,0)))))))))</f>
        <v/>
      </c>
      <c r="AK61" s="18" t="str">
        <f>IF(AE61="","",IF(AH61&lt;&gt;AF61,AH61+TIME(8,0,0),IF(AG61&lt;TIME(8,0,0),AF61+TIME(8,0,0),IF(AG61&lt;TIME(12,0,0),AE61,IF(AG61&lt;TIME(12,45,0),AF61+TIME(12,45,0),IF(AG61&lt;TIME(15,0,0),AE61,IF(AG61&lt;TIME(15,15,0),AF61+TIME(15,15,0),IF(AG61&lt;TIME(20,0,0),AE61,WORKDAY.INTL(AF61,1,V61,'Resmi Tatiller'!$A$2:$A$17)+TIME(8,0,0)))))))))</f>
        <v/>
      </c>
      <c r="AL61" s="18" t="str">
        <f t="shared" si="47"/>
        <v/>
      </c>
    </row>
    <row r="62" spans="1:38" x14ac:dyDescent="0.25">
      <c r="A62" s="6" t="str">
        <f t="shared" si="24"/>
        <v/>
      </c>
      <c r="B62" s="6"/>
      <c r="C62" s="7" t="str">
        <f>IFERROR(VLOOKUP(B62,'Ürün Veri'!$A:$E,2,FALSE),"")</f>
        <v/>
      </c>
      <c r="D62" s="7" t="str">
        <f>IFERROR(VLOOKUP(B62,'Ürün Veri'!$A:$E,3,FALSE),"")</f>
        <v/>
      </c>
      <c r="E62" s="7" t="str">
        <f>IFERROR(VLOOKUP(B62,'Ürün Veri'!$A:$E,4,FALSE),"")</f>
        <v/>
      </c>
      <c r="F62" s="7" t="str">
        <f>IFERROR(VLOOKUP(B62,'Ürün Veri'!$A:$E,5,FALSE),"")</f>
        <v/>
      </c>
      <c r="G62" s="6"/>
      <c r="H62" s="6"/>
      <c r="I62" s="14">
        <v>10</v>
      </c>
      <c r="J62" s="15">
        <f t="shared" si="25"/>
        <v>45</v>
      </c>
      <c r="K62" s="15">
        <f t="shared" si="26"/>
        <v>15</v>
      </c>
      <c r="L62" s="8">
        <f t="shared" si="27"/>
        <v>9</v>
      </c>
      <c r="M62" s="6" t="s">
        <v>763</v>
      </c>
      <c r="N62" s="9" t="str">
        <f t="shared" si="41"/>
        <v/>
      </c>
      <c r="O62" s="10" t="str">
        <f t="shared" si="42"/>
        <v/>
      </c>
      <c r="P62" s="8" t="str">
        <f t="shared" si="28"/>
        <v/>
      </c>
      <c r="Q62" s="8" t="str">
        <f t="shared" si="29"/>
        <v/>
      </c>
      <c r="R62" s="9" t="str">
        <f>IF(AB62="","",WORKDAY.INTL(W62,AA62,V62,'Resmi Tatiller'!$A$2:$A$17))</f>
        <v/>
      </c>
      <c r="S62" s="10" t="str">
        <f t="shared" si="30"/>
        <v/>
      </c>
      <c r="T62" s="8" t="str">
        <f t="shared" si="31"/>
        <v>Boş</v>
      </c>
      <c r="U62" s="8">
        <f t="shared" si="32"/>
        <v>540</v>
      </c>
      <c r="V62" s="11" t="str">
        <f t="shared" si="33"/>
        <v>0000011</v>
      </c>
      <c r="W62" s="9" t="str">
        <f>IF(OR(N62="",O62=""),"",IF($AD62="24 Saat",N62,IF($AD62="12 Saat",IF(O62&gt;=TIME(20,0,0),WORKDAY.INTL(N62,1,V62,'Resmi Tatiller'!$A$2:$A$17),WORKDAY.INTL(N62-1,1,V62,'Resmi Tatiller'!$A$2:$A$17)),IF($AD62="2 Vardiya",IF(O62&lt;TIME(6,0,0),N62-1,IF(O62&lt;TIME(8,0,0),WORKDAY.INTL(N62-1,1,V62,'Resmi Tatiller'!$A$2:$A$17),N62)),IF(O62&gt;=TIME(18,0,0),WORKDAY.INTL(N62,1,V62,'Resmi Tatiller'!$A$2:$A$17),WORKDAY.INTL(N62-1,1,V62,'Resmi Tatiller'!$A$2:$A$17))))))</f>
        <v/>
      </c>
      <c r="X62" s="8" t="str">
        <f t="shared" si="34"/>
        <v/>
      </c>
      <c r="Y62" s="11" t="str">
        <f t="shared" si="35"/>
        <v/>
      </c>
      <c r="Z62" s="11" t="str">
        <f t="shared" si="36"/>
        <v/>
      </c>
      <c r="AA62" s="11" t="str">
        <f t="shared" si="37"/>
        <v/>
      </c>
      <c r="AB62" s="11" t="str">
        <f t="shared" si="38"/>
        <v/>
      </c>
      <c r="AC62" s="12" t="str">
        <f t="shared" si="39"/>
        <v/>
      </c>
      <c r="AD62" s="6" t="str">
        <f t="shared" si="40"/>
        <v>Gündüz</v>
      </c>
      <c r="AE62" s="18" t="str">
        <f t="shared" si="43"/>
        <v/>
      </c>
      <c r="AF62" s="18" t="str">
        <f t="shared" si="44"/>
        <v/>
      </c>
      <c r="AG62" s="19" t="str">
        <f t="shared" si="45"/>
        <v/>
      </c>
      <c r="AH62" s="18" t="str">
        <f>IF(AF62="","",WORKDAY.INTL(AF62-1,1,V62,'Resmi Tatiller'!$A$2:$A$17))</f>
        <v/>
      </c>
      <c r="AI62" s="18" t="str">
        <f t="shared" si="46"/>
        <v/>
      </c>
      <c r="AJ62" s="18" t="str">
        <f>IF(AE62="","",IF(AH62&lt;&gt;AF62,AH62+TIME(8,0,0),IF(AG62&lt;TIME(8,0,0),AF62+TIME(8,0,0),IF(AG62&lt;TIME(12,0,0),AE62,IF(AG62&lt;TIME(12,45,0),AF62+TIME(12,45,0),IF(AG62&lt;TIME(15,0,0),AE62,IF(AG62&lt;TIME(15,15,0),AF62+TIME(15,15,0),IF(AG62&lt;TIME(18,0,0),AE62,WORKDAY.INTL(AF62,1,V62,'Resmi Tatiller'!$A$2:$A$17)+TIME(8,0,0)))))))))</f>
        <v/>
      </c>
      <c r="AK62" s="18" t="str">
        <f>IF(AE62="","",IF(AH62&lt;&gt;AF62,AH62+TIME(8,0,0),IF(AG62&lt;TIME(8,0,0),AF62+TIME(8,0,0),IF(AG62&lt;TIME(12,0,0),AE62,IF(AG62&lt;TIME(12,45,0),AF62+TIME(12,45,0),IF(AG62&lt;TIME(15,0,0),AE62,IF(AG62&lt;TIME(15,15,0),AF62+TIME(15,15,0),IF(AG62&lt;TIME(20,0,0),AE62,WORKDAY.INTL(AF62,1,V62,'Resmi Tatiller'!$A$2:$A$17)+TIME(8,0,0)))))))))</f>
        <v/>
      </c>
      <c r="AL62" s="18" t="str">
        <f t="shared" si="47"/>
        <v/>
      </c>
    </row>
    <row r="63" spans="1:38" x14ac:dyDescent="0.25">
      <c r="A63" s="6" t="str">
        <f t="shared" si="24"/>
        <v/>
      </c>
      <c r="B63" s="6"/>
      <c r="C63" s="7" t="str">
        <f>IFERROR(VLOOKUP(B63,'Ürün Veri'!$A:$E,2,FALSE),"")</f>
        <v/>
      </c>
      <c r="D63" s="7" t="str">
        <f>IFERROR(VLOOKUP(B63,'Ürün Veri'!$A:$E,3,FALSE),"")</f>
        <v/>
      </c>
      <c r="E63" s="7" t="str">
        <f>IFERROR(VLOOKUP(B63,'Ürün Veri'!$A:$E,4,FALSE),"")</f>
        <v/>
      </c>
      <c r="F63" s="7" t="str">
        <f>IFERROR(VLOOKUP(B63,'Ürün Veri'!$A:$E,5,FALSE),"")</f>
        <v/>
      </c>
      <c r="G63" s="6"/>
      <c r="H63" s="6"/>
      <c r="I63" s="14">
        <v>10</v>
      </c>
      <c r="J63" s="15">
        <f t="shared" si="25"/>
        <v>45</v>
      </c>
      <c r="K63" s="15">
        <f t="shared" si="26"/>
        <v>15</v>
      </c>
      <c r="L63" s="8">
        <f t="shared" si="27"/>
        <v>9</v>
      </c>
      <c r="M63" s="6" t="s">
        <v>763</v>
      </c>
      <c r="N63" s="9" t="str">
        <f t="shared" si="41"/>
        <v/>
      </c>
      <c r="O63" s="10" t="str">
        <f t="shared" si="42"/>
        <v/>
      </c>
      <c r="P63" s="8" t="str">
        <f t="shared" si="28"/>
        <v/>
      </c>
      <c r="Q63" s="8" t="str">
        <f t="shared" si="29"/>
        <v/>
      </c>
      <c r="R63" s="9" t="str">
        <f>IF(AB63="","",WORKDAY.INTL(W63,AA63,V63,'Resmi Tatiller'!$A$2:$A$17))</f>
        <v/>
      </c>
      <c r="S63" s="10" t="str">
        <f t="shared" si="30"/>
        <v/>
      </c>
      <c r="T63" s="8" t="str">
        <f t="shared" si="31"/>
        <v>Boş</v>
      </c>
      <c r="U63" s="8">
        <f t="shared" si="32"/>
        <v>540</v>
      </c>
      <c r="V63" s="11" t="str">
        <f t="shared" si="33"/>
        <v>0000011</v>
      </c>
      <c r="W63" s="9" t="str">
        <f>IF(OR(N63="",O63=""),"",IF($AD63="24 Saat",N63,IF($AD63="12 Saat",IF(O63&gt;=TIME(20,0,0),WORKDAY.INTL(N63,1,V63,'Resmi Tatiller'!$A$2:$A$17),WORKDAY.INTL(N63-1,1,V63,'Resmi Tatiller'!$A$2:$A$17)),IF($AD63="2 Vardiya",IF(O63&lt;TIME(6,0,0),N63-1,IF(O63&lt;TIME(8,0,0),WORKDAY.INTL(N63-1,1,V63,'Resmi Tatiller'!$A$2:$A$17),N63)),IF(O63&gt;=TIME(18,0,0),WORKDAY.INTL(N63,1,V63,'Resmi Tatiller'!$A$2:$A$17),WORKDAY.INTL(N63-1,1,V63,'Resmi Tatiller'!$A$2:$A$17))))))</f>
        <v/>
      </c>
      <c r="X63" s="8" t="str">
        <f t="shared" si="34"/>
        <v/>
      </c>
      <c r="Y63" s="11" t="str">
        <f t="shared" si="35"/>
        <v/>
      </c>
      <c r="Z63" s="11" t="str">
        <f t="shared" si="36"/>
        <v/>
      </c>
      <c r="AA63" s="11" t="str">
        <f t="shared" si="37"/>
        <v/>
      </c>
      <c r="AB63" s="11" t="str">
        <f t="shared" si="38"/>
        <v/>
      </c>
      <c r="AC63" s="12" t="str">
        <f t="shared" si="39"/>
        <v/>
      </c>
      <c r="AD63" s="6" t="str">
        <f t="shared" si="40"/>
        <v>Gündüz</v>
      </c>
      <c r="AE63" s="18" t="str">
        <f t="shared" si="43"/>
        <v/>
      </c>
      <c r="AF63" s="18" t="str">
        <f t="shared" si="44"/>
        <v/>
      </c>
      <c r="AG63" s="19" t="str">
        <f t="shared" si="45"/>
        <v/>
      </c>
      <c r="AH63" s="18" t="str">
        <f>IF(AF63="","",WORKDAY.INTL(AF63-1,1,V63,'Resmi Tatiller'!$A$2:$A$17))</f>
        <v/>
      </c>
      <c r="AI63" s="18" t="str">
        <f t="shared" si="46"/>
        <v/>
      </c>
      <c r="AJ63" s="18" t="str">
        <f>IF(AE63="","",IF(AH63&lt;&gt;AF63,AH63+TIME(8,0,0),IF(AG63&lt;TIME(8,0,0),AF63+TIME(8,0,0),IF(AG63&lt;TIME(12,0,0),AE63,IF(AG63&lt;TIME(12,45,0),AF63+TIME(12,45,0),IF(AG63&lt;TIME(15,0,0),AE63,IF(AG63&lt;TIME(15,15,0),AF63+TIME(15,15,0),IF(AG63&lt;TIME(18,0,0),AE63,WORKDAY.INTL(AF63,1,V63,'Resmi Tatiller'!$A$2:$A$17)+TIME(8,0,0)))))))))</f>
        <v/>
      </c>
      <c r="AK63" s="18" t="str">
        <f>IF(AE63="","",IF(AH63&lt;&gt;AF63,AH63+TIME(8,0,0),IF(AG63&lt;TIME(8,0,0),AF63+TIME(8,0,0),IF(AG63&lt;TIME(12,0,0),AE63,IF(AG63&lt;TIME(12,45,0),AF63+TIME(12,45,0),IF(AG63&lt;TIME(15,0,0),AE63,IF(AG63&lt;TIME(15,15,0),AF63+TIME(15,15,0),IF(AG63&lt;TIME(20,0,0),AE63,WORKDAY.INTL(AF63,1,V63,'Resmi Tatiller'!$A$2:$A$17)+TIME(8,0,0)))))))))</f>
        <v/>
      </c>
      <c r="AL63" s="18" t="str">
        <f t="shared" si="47"/>
        <v/>
      </c>
    </row>
    <row r="64" spans="1:38" x14ac:dyDescent="0.25">
      <c r="A64" s="6" t="str">
        <f t="shared" si="24"/>
        <v/>
      </c>
      <c r="B64" s="6"/>
      <c r="C64" s="7" t="str">
        <f>IFERROR(VLOOKUP(B64,'Ürün Veri'!$A:$E,2,FALSE),"")</f>
        <v/>
      </c>
      <c r="D64" s="7" t="str">
        <f>IFERROR(VLOOKUP(B64,'Ürün Veri'!$A:$E,3,FALSE),"")</f>
        <v/>
      </c>
      <c r="E64" s="7" t="str">
        <f>IFERROR(VLOOKUP(B64,'Ürün Veri'!$A:$E,4,FALSE),"")</f>
        <v/>
      </c>
      <c r="F64" s="7" t="str">
        <f>IFERROR(VLOOKUP(B64,'Ürün Veri'!$A:$E,5,FALSE),"")</f>
        <v/>
      </c>
      <c r="G64" s="6"/>
      <c r="H64" s="6"/>
      <c r="I64" s="14">
        <v>10</v>
      </c>
      <c r="J64" s="15">
        <f t="shared" si="25"/>
        <v>45</v>
      </c>
      <c r="K64" s="15">
        <f t="shared" si="26"/>
        <v>15</v>
      </c>
      <c r="L64" s="8">
        <f t="shared" si="27"/>
        <v>9</v>
      </c>
      <c r="M64" s="6" t="s">
        <v>763</v>
      </c>
      <c r="N64" s="9" t="str">
        <f t="shared" si="41"/>
        <v/>
      </c>
      <c r="O64" s="10" t="str">
        <f t="shared" si="42"/>
        <v/>
      </c>
      <c r="P64" s="8" t="str">
        <f t="shared" si="28"/>
        <v/>
      </c>
      <c r="Q64" s="8" t="str">
        <f t="shared" si="29"/>
        <v/>
      </c>
      <c r="R64" s="9" t="str">
        <f>IF(AB64="","",WORKDAY.INTL(W64,AA64,V64,'Resmi Tatiller'!$A$2:$A$17))</f>
        <v/>
      </c>
      <c r="S64" s="10" t="str">
        <f t="shared" si="30"/>
        <v/>
      </c>
      <c r="T64" s="8" t="str">
        <f t="shared" si="31"/>
        <v>Boş</v>
      </c>
      <c r="U64" s="8">
        <f t="shared" si="32"/>
        <v>540</v>
      </c>
      <c r="V64" s="11" t="str">
        <f t="shared" si="33"/>
        <v>0000011</v>
      </c>
      <c r="W64" s="9" t="str">
        <f>IF(OR(N64="",O64=""),"",IF($AD64="24 Saat",N64,IF($AD64="12 Saat",IF(O64&gt;=TIME(20,0,0),WORKDAY.INTL(N64,1,V64,'Resmi Tatiller'!$A$2:$A$17),WORKDAY.INTL(N64-1,1,V64,'Resmi Tatiller'!$A$2:$A$17)),IF($AD64="2 Vardiya",IF(O64&lt;TIME(6,0,0),N64-1,IF(O64&lt;TIME(8,0,0),WORKDAY.INTL(N64-1,1,V64,'Resmi Tatiller'!$A$2:$A$17),N64)),IF(O64&gt;=TIME(18,0,0),WORKDAY.INTL(N64,1,V64,'Resmi Tatiller'!$A$2:$A$17),WORKDAY.INTL(N64-1,1,V64,'Resmi Tatiller'!$A$2:$A$17))))))</f>
        <v/>
      </c>
      <c r="X64" s="8" t="str">
        <f t="shared" si="34"/>
        <v/>
      </c>
      <c r="Y64" s="11" t="str">
        <f t="shared" si="35"/>
        <v/>
      </c>
      <c r="Z64" s="11" t="str">
        <f t="shared" si="36"/>
        <v/>
      </c>
      <c r="AA64" s="11" t="str">
        <f t="shared" si="37"/>
        <v/>
      </c>
      <c r="AB64" s="11" t="str">
        <f t="shared" si="38"/>
        <v/>
      </c>
      <c r="AC64" s="12" t="str">
        <f t="shared" si="39"/>
        <v/>
      </c>
      <c r="AD64" s="6" t="str">
        <f t="shared" si="40"/>
        <v>Gündüz</v>
      </c>
      <c r="AE64" s="18" t="str">
        <f t="shared" si="43"/>
        <v/>
      </c>
      <c r="AF64" s="18" t="str">
        <f t="shared" si="44"/>
        <v/>
      </c>
      <c r="AG64" s="19" t="str">
        <f t="shared" si="45"/>
        <v/>
      </c>
      <c r="AH64" s="18" t="str">
        <f>IF(AF64="","",WORKDAY.INTL(AF64-1,1,V64,'Resmi Tatiller'!$A$2:$A$17))</f>
        <v/>
      </c>
      <c r="AI64" s="18" t="str">
        <f t="shared" si="46"/>
        <v/>
      </c>
      <c r="AJ64" s="18" t="str">
        <f>IF(AE64="","",IF(AH64&lt;&gt;AF64,AH64+TIME(8,0,0),IF(AG64&lt;TIME(8,0,0),AF64+TIME(8,0,0),IF(AG64&lt;TIME(12,0,0),AE64,IF(AG64&lt;TIME(12,45,0),AF64+TIME(12,45,0),IF(AG64&lt;TIME(15,0,0),AE64,IF(AG64&lt;TIME(15,15,0),AF64+TIME(15,15,0),IF(AG64&lt;TIME(18,0,0),AE64,WORKDAY.INTL(AF64,1,V64,'Resmi Tatiller'!$A$2:$A$17)+TIME(8,0,0)))))))))</f>
        <v/>
      </c>
      <c r="AK64" s="18" t="str">
        <f>IF(AE64="","",IF(AH64&lt;&gt;AF64,AH64+TIME(8,0,0),IF(AG64&lt;TIME(8,0,0),AF64+TIME(8,0,0),IF(AG64&lt;TIME(12,0,0),AE64,IF(AG64&lt;TIME(12,45,0),AF64+TIME(12,45,0),IF(AG64&lt;TIME(15,0,0),AE64,IF(AG64&lt;TIME(15,15,0),AF64+TIME(15,15,0),IF(AG64&lt;TIME(20,0,0),AE64,WORKDAY.INTL(AF64,1,V64,'Resmi Tatiller'!$A$2:$A$17)+TIME(8,0,0)))))))))</f>
        <v/>
      </c>
      <c r="AL64" s="18" t="str">
        <f t="shared" si="47"/>
        <v/>
      </c>
    </row>
    <row r="65" spans="1:38" x14ac:dyDescent="0.25">
      <c r="A65" s="6" t="str">
        <f t="shared" si="24"/>
        <v/>
      </c>
      <c r="B65" s="6"/>
      <c r="C65" s="7" t="str">
        <f>IFERROR(VLOOKUP(B65,'Ürün Veri'!$A:$E,2,FALSE),"")</f>
        <v/>
      </c>
      <c r="D65" s="7" t="str">
        <f>IFERROR(VLOOKUP(B65,'Ürün Veri'!$A:$E,3,FALSE),"")</f>
        <v/>
      </c>
      <c r="E65" s="7" t="str">
        <f>IFERROR(VLOOKUP(B65,'Ürün Veri'!$A:$E,4,FALSE),"")</f>
        <v/>
      </c>
      <c r="F65" s="7" t="str">
        <f>IFERROR(VLOOKUP(B65,'Ürün Veri'!$A:$E,5,FALSE),"")</f>
        <v/>
      </c>
      <c r="G65" s="6"/>
      <c r="H65" s="6"/>
      <c r="I65" s="14">
        <v>10</v>
      </c>
      <c r="J65" s="15">
        <f t="shared" si="25"/>
        <v>45</v>
      </c>
      <c r="K65" s="15">
        <f t="shared" si="26"/>
        <v>15</v>
      </c>
      <c r="L65" s="8">
        <f t="shared" si="27"/>
        <v>9</v>
      </c>
      <c r="M65" s="6" t="s">
        <v>763</v>
      </c>
      <c r="N65" s="9" t="str">
        <f t="shared" si="41"/>
        <v/>
      </c>
      <c r="O65" s="10" t="str">
        <f t="shared" si="42"/>
        <v/>
      </c>
      <c r="P65" s="8" t="str">
        <f t="shared" si="28"/>
        <v/>
      </c>
      <c r="Q65" s="8" t="str">
        <f t="shared" si="29"/>
        <v/>
      </c>
      <c r="R65" s="9" t="str">
        <f>IF(AB65="","",WORKDAY.INTL(W65,AA65,V65,'Resmi Tatiller'!$A$2:$A$17))</f>
        <v/>
      </c>
      <c r="S65" s="10" t="str">
        <f t="shared" si="30"/>
        <v/>
      </c>
      <c r="T65" s="8" t="str">
        <f t="shared" si="31"/>
        <v>Boş</v>
      </c>
      <c r="U65" s="8">
        <f t="shared" si="32"/>
        <v>540</v>
      </c>
      <c r="V65" s="11" t="str">
        <f t="shared" si="33"/>
        <v>0000011</v>
      </c>
      <c r="W65" s="9" t="str">
        <f>IF(OR(N65="",O65=""),"",IF($AD65="24 Saat",N65,IF($AD65="12 Saat",IF(O65&gt;=TIME(20,0,0),WORKDAY.INTL(N65,1,V65,'Resmi Tatiller'!$A$2:$A$17),WORKDAY.INTL(N65-1,1,V65,'Resmi Tatiller'!$A$2:$A$17)),IF($AD65="2 Vardiya",IF(O65&lt;TIME(6,0,0),N65-1,IF(O65&lt;TIME(8,0,0),WORKDAY.INTL(N65-1,1,V65,'Resmi Tatiller'!$A$2:$A$17),N65)),IF(O65&gt;=TIME(18,0,0),WORKDAY.INTL(N65,1,V65,'Resmi Tatiller'!$A$2:$A$17),WORKDAY.INTL(N65-1,1,V65,'Resmi Tatiller'!$A$2:$A$17))))))</f>
        <v/>
      </c>
      <c r="X65" s="8" t="str">
        <f t="shared" si="34"/>
        <v/>
      </c>
      <c r="Y65" s="11" t="str">
        <f t="shared" si="35"/>
        <v/>
      </c>
      <c r="Z65" s="11" t="str">
        <f t="shared" si="36"/>
        <v/>
      </c>
      <c r="AA65" s="11" t="str">
        <f t="shared" si="37"/>
        <v/>
      </c>
      <c r="AB65" s="11" t="str">
        <f t="shared" si="38"/>
        <v/>
      </c>
      <c r="AC65" s="12" t="str">
        <f t="shared" si="39"/>
        <v/>
      </c>
      <c r="AD65" s="6" t="str">
        <f t="shared" si="40"/>
        <v>Gündüz</v>
      </c>
      <c r="AE65" s="18" t="str">
        <f t="shared" si="43"/>
        <v/>
      </c>
      <c r="AF65" s="18" t="str">
        <f t="shared" si="44"/>
        <v/>
      </c>
      <c r="AG65" s="19" t="str">
        <f t="shared" si="45"/>
        <v/>
      </c>
      <c r="AH65" s="18" t="str">
        <f>IF(AF65="","",WORKDAY.INTL(AF65-1,1,V65,'Resmi Tatiller'!$A$2:$A$17))</f>
        <v/>
      </c>
      <c r="AI65" s="18" t="str">
        <f t="shared" si="46"/>
        <v/>
      </c>
      <c r="AJ65" s="18" t="str">
        <f>IF(AE65="","",IF(AH65&lt;&gt;AF65,AH65+TIME(8,0,0),IF(AG65&lt;TIME(8,0,0),AF65+TIME(8,0,0),IF(AG65&lt;TIME(12,0,0),AE65,IF(AG65&lt;TIME(12,45,0),AF65+TIME(12,45,0),IF(AG65&lt;TIME(15,0,0),AE65,IF(AG65&lt;TIME(15,15,0),AF65+TIME(15,15,0),IF(AG65&lt;TIME(18,0,0),AE65,WORKDAY.INTL(AF65,1,V65,'Resmi Tatiller'!$A$2:$A$17)+TIME(8,0,0)))))))))</f>
        <v/>
      </c>
      <c r="AK65" s="18" t="str">
        <f>IF(AE65="","",IF(AH65&lt;&gt;AF65,AH65+TIME(8,0,0),IF(AG65&lt;TIME(8,0,0),AF65+TIME(8,0,0),IF(AG65&lt;TIME(12,0,0),AE65,IF(AG65&lt;TIME(12,45,0),AF65+TIME(12,45,0),IF(AG65&lt;TIME(15,0,0),AE65,IF(AG65&lt;TIME(15,15,0),AF65+TIME(15,15,0),IF(AG65&lt;TIME(20,0,0),AE65,WORKDAY.INTL(AF65,1,V65,'Resmi Tatiller'!$A$2:$A$17)+TIME(8,0,0)))))))))</f>
        <v/>
      </c>
      <c r="AL65" s="18" t="str">
        <f t="shared" si="47"/>
        <v/>
      </c>
    </row>
    <row r="66" spans="1:38" x14ac:dyDescent="0.25">
      <c r="A66" s="6" t="str">
        <f t="shared" si="24"/>
        <v/>
      </c>
      <c r="B66" s="6"/>
      <c r="C66" s="7" t="str">
        <f>IFERROR(VLOOKUP(B66,'Ürün Veri'!$A:$E,2,FALSE),"")</f>
        <v/>
      </c>
      <c r="D66" s="7" t="str">
        <f>IFERROR(VLOOKUP(B66,'Ürün Veri'!$A:$E,3,FALSE),"")</f>
        <v/>
      </c>
      <c r="E66" s="7" t="str">
        <f>IFERROR(VLOOKUP(B66,'Ürün Veri'!$A:$E,4,FALSE),"")</f>
        <v/>
      </c>
      <c r="F66" s="7" t="str">
        <f>IFERROR(VLOOKUP(B66,'Ürün Veri'!$A:$E,5,FALSE),"")</f>
        <v/>
      </c>
      <c r="G66" s="6"/>
      <c r="H66" s="6"/>
      <c r="I66" s="14">
        <v>10</v>
      </c>
      <c r="J66" s="15">
        <f t="shared" si="25"/>
        <v>45</v>
      </c>
      <c r="K66" s="15">
        <f t="shared" si="26"/>
        <v>15</v>
      </c>
      <c r="L66" s="8">
        <f t="shared" si="27"/>
        <v>9</v>
      </c>
      <c r="M66" s="6" t="s">
        <v>763</v>
      </c>
      <c r="N66" s="9" t="str">
        <f t="shared" si="41"/>
        <v/>
      </c>
      <c r="O66" s="10" t="str">
        <f t="shared" si="42"/>
        <v/>
      </c>
      <c r="P66" s="8" t="str">
        <f t="shared" si="28"/>
        <v/>
      </c>
      <c r="Q66" s="8" t="str">
        <f t="shared" si="29"/>
        <v/>
      </c>
      <c r="R66" s="9" t="str">
        <f>IF(AB66="","",WORKDAY.INTL(W66,AA66,V66,'Resmi Tatiller'!$A$2:$A$17))</f>
        <v/>
      </c>
      <c r="S66" s="10" t="str">
        <f t="shared" si="30"/>
        <v/>
      </c>
      <c r="T66" s="8" t="str">
        <f t="shared" si="31"/>
        <v>Boş</v>
      </c>
      <c r="U66" s="8">
        <f t="shared" si="32"/>
        <v>540</v>
      </c>
      <c r="V66" s="11" t="str">
        <f t="shared" si="33"/>
        <v>0000011</v>
      </c>
      <c r="W66" s="9" t="str">
        <f>IF(OR(N66="",O66=""),"",IF($AD66="24 Saat",N66,IF($AD66="12 Saat",IF(O66&gt;=TIME(20,0,0),WORKDAY.INTL(N66,1,V66,'Resmi Tatiller'!$A$2:$A$17),WORKDAY.INTL(N66-1,1,V66,'Resmi Tatiller'!$A$2:$A$17)),IF($AD66="2 Vardiya",IF(O66&lt;TIME(6,0,0),N66-1,IF(O66&lt;TIME(8,0,0),WORKDAY.INTL(N66-1,1,V66,'Resmi Tatiller'!$A$2:$A$17),N66)),IF(O66&gt;=TIME(18,0,0),WORKDAY.INTL(N66,1,V66,'Resmi Tatiller'!$A$2:$A$17),WORKDAY.INTL(N66-1,1,V66,'Resmi Tatiller'!$A$2:$A$17))))))</f>
        <v/>
      </c>
      <c r="X66" s="8" t="str">
        <f t="shared" si="34"/>
        <v/>
      </c>
      <c r="Y66" s="11" t="str">
        <f t="shared" si="35"/>
        <v/>
      </c>
      <c r="Z66" s="11" t="str">
        <f t="shared" si="36"/>
        <v/>
      </c>
      <c r="AA66" s="11" t="str">
        <f t="shared" si="37"/>
        <v/>
      </c>
      <c r="AB66" s="11" t="str">
        <f t="shared" si="38"/>
        <v/>
      </c>
      <c r="AC66" s="12" t="str">
        <f t="shared" si="39"/>
        <v/>
      </c>
      <c r="AD66" s="6" t="str">
        <f t="shared" si="40"/>
        <v>Gündüz</v>
      </c>
      <c r="AE66" s="18" t="str">
        <f t="shared" si="43"/>
        <v/>
      </c>
      <c r="AF66" s="18" t="str">
        <f t="shared" si="44"/>
        <v/>
      </c>
      <c r="AG66" s="19" t="str">
        <f t="shared" si="45"/>
        <v/>
      </c>
      <c r="AH66" s="18" t="str">
        <f>IF(AF66="","",WORKDAY.INTL(AF66-1,1,V66,'Resmi Tatiller'!$A$2:$A$17))</f>
        <v/>
      </c>
      <c r="AI66" s="18" t="str">
        <f t="shared" si="46"/>
        <v/>
      </c>
      <c r="AJ66" s="18" t="str">
        <f>IF(AE66="","",IF(AH66&lt;&gt;AF66,AH66+TIME(8,0,0),IF(AG66&lt;TIME(8,0,0),AF66+TIME(8,0,0),IF(AG66&lt;TIME(12,0,0),AE66,IF(AG66&lt;TIME(12,45,0),AF66+TIME(12,45,0),IF(AG66&lt;TIME(15,0,0),AE66,IF(AG66&lt;TIME(15,15,0),AF66+TIME(15,15,0),IF(AG66&lt;TIME(18,0,0),AE66,WORKDAY.INTL(AF66,1,V66,'Resmi Tatiller'!$A$2:$A$17)+TIME(8,0,0)))))))))</f>
        <v/>
      </c>
      <c r="AK66" s="18" t="str">
        <f>IF(AE66="","",IF(AH66&lt;&gt;AF66,AH66+TIME(8,0,0),IF(AG66&lt;TIME(8,0,0),AF66+TIME(8,0,0),IF(AG66&lt;TIME(12,0,0),AE66,IF(AG66&lt;TIME(12,45,0),AF66+TIME(12,45,0),IF(AG66&lt;TIME(15,0,0),AE66,IF(AG66&lt;TIME(15,15,0),AF66+TIME(15,15,0),IF(AG66&lt;TIME(20,0,0),AE66,WORKDAY.INTL(AF66,1,V66,'Resmi Tatiller'!$A$2:$A$17)+TIME(8,0,0)))))))))</f>
        <v/>
      </c>
      <c r="AL66" s="18" t="str">
        <f t="shared" si="47"/>
        <v/>
      </c>
    </row>
    <row r="67" spans="1:38" x14ac:dyDescent="0.25">
      <c r="A67" s="6" t="str">
        <f t="shared" ref="A67:A98" si="48">IF($B67="","",ROW()-2)</f>
        <v/>
      </c>
      <c r="B67" s="6"/>
      <c r="C67" s="7" t="str">
        <f>IFERROR(VLOOKUP(B67,'Ürün Veri'!$A:$E,2,FALSE),"")</f>
        <v/>
      </c>
      <c r="D67" s="7" t="str">
        <f>IFERROR(VLOOKUP(B67,'Ürün Veri'!$A:$E,3,FALSE),"")</f>
        <v/>
      </c>
      <c r="E67" s="7" t="str">
        <f>IFERROR(VLOOKUP(B67,'Ürün Veri'!$A:$E,4,FALSE),"")</f>
        <v/>
      </c>
      <c r="F67" s="7" t="str">
        <f>IFERROR(VLOOKUP(B67,'Ürün Veri'!$A:$E,5,FALSE),"")</f>
        <v/>
      </c>
      <c r="G67" s="6"/>
      <c r="H67" s="6"/>
      <c r="I67" s="14">
        <v>10</v>
      </c>
      <c r="J67" s="15">
        <f t="shared" ref="J67:J98" si="49">IF($I67="","",IF(VALUE($I67)=24,90,45))</f>
        <v>45</v>
      </c>
      <c r="K67" s="15">
        <f t="shared" ref="K67:K98" si="50">IF($I67="","",IF(VALUE($I67)=24,30,15))</f>
        <v>15</v>
      </c>
      <c r="L67" s="8">
        <f t="shared" ref="L67:L98" si="51">IF($I67="","",VALUE($I67)-($J67+$K67)/60)</f>
        <v>9</v>
      </c>
      <c r="M67" s="6" t="s">
        <v>763</v>
      </c>
      <c r="N67" s="9" t="str">
        <f t="shared" si="41"/>
        <v/>
      </c>
      <c r="O67" s="10" t="str">
        <f t="shared" si="42"/>
        <v/>
      </c>
      <c r="P67" s="8" t="str">
        <f t="shared" ref="P67:P98" si="52">IF(OR(E67="",F67="",G67="",E67=0),"",G67/E67*F67/3600)</f>
        <v/>
      </c>
      <c r="Q67" s="8" t="str">
        <f t="shared" ref="Q67:Q98" si="53">IF(OR(P67="",L67="",L67=0),"",P67/L67)</f>
        <v/>
      </c>
      <c r="R67" s="9" t="str">
        <f>IF(AB67="","",WORKDAY.INTL(W67,AA67,V67,'Resmi Tatiller'!$A$2:$A$17))</f>
        <v/>
      </c>
      <c r="S67" s="10" t="str">
        <f t="shared" ref="S67:S98" si="54">IF(AB67="","",IF($AD67="24 Saat",AB67/1440,IF($AD67="12 Saat",IF(AB67&lt;=240,TIME(8,0,0)+AB67/1440,IF(AB67&lt;=375,TIME(12,45,0)+(AB67-240)/1440,TIME(15,15,0)+(AB67-375)/1440)),IF($AD67="2 Vardiya",IF(AB67&lt;=240,TIME(8,0,0)+AB67/1440,IF(AB67&lt;=375,TIME(12,45,0)+(AB67-240)/1440,IF(AB67&lt;=540,TIME(15,15,0)+(AB67-375)/1440,IF(AB67&lt;=780,TIME(20,0,0)+(AB67-540)/1440,IF(AB67&lt;=915,1+TIME(0,45,0)+(AB67-780)/1440,1+TIME(3,15,0)+(AB67-915)/1440))))),IF(AB67&lt;=240,TIME(8,0,0)+AB67/1440,IF(AB67&lt;=375,TIME(12,45,0)+(AB67-240)/1440,TIME(15,15,0)+(AB67-375)/1440))))))</f>
        <v/>
      </c>
      <c r="T67" s="8" t="str">
        <f t="shared" ref="T67:T98" si="55">IF(B67="","Boş",IF(OR(G67="",N67="",O67=""),"Eksik",IF(OR(R67="",S67=""),"Kontrol","Planlandı")))</f>
        <v>Boş</v>
      </c>
      <c r="U67" s="8">
        <f t="shared" ref="U67:U98" si="56">IF($AD67="24 Saat",1440,IF($AD67="2 Vardiya",1080,IF($AD67="12 Saat",660,IF($AD67="Gündüz",540,IF(L67="","",L67*60)))))</f>
        <v>540</v>
      </c>
      <c r="V67" s="11" t="str">
        <f t="shared" ref="V67:V98" si="57">IF(M67="Çalışmaz","0000011","0000000")</f>
        <v>0000011</v>
      </c>
      <c r="W67" s="9" t="str">
        <f>IF(OR(N67="",O67=""),"",IF($AD67="24 Saat",N67,IF($AD67="12 Saat",IF(O67&gt;=TIME(20,0,0),WORKDAY.INTL(N67,1,V67,'Resmi Tatiller'!$A$2:$A$17),WORKDAY.INTL(N67-1,1,V67,'Resmi Tatiller'!$A$2:$A$17)),IF($AD67="2 Vardiya",IF(O67&lt;TIME(6,0,0),N67-1,IF(O67&lt;TIME(8,0,0),WORKDAY.INTL(N67-1,1,V67,'Resmi Tatiller'!$A$2:$A$17),N67)),IF(O67&gt;=TIME(18,0,0),WORKDAY.INTL(N67,1,V67,'Resmi Tatiller'!$A$2:$A$17),WORKDAY.INTL(N67-1,1,V67,'Resmi Tatiller'!$A$2:$A$17))))))</f>
        <v/>
      </c>
      <c r="X67" s="8" t="str">
        <f t="shared" ref="X67:X98" si="58">IF(W67="","",IF($AD67="24 Saat",MOD(O67,1)*1440,IF($AD67="12 Saat",IF(W67&lt;&gt;N67,0,IF(O67&lt;TIME(8,0,0),0,IF(O67&lt;TIME(12,0,0),(O67-TIME(8,0,0))*1440,IF(O67&lt;TIME(12,45,0),240,IF(O67&lt;TIME(15,0,0),240+(O67-TIME(12,45,0))*1440,IF(O67&lt;TIME(15,15,0),375,IF(O67&lt;TIME(20,0,0),375+(O67-TIME(15,15,0))*1440,0))))))),IF($AD67="2 Vardiya",IF(O67&lt;TIME(6,0,0),IF(O67&lt;TIME(0,45,0),780,IF(O67&lt;TIME(3,0,0),780+(O67-TIME(0,45,0))*1440,IF(O67&lt;TIME(3,15,0),915,915+(O67-TIME(3,15,0))*1440))),IF(O67&lt;TIME(8,0,0),0,IF(O67&lt;TIME(12,0,0),(O67-TIME(8,0,0))*1440,IF(O67&lt;TIME(12,45,0),240,IF(O67&lt;TIME(15,0,0),240+(O67-TIME(12,45,0))*1440,IF(O67&lt;TIME(15,15,0),375,IF(O67&lt;TIME(18,0,0),375+(O67-TIME(15,15,0))*1440,IF(O67&lt;TIME(20,0,0),540,540+(O67-TIME(20,0,0))*1440)))))))),IF(W67&lt;&gt;N67,0,IF(O67&lt;TIME(8,0,0),0,IF(O67&lt;TIME(12,0,0),(O67-TIME(8,0,0))*1440,IF(O67&lt;TIME(12,45,0),240,IF(O67&lt;TIME(15,0,0),240+(O67-TIME(12,45,0))*1440,IF(O67&lt;TIME(15,15,0),375,IF(O67&lt;TIME(18,0,0),375+(O67-TIME(15,15,0))*1440,0)))))))))))</f>
        <v/>
      </c>
      <c r="Y67" s="11" t="str">
        <f t="shared" ref="Y67:Y98" si="59">IF(P67="","",ROUNDUP(P67*60,0))</f>
        <v/>
      </c>
      <c r="Z67" s="11" t="str">
        <f t="shared" ref="Z67:Z98" si="60">IF(Y67="","",N(X67)+Y67)</f>
        <v/>
      </c>
      <c r="AA67" s="11" t="str">
        <f t="shared" ref="AA67:AA98" si="61">IF(OR(Z67="",U67="",U67=0),"",INT((Z67-1)/U67))</f>
        <v/>
      </c>
      <c r="AB67" s="11" t="str">
        <f t="shared" ref="AB67:AB98" si="62">IF(OR(Z67="",U67="",U67=0),"",MOD(Z67-1,U67)+1)</f>
        <v/>
      </c>
      <c r="AC67" s="12" t="str">
        <f t="shared" ref="AC67:AC98" si="63">IF(AB67="","",R67+S67)</f>
        <v/>
      </c>
      <c r="AD67" s="6" t="str">
        <f t="shared" ref="AD67:AD98" si="64">IF($I67="","",IF(VALUE($I67)=10,"Gündüz",IF(VALUE($I67)=12,"12 Saat",IF(VALUE($I67)=24,"2 Vardiya",""))))</f>
        <v>Gündüz</v>
      </c>
      <c r="AE67" s="18" t="str">
        <f t="shared" si="43"/>
        <v/>
      </c>
      <c r="AF67" s="18" t="str">
        <f t="shared" si="44"/>
        <v/>
      </c>
      <c r="AG67" s="19" t="str">
        <f t="shared" si="45"/>
        <v/>
      </c>
      <c r="AH67" s="18" t="str">
        <f>IF(AF67="","",WORKDAY.INTL(AF67-1,1,V67,'Resmi Tatiller'!$A$2:$A$17))</f>
        <v/>
      </c>
      <c r="AI67" s="18" t="str">
        <f t="shared" si="46"/>
        <v/>
      </c>
      <c r="AJ67" s="18" t="str">
        <f>IF(AE67="","",IF(AH67&lt;&gt;AF67,AH67+TIME(8,0,0),IF(AG67&lt;TIME(8,0,0),AF67+TIME(8,0,0),IF(AG67&lt;TIME(12,0,0),AE67,IF(AG67&lt;TIME(12,45,0),AF67+TIME(12,45,0),IF(AG67&lt;TIME(15,0,0),AE67,IF(AG67&lt;TIME(15,15,0),AF67+TIME(15,15,0),IF(AG67&lt;TIME(18,0,0),AE67,WORKDAY.INTL(AF67,1,V67,'Resmi Tatiller'!$A$2:$A$17)+TIME(8,0,0)))))))))</f>
        <v/>
      </c>
      <c r="AK67" s="18" t="str">
        <f>IF(AE67="","",IF(AH67&lt;&gt;AF67,AH67+TIME(8,0,0),IF(AG67&lt;TIME(8,0,0),AF67+TIME(8,0,0),IF(AG67&lt;TIME(12,0,0),AE67,IF(AG67&lt;TIME(12,45,0),AF67+TIME(12,45,0),IF(AG67&lt;TIME(15,0,0),AE67,IF(AG67&lt;TIME(15,15,0),AF67+TIME(15,15,0),IF(AG67&lt;TIME(20,0,0),AE67,WORKDAY.INTL(AF67,1,V67,'Resmi Tatiller'!$A$2:$A$17)+TIME(8,0,0)))))))))</f>
        <v/>
      </c>
      <c r="AL67" s="18" t="str">
        <f t="shared" si="47"/>
        <v/>
      </c>
    </row>
    <row r="68" spans="1:38" x14ac:dyDescent="0.25">
      <c r="A68" s="6" t="str">
        <f t="shared" si="48"/>
        <v/>
      </c>
      <c r="B68" s="6"/>
      <c r="C68" s="7" t="str">
        <f>IFERROR(VLOOKUP(B68,'Ürün Veri'!$A:$E,2,FALSE),"")</f>
        <v/>
      </c>
      <c r="D68" s="7" t="str">
        <f>IFERROR(VLOOKUP(B68,'Ürün Veri'!$A:$E,3,FALSE),"")</f>
        <v/>
      </c>
      <c r="E68" s="7" t="str">
        <f>IFERROR(VLOOKUP(B68,'Ürün Veri'!$A:$E,4,FALSE),"")</f>
        <v/>
      </c>
      <c r="F68" s="7" t="str">
        <f>IFERROR(VLOOKUP(B68,'Ürün Veri'!$A:$E,5,FALSE),"")</f>
        <v/>
      </c>
      <c r="G68" s="6"/>
      <c r="H68" s="6"/>
      <c r="I68" s="14">
        <v>10</v>
      </c>
      <c r="J68" s="15">
        <f t="shared" si="49"/>
        <v>45</v>
      </c>
      <c r="K68" s="15">
        <f t="shared" si="50"/>
        <v>15</v>
      </c>
      <c r="L68" s="8">
        <f t="shared" si="51"/>
        <v>9</v>
      </c>
      <c r="M68" s="6" t="s">
        <v>763</v>
      </c>
      <c r="N68" s="9" t="str">
        <f t="shared" ref="N68:N103" si="65">IF(AI68="","",INT(AI68))</f>
        <v/>
      </c>
      <c r="O68" s="10" t="str">
        <f t="shared" ref="O68:O103" si="66">IF(AI68="","",MOD(AI68,1))</f>
        <v/>
      </c>
      <c r="P68" s="8" t="str">
        <f t="shared" si="52"/>
        <v/>
      </c>
      <c r="Q68" s="8" t="str">
        <f t="shared" si="53"/>
        <v/>
      </c>
      <c r="R68" s="9" t="str">
        <f>IF(AB68="","",WORKDAY.INTL(W68,AA68,V68,'Resmi Tatiller'!$A$2:$A$17))</f>
        <v/>
      </c>
      <c r="S68" s="10" t="str">
        <f t="shared" si="54"/>
        <v/>
      </c>
      <c r="T68" s="8" t="str">
        <f t="shared" si="55"/>
        <v>Boş</v>
      </c>
      <c r="U68" s="8">
        <f t="shared" si="56"/>
        <v>540</v>
      </c>
      <c r="V68" s="11" t="str">
        <f t="shared" si="57"/>
        <v>0000011</v>
      </c>
      <c r="W68" s="9" t="str">
        <f>IF(OR(N68="",O68=""),"",IF($AD68="24 Saat",N68,IF($AD68="12 Saat",IF(O68&gt;=TIME(20,0,0),WORKDAY.INTL(N68,1,V68,'Resmi Tatiller'!$A$2:$A$17),WORKDAY.INTL(N68-1,1,V68,'Resmi Tatiller'!$A$2:$A$17)),IF($AD68="2 Vardiya",IF(O68&lt;TIME(6,0,0),N68-1,IF(O68&lt;TIME(8,0,0),WORKDAY.INTL(N68-1,1,V68,'Resmi Tatiller'!$A$2:$A$17),N68)),IF(O68&gt;=TIME(18,0,0),WORKDAY.INTL(N68,1,V68,'Resmi Tatiller'!$A$2:$A$17),WORKDAY.INTL(N68-1,1,V68,'Resmi Tatiller'!$A$2:$A$17))))))</f>
        <v/>
      </c>
      <c r="X68" s="8" t="str">
        <f t="shared" si="58"/>
        <v/>
      </c>
      <c r="Y68" s="11" t="str">
        <f t="shared" si="59"/>
        <v/>
      </c>
      <c r="Z68" s="11" t="str">
        <f t="shared" si="60"/>
        <v/>
      </c>
      <c r="AA68" s="11" t="str">
        <f t="shared" si="61"/>
        <v/>
      </c>
      <c r="AB68" s="11" t="str">
        <f t="shared" si="62"/>
        <v/>
      </c>
      <c r="AC68" s="12" t="str">
        <f t="shared" si="63"/>
        <v/>
      </c>
      <c r="AD68" s="6" t="str">
        <f t="shared" si="64"/>
        <v>Gündüz</v>
      </c>
      <c r="AE68" s="18" t="str">
        <f t="shared" ref="AE68:AE103" si="67">IF(B68="","",IF(AC67="","",AC67+1/24))</f>
        <v/>
      </c>
      <c r="AF68" s="18" t="str">
        <f t="shared" ref="AF68:AF99" si="68">IF(AE68="","",INT(AE68))</f>
        <v/>
      </c>
      <c r="AG68" s="19" t="str">
        <f t="shared" ref="AG68:AG103" si="69">IF(AE68="","",MOD(AE68,1))</f>
        <v/>
      </c>
      <c r="AH68" s="18" t="str">
        <f>IF(AF68="","",WORKDAY.INTL(AF68-1,1,V68,'Resmi Tatiller'!$A$2:$A$17))</f>
        <v/>
      </c>
      <c r="AI68" s="18" t="str">
        <f t="shared" ref="AI68:AI99" si="70">IF(AE68="","",IF($AD68="24 Saat",AE68,IF($AD68="Gündüz",AJ68,IF($AD68="12 Saat",AK68,IF($AD68="2 Vardiya",AL68,AE68)))))</f>
        <v/>
      </c>
      <c r="AJ68" s="18" t="str">
        <f>IF(AE68="","",IF(AH68&lt;&gt;AF68,AH68+TIME(8,0,0),IF(AG68&lt;TIME(8,0,0),AF68+TIME(8,0,0),IF(AG68&lt;TIME(12,0,0),AE68,IF(AG68&lt;TIME(12,45,0),AF68+TIME(12,45,0),IF(AG68&lt;TIME(15,0,0),AE68,IF(AG68&lt;TIME(15,15,0),AF68+TIME(15,15,0),IF(AG68&lt;TIME(18,0,0),AE68,WORKDAY.INTL(AF68,1,V68,'Resmi Tatiller'!$A$2:$A$17)+TIME(8,0,0)))))))))</f>
        <v/>
      </c>
      <c r="AK68" s="18" t="str">
        <f>IF(AE68="","",IF(AH68&lt;&gt;AF68,AH68+TIME(8,0,0),IF(AG68&lt;TIME(8,0,0),AF68+TIME(8,0,0),IF(AG68&lt;TIME(12,0,0),AE68,IF(AG68&lt;TIME(12,45,0),AF68+TIME(12,45,0),IF(AG68&lt;TIME(15,0,0),AE68,IF(AG68&lt;TIME(15,15,0),AF68+TIME(15,15,0),IF(AG68&lt;TIME(20,0,0),AE68,WORKDAY.INTL(AF68,1,V68,'Resmi Tatiller'!$A$2:$A$17)+TIME(8,0,0)))))))))</f>
        <v/>
      </c>
      <c r="AL68" s="18" t="str">
        <f t="shared" ref="AL68:AL103" si="71">IF(AE68="","",IF(AG68&lt;TIME(6,0,0),IF(AG68&lt;TIME(0,45,0),AF68+TIME(0,45,0),IF(AG68&lt;TIME(3,0,0),AE68,IF(AG68&lt;TIME(3,15,0),AF68+TIME(3,15,0),AE68))),IF(AG68&lt;TIME(8,0,0),AF68+TIME(8,0,0),IF(AG68&lt;TIME(12,0,0),AE68,IF(AG68&lt;TIME(12,45,0),AF68+TIME(12,45,0),IF(AG68&lt;TIME(15,0,0),AE68,IF(AG68&lt;TIME(15,15,0),AF68+TIME(15,15,0),IF(AG68&lt;TIME(18,0,0),AE68,IF(AG68&lt;TIME(20,0,0),AF68+TIME(20,0,0),IF(AH68&lt;&gt;AF68,AH68+TIME(8,0,0),AE68))))))))))</f>
        <v/>
      </c>
    </row>
    <row r="69" spans="1:38" x14ac:dyDescent="0.25">
      <c r="A69" s="6" t="str">
        <f t="shared" si="48"/>
        <v/>
      </c>
      <c r="B69" s="6"/>
      <c r="C69" s="7" t="str">
        <f>IFERROR(VLOOKUP(B69,'Ürün Veri'!$A:$E,2,FALSE),"")</f>
        <v/>
      </c>
      <c r="D69" s="7" t="str">
        <f>IFERROR(VLOOKUP(B69,'Ürün Veri'!$A:$E,3,FALSE),"")</f>
        <v/>
      </c>
      <c r="E69" s="7" t="str">
        <f>IFERROR(VLOOKUP(B69,'Ürün Veri'!$A:$E,4,FALSE),"")</f>
        <v/>
      </c>
      <c r="F69" s="7" t="str">
        <f>IFERROR(VLOOKUP(B69,'Ürün Veri'!$A:$E,5,FALSE),"")</f>
        <v/>
      </c>
      <c r="G69" s="6"/>
      <c r="H69" s="6"/>
      <c r="I69" s="14">
        <v>10</v>
      </c>
      <c r="J69" s="15">
        <f t="shared" si="49"/>
        <v>45</v>
      </c>
      <c r="K69" s="15">
        <f t="shared" si="50"/>
        <v>15</v>
      </c>
      <c r="L69" s="8">
        <f t="shared" si="51"/>
        <v>9</v>
      </c>
      <c r="M69" s="6" t="s">
        <v>763</v>
      </c>
      <c r="N69" s="9" t="str">
        <f t="shared" si="65"/>
        <v/>
      </c>
      <c r="O69" s="10" t="str">
        <f t="shared" si="66"/>
        <v/>
      </c>
      <c r="P69" s="8" t="str">
        <f t="shared" si="52"/>
        <v/>
      </c>
      <c r="Q69" s="8" t="str">
        <f t="shared" si="53"/>
        <v/>
      </c>
      <c r="R69" s="9" t="str">
        <f>IF(AB69="","",WORKDAY.INTL(W69,AA69,V69,'Resmi Tatiller'!$A$2:$A$17))</f>
        <v/>
      </c>
      <c r="S69" s="10" t="str">
        <f t="shared" si="54"/>
        <v/>
      </c>
      <c r="T69" s="8" t="str">
        <f t="shared" si="55"/>
        <v>Boş</v>
      </c>
      <c r="U69" s="8">
        <f t="shared" si="56"/>
        <v>540</v>
      </c>
      <c r="V69" s="11" t="str">
        <f t="shared" si="57"/>
        <v>0000011</v>
      </c>
      <c r="W69" s="9" t="str">
        <f>IF(OR(N69="",O69=""),"",IF($AD69="24 Saat",N69,IF($AD69="12 Saat",IF(O69&gt;=TIME(20,0,0),WORKDAY.INTL(N69,1,V69,'Resmi Tatiller'!$A$2:$A$17),WORKDAY.INTL(N69-1,1,V69,'Resmi Tatiller'!$A$2:$A$17)),IF($AD69="2 Vardiya",IF(O69&lt;TIME(6,0,0),N69-1,IF(O69&lt;TIME(8,0,0),WORKDAY.INTL(N69-1,1,V69,'Resmi Tatiller'!$A$2:$A$17),N69)),IF(O69&gt;=TIME(18,0,0),WORKDAY.INTL(N69,1,V69,'Resmi Tatiller'!$A$2:$A$17),WORKDAY.INTL(N69-1,1,V69,'Resmi Tatiller'!$A$2:$A$17))))))</f>
        <v/>
      </c>
      <c r="X69" s="8" t="str">
        <f t="shared" si="58"/>
        <v/>
      </c>
      <c r="Y69" s="11" t="str">
        <f t="shared" si="59"/>
        <v/>
      </c>
      <c r="Z69" s="11" t="str">
        <f t="shared" si="60"/>
        <v/>
      </c>
      <c r="AA69" s="11" t="str">
        <f t="shared" si="61"/>
        <v/>
      </c>
      <c r="AB69" s="11" t="str">
        <f t="shared" si="62"/>
        <v/>
      </c>
      <c r="AC69" s="12" t="str">
        <f t="shared" si="63"/>
        <v/>
      </c>
      <c r="AD69" s="6" t="str">
        <f t="shared" si="64"/>
        <v>Gündüz</v>
      </c>
      <c r="AE69" s="18" t="str">
        <f t="shared" si="67"/>
        <v/>
      </c>
      <c r="AF69" s="18" t="str">
        <f t="shared" si="68"/>
        <v/>
      </c>
      <c r="AG69" s="19" t="str">
        <f t="shared" si="69"/>
        <v/>
      </c>
      <c r="AH69" s="18" t="str">
        <f>IF(AF69="","",WORKDAY.INTL(AF69-1,1,V69,'Resmi Tatiller'!$A$2:$A$17))</f>
        <v/>
      </c>
      <c r="AI69" s="18" t="str">
        <f t="shared" si="70"/>
        <v/>
      </c>
      <c r="AJ69" s="18" t="str">
        <f>IF(AE69="","",IF(AH69&lt;&gt;AF69,AH69+TIME(8,0,0),IF(AG69&lt;TIME(8,0,0),AF69+TIME(8,0,0),IF(AG69&lt;TIME(12,0,0),AE69,IF(AG69&lt;TIME(12,45,0),AF69+TIME(12,45,0),IF(AG69&lt;TIME(15,0,0),AE69,IF(AG69&lt;TIME(15,15,0),AF69+TIME(15,15,0),IF(AG69&lt;TIME(18,0,0),AE69,WORKDAY.INTL(AF69,1,V69,'Resmi Tatiller'!$A$2:$A$17)+TIME(8,0,0)))))))))</f>
        <v/>
      </c>
      <c r="AK69" s="18" t="str">
        <f>IF(AE69="","",IF(AH69&lt;&gt;AF69,AH69+TIME(8,0,0),IF(AG69&lt;TIME(8,0,0),AF69+TIME(8,0,0),IF(AG69&lt;TIME(12,0,0),AE69,IF(AG69&lt;TIME(12,45,0),AF69+TIME(12,45,0),IF(AG69&lt;TIME(15,0,0),AE69,IF(AG69&lt;TIME(15,15,0),AF69+TIME(15,15,0),IF(AG69&lt;TIME(20,0,0),AE69,WORKDAY.INTL(AF69,1,V69,'Resmi Tatiller'!$A$2:$A$17)+TIME(8,0,0)))))))))</f>
        <v/>
      </c>
      <c r="AL69" s="18" t="str">
        <f t="shared" si="71"/>
        <v/>
      </c>
    </row>
    <row r="70" spans="1:38" x14ac:dyDescent="0.25">
      <c r="A70" s="6" t="str">
        <f t="shared" si="48"/>
        <v/>
      </c>
      <c r="B70" s="6"/>
      <c r="C70" s="7" t="str">
        <f>IFERROR(VLOOKUP(B70,'Ürün Veri'!$A:$E,2,FALSE),"")</f>
        <v/>
      </c>
      <c r="D70" s="7" t="str">
        <f>IFERROR(VLOOKUP(B70,'Ürün Veri'!$A:$E,3,FALSE),"")</f>
        <v/>
      </c>
      <c r="E70" s="7" t="str">
        <f>IFERROR(VLOOKUP(B70,'Ürün Veri'!$A:$E,4,FALSE),"")</f>
        <v/>
      </c>
      <c r="F70" s="7" t="str">
        <f>IFERROR(VLOOKUP(B70,'Ürün Veri'!$A:$E,5,FALSE),"")</f>
        <v/>
      </c>
      <c r="G70" s="6"/>
      <c r="H70" s="6"/>
      <c r="I70" s="14">
        <v>10</v>
      </c>
      <c r="J70" s="15">
        <f t="shared" si="49"/>
        <v>45</v>
      </c>
      <c r="K70" s="15">
        <f t="shared" si="50"/>
        <v>15</v>
      </c>
      <c r="L70" s="8">
        <f t="shared" si="51"/>
        <v>9</v>
      </c>
      <c r="M70" s="6" t="s">
        <v>763</v>
      </c>
      <c r="N70" s="9" t="str">
        <f t="shared" si="65"/>
        <v/>
      </c>
      <c r="O70" s="10" t="str">
        <f t="shared" si="66"/>
        <v/>
      </c>
      <c r="P70" s="8" t="str">
        <f t="shared" si="52"/>
        <v/>
      </c>
      <c r="Q70" s="8" t="str">
        <f t="shared" si="53"/>
        <v/>
      </c>
      <c r="R70" s="9" t="str">
        <f>IF(AB70="","",WORKDAY.INTL(W70,AA70,V70,'Resmi Tatiller'!$A$2:$A$17))</f>
        <v/>
      </c>
      <c r="S70" s="10" t="str">
        <f t="shared" si="54"/>
        <v/>
      </c>
      <c r="T70" s="8" t="str">
        <f t="shared" si="55"/>
        <v>Boş</v>
      </c>
      <c r="U70" s="8">
        <f t="shared" si="56"/>
        <v>540</v>
      </c>
      <c r="V70" s="11" t="str">
        <f t="shared" si="57"/>
        <v>0000011</v>
      </c>
      <c r="W70" s="9" t="str">
        <f>IF(OR(N70="",O70=""),"",IF($AD70="24 Saat",N70,IF($AD70="12 Saat",IF(O70&gt;=TIME(20,0,0),WORKDAY.INTL(N70,1,V70,'Resmi Tatiller'!$A$2:$A$17),WORKDAY.INTL(N70-1,1,V70,'Resmi Tatiller'!$A$2:$A$17)),IF($AD70="2 Vardiya",IF(O70&lt;TIME(6,0,0),N70-1,IF(O70&lt;TIME(8,0,0),WORKDAY.INTL(N70-1,1,V70,'Resmi Tatiller'!$A$2:$A$17),N70)),IF(O70&gt;=TIME(18,0,0),WORKDAY.INTL(N70,1,V70,'Resmi Tatiller'!$A$2:$A$17),WORKDAY.INTL(N70-1,1,V70,'Resmi Tatiller'!$A$2:$A$17))))))</f>
        <v/>
      </c>
      <c r="X70" s="8" t="str">
        <f t="shared" si="58"/>
        <v/>
      </c>
      <c r="Y70" s="11" t="str">
        <f t="shared" si="59"/>
        <v/>
      </c>
      <c r="Z70" s="11" t="str">
        <f t="shared" si="60"/>
        <v/>
      </c>
      <c r="AA70" s="11" t="str">
        <f t="shared" si="61"/>
        <v/>
      </c>
      <c r="AB70" s="11" t="str">
        <f t="shared" si="62"/>
        <v/>
      </c>
      <c r="AC70" s="12" t="str">
        <f t="shared" si="63"/>
        <v/>
      </c>
      <c r="AD70" s="6" t="str">
        <f t="shared" si="64"/>
        <v>Gündüz</v>
      </c>
      <c r="AE70" s="18" t="str">
        <f t="shared" si="67"/>
        <v/>
      </c>
      <c r="AF70" s="18" t="str">
        <f t="shared" si="68"/>
        <v/>
      </c>
      <c r="AG70" s="19" t="str">
        <f t="shared" si="69"/>
        <v/>
      </c>
      <c r="AH70" s="18" t="str">
        <f>IF(AF70="","",WORKDAY.INTL(AF70-1,1,V70,'Resmi Tatiller'!$A$2:$A$17))</f>
        <v/>
      </c>
      <c r="AI70" s="18" t="str">
        <f t="shared" si="70"/>
        <v/>
      </c>
      <c r="AJ70" s="18" t="str">
        <f>IF(AE70="","",IF(AH70&lt;&gt;AF70,AH70+TIME(8,0,0),IF(AG70&lt;TIME(8,0,0),AF70+TIME(8,0,0),IF(AG70&lt;TIME(12,0,0),AE70,IF(AG70&lt;TIME(12,45,0),AF70+TIME(12,45,0),IF(AG70&lt;TIME(15,0,0),AE70,IF(AG70&lt;TIME(15,15,0),AF70+TIME(15,15,0),IF(AG70&lt;TIME(18,0,0),AE70,WORKDAY.INTL(AF70,1,V70,'Resmi Tatiller'!$A$2:$A$17)+TIME(8,0,0)))))))))</f>
        <v/>
      </c>
      <c r="AK70" s="18" t="str">
        <f>IF(AE70="","",IF(AH70&lt;&gt;AF70,AH70+TIME(8,0,0),IF(AG70&lt;TIME(8,0,0),AF70+TIME(8,0,0),IF(AG70&lt;TIME(12,0,0),AE70,IF(AG70&lt;TIME(12,45,0),AF70+TIME(12,45,0),IF(AG70&lt;TIME(15,0,0),AE70,IF(AG70&lt;TIME(15,15,0),AF70+TIME(15,15,0),IF(AG70&lt;TIME(20,0,0),AE70,WORKDAY.INTL(AF70,1,V70,'Resmi Tatiller'!$A$2:$A$17)+TIME(8,0,0)))))))))</f>
        <v/>
      </c>
      <c r="AL70" s="18" t="str">
        <f t="shared" si="71"/>
        <v/>
      </c>
    </row>
    <row r="71" spans="1:38" x14ac:dyDescent="0.25">
      <c r="A71" s="6" t="str">
        <f t="shared" si="48"/>
        <v/>
      </c>
      <c r="B71" s="6"/>
      <c r="C71" s="7" t="str">
        <f>IFERROR(VLOOKUP(B71,'Ürün Veri'!$A:$E,2,FALSE),"")</f>
        <v/>
      </c>
      <c r="D71" s="7" t="str">
        <f>IFERROR(VLOOKUP(B71,'Ürün Veri'!$A:$E,3,FALSE),"")</f>
        <v/>
      </c>
      <c r="E71" s="7" t="str">
        <f>IFERROR(VLOOKUP(B71,'Ürün Veri'!$A:$E,4,FALSE),"")</f>
        <v/>
      </c>
      <c r="F71" s="7" t="str">
        <f>IFERROR(VLOOKUP(B71,'Ürün Veri'!$A:$E,5,FALSE),"")</f>
        <v/>
      </c>
      <c r="G71" s="6"/>
      <c r="H71" s="6"/>
      <c r="I71" s="14">
        <v>10</v>
      </c>
      <c r="J71" s="15">
        <f t="shared" si="49"/>
        <v>45</v>
      </c>
      <c r="K71" s="15">
        <f t="shared" si="50"/>
        <v>15</v>
      </c>
      <c r="L71" s="8">
        <f t="shared" si="51"/>
        <v>9</v>
      </c>
      <c r="M71" s="6" t="s">
        <v>763</v>
      </c>
      <c r="N71" s="9" t="str">
        <f t="shared" si="65"/>
        <v/>
      </c>
      <c r="O71" s="10" t="str">
        <f t="shared" si="66"/>
        <v/>
      </c>
      <c r="P71" s="8" t="str">
        <f t="shared" si="52"/>
        <v/>
      </c>
      <c r="Q71" s="8" t="str">
        <f t="shared" si="53"/>
        <v/>
      </c>
      <c r="R71" s="9" t="str">
        <f>IF(AB71="","",WORKDAY.INTL(W71,AA71,V71,'Resmi Tatiller'!$A$2:$A$17))</f>
        <v/>
      </c>
      <c r="S71" s="10" t="str">
        <f t="shared" si="54"/>
        <v/>
      </c>
      <c r="T71" s="8" t="str">
        <f t="shared" si="55"/>
        <v>Boş</v>
      </c>
      <c r="U71" s="8">
        <f t="shared" si="56"/>
        <v>540</v>
      </c>
      <c r="V71" s="11" t="str">
        <f t="shared" si="57"/>
        <v>0000011</v>
      </c>
      <c r="W71" s="9" t="str">
        <f>IF(OR(N71="",O71=""),"",IF($AD71="24 Saat",N71,IF($AD71="12 Saat",IF(O71&gt;=TIME(20,0,0),WORKDAY.INTL(N71,1,V71,'Resmi Tatiller'!$A$2:$A$17),WORKDAY.INTL(N71-1,1,V71,'Resmi Tatiller'!$A$2:$A$17)),IF($AD71="2 Vardiya",IF(O71&lt;TIME(6,0,0),N71-1,IF(O71&lt;TIME(8,0,0),WORKDAY.INTL(N71-1,1,V71,'Resmi Tatiller'!$A$2:$A$17),N71)),IF(O71&gt;=TIME(18,0,0),WORKDAY.INTL(N71,1,V71,'Resmi Tatiller'!$A$2:$A$17),WORKDAY.INTL(N71-1,1,V71,'Resmi Tatiller'!$A$2:$A$17))))))</f>
        <v/>
      </c>
      <c r="X71" s="8" t="str">
        <f t="shared" si="58"/>
        <v/>
      </c>
      <c r="Y71" s="11" t="str">
        <f t="shared" si="59"/>
        <v/>
      </c>
      <c r="Z71" s="11" t="str">
        <f t="shared" si="60"/>
        <v/>
      </c>
      <c r="AA71" s="11" t="str">
        <f t="shared" si="61"/>
        <v/>
      </c>
      <c r="AB71" s="11" t="str">
        <f t="shared" si="62"/>
        <v/>
      </c>
      <c r="AC71" s="12" t="str">
        <f t="shared" si="63"/>
        <v/>
      </c>
      <c r="AD71" s="6" t="str">
        <f t="shared" si="64"/>
        <v>Gündüz</v>
      </c>
      <c r="AE71" s="18" t="str">
        <f t="shared" si="67"/>
        <v/>
      </c>
      <c r="AF71" s="18" t="str">
        <f t="shared" si="68"/>
        <v/>
      </c>
      <c r="AG71" s="19" t="str">
        <f t="shared" si="69"/>
        <v/>
      </c>
      <c r="AH71" s="18" t="str">
        <f>IF(AF71="","",WORKDAY.INTL(AF71-1,1,V71,'Resmi Tatiller'!$A$2:$A$17))</f>
        <v/>
      </c>
      <c r="AI71" s="18" t="str">
        <f t="shared" si="70"/>
        <v/>
      </c>
      <c r="AJ71" s="18" t="str">
        <f>IF(AE71="","",IF(AH71&lt;&gt;AF71,AH71+TIME(8,0,0),IF(AG71&lt;TIME(8,0,0),AF71+TIME(8,0,0),IF(AG71&lt;TIME(12,0,0),AE71,IF(AG71&lt;TIME(12,45,0),AF71+TIME(12,45,0),IF(AG71&lt;TIME(15,0,0),AE71,IF(AG71&lt;TIME(15,15,0),AF71+TIME(15,15,0),IF(AG71&lt;TIME(18,0,0),AE71,WORKDAY.INTL(AF71,1,V71,'Resmi Tatiller'!$A$2:$A$17)+TIME(8,0,0)))))))))</f>
        <v/>
      </c>
      <c r="AK71" s="18" t="str">
        <f>IF(AE71="","",IF(AH71&lt;&gt;AF71,AH71+TIME(8,0,0),IF(AG71&lt;TIME(8,0,0),AF71+TIME(8,0,0),IF(AG71&lt;TIME(12,0,0),AE71,IF(AG71&lt;TIME(12,45,0),AF71+TIME(12,45,0),IF(AG71&lt;TIME(15,0,0),AE71,IF(AG71&lt;TIME(15,15,0),AF71+TIME(15,15,0),IF(AG71&lt;TIME(20,0,0),AE71,WORKDAY.INTL(AF71,1,V71,'Resmi Tatiller'!$A$2:$A$17)+TIME(8,0,0)))))))))</f>
        <v/>
      </c>
      <c r="AL71" s="18" t="str">
        <f t="shared" si="71"/>
        <v/>
      </c>
    </row>
    <row r="72" spans="1:38" x14ac:dyDescent="0.25">
      <c r="A72" s="6" t="str">
        <f t="shared" si="48"/>
        <v/>
      </c>
      <c r="B72" s="6"/>
      <c r="C72" s="7" t="str">
        <f>IFERROR(VLOOKUP(B72,'Ürün Veri'!$A:$E,2,FALSE),"")</f>
        <v/>
      </c>
      <c r="D72" s="7" t="str">
        <f>IFERROR(VLOOKUP(B72,'Ürün Veri'!$A:$E,3,FALSE),"")</f>
        <v/>
      </c>
      <c r="E72" s="7" t="str">
        <f>IFERROR(VLOOKUP(B72,'Ürün Veri'!$A:$E,4,FALSE),"")</f>
        <v/>
      </c>
      <c r="F72" s="7" t="str">
        <f>IFERROR(VLOOKUP(B72,'Ürün Veri'!$A:$E,5,FALSE),"")</f>
        <v/>
      </c>
      <c r="G72" s="6"/>
      <c r="H72" s="6"/>
      <c r="I72" s="14">
        <v>10</v>
      </c>
      <c r="J72" s="15">
        <f t="shared" si="49"/>
        <v>45</v>
      </c>
      <c r="K72" s="15">
        <f t="shared" si="50"/>
        <v>15</v>
      </c>
      <c r="L72" s="8">
        <f t="shared" si="51"/>
        <v>9</v>
      </c>
      <c r="M72" s="6" t="s">
        <v>763</v>
      </c>
      <c r="N72" s="9" t="str">
        <f t="shared" si="65"/>
        <v/>
      </c>
      <c r="O72" s="10" t="str">
        <f t="shared" si="66"/>
        <v/>
      </c>
      <c r="P72" s="8" t="str">
        <f t="shared" si="52"/>
        <v/>
      </c>
      <c r="Q72" s="8" t="str">
        <f t="shared" si="53"/>
        <v/>
      </c>
      <c r="R72" s="9" t="str">
        <f>IF(AB72="","",WORKDAY.INTL(W72,AA72,V72,'Resmi Tatiller'!$A$2:$A$17))</f>
        <v/>
      </c>
      <c r="S72" s="10" t="str">
        <f t="shared" si="54"/>
        <v/>
      </c>
      <c r="T72" s="8" t="str">
        <f t="shared" si="55"/>
        <v>Boş</v>
      </c>
      <c r="U72" s="8">
        <f t="shared" si="56"/>
        <v>540</v>
      </c>
      <c r="V72" s="11" t="str">
        <f t="shared" si="57"/>
        <v>0000011</v>
      </c>
      <c r="W72" s="9" t="str">
        <f>IF(OR(N72="",O72=""),"",IF($AD72="24 Saat",N72,IF($AD72="12 Saat",IF(O72&gt;=TIME(20,0,0),WORKDAY.INTL(N72,1,V72,'Resmi Tatiller'!$A$2:$A$17),WORKDAY.INTL(N72-1,1,V72,'Resmi Tatiller'!$A$2:$A$17)),IF($AD72="2 Vardiya",IF(O72&lt;TIME(6,0,0),N72-1,IF(O72&lt;TIME(8,0,0),WORKDAY.INTL(N72-1,1,V72,'Resmi Tatiller'!$A$2:$A$17),N72)),IF(O72&gt;=TIME(18,0,0),WORKDAY.INTL(N72,1,V72,'Resmi Tatiller'!$A$2:$A$17),WORKDAY.INTL(N72-1,1,V72,'Resmi Tatiller'!$A$2:$A$17))))))</f>
        <v/>
      </c>
      <c r="X72" s="8" t="str">
        <f t="shared" si="58"/>
        <v/>
      </c>
      <c r="Y72" s="11" t="str">
        <f t="shared" si="59"/>
        <v/>
      </c>
      <c r="Z72" s="11" t="str">
        <f t="shared" si="60"/>
        <v/>
      </c>
      <c r="AA72" s="11" t="str">
        <f t="shared" si="61"/>
        <v/>
      </c>
      <c r="AB72" s="11" t="str">
        <f t="shared" si="62"/>
        <v/>
      </c>
      <c r="AC72" s="12" t="str">
        <f t="shared" si="63"/>
        <v/>
      </c>
      <c r="AD72" s="6" t="str">
        <f t="shared" si="64"/>
        <v>Gündüz</v>
      </c>
      <c r="AE72" s="18" t="str">
        <f t="shared" si="67"/>
        <v/>
      </c>
      <c r="AF72" s="18" t="str">
        <f t="shared" si="68"/>
        <v/>
      </c>
      <c r="AG72" s="19" t="str">
        <f t="shared" si="69"/>
        <v/>
      </c>
      <c r="AH72" s="18" t="str">
        <f>IF(AF72="","",WORKDAY.INTL(AF72-1,1,V72,'Resmi Tatiller'!$A$2:$A$17))</f>
        <v/>
      </c>
      <c r="AI72" s="18" t="str">
        <f t="shared" si="70"/>
        <v/>
      </c>
      <c r="AJ72" s="18" t="str">
        <f>IF(AE72="","",IF(AH72&lt;&gt;AF72,AH72+TIME(8,0,0),IF(AG72&lt;TIME(8,0,0),AF72+TIME(8,0,0),IF(AG72&lt;TIME(12,0,0),AE72,IF(AG72&lt;TIME(12,45,0),AF72+TIME(12,45,0),IF(AG72&lt;TIME(15,0,0),AE72,IF(AG72&lt;TIME(15,15,0),AF72+TIME(15,15,0),IF(AG72&lt;TIME(18,0,0),AE72,WORKDAY.INTL(AF72,1,V72,'Resmi Tatiller'!$A$2:$A$17)+TIME(8,0,0)))))))))</f>
        <v/>
      </c>
      <c r="AK72" s="18" t="str">
        <f>IF(AE72="","",IF(AH72&lt;&gt;AF72,AH72+TIME(8,0,0),IF(AG72&lt;TIME(8,0,0),AF72+TIME(8,0,0),IF(AG72&lt;TIME(12,0,0),AE72,IF(AG72&lt;TIME(12,45,0),AF72+TIME(12,45,0),IF(AG72&lt;TIME(15,0,0),AE72,IF(AG72&lt;TIME(15,15,0),AF72+TIME(15,15,0),IF(AG72&lt;TIME(20,0,0),AE72,WORKDAY.INTL(AF72,1,V72,'Resmi Tatiller'!$A$2:$A$17)+TIME(8,0,0)))))))))</f>
        <v/>
      </c>
      <c r="AL72" s="18" t="str">
        <f t="shared" si="71"/>
        <v/>
      </c>
    </row>
    <row r="73" spans="1:38" x14ac:dyDescent="0.25">
      <c r="A73" s="6" t="str">
        <f t="shared" si="48"/>
        <v/>
      </c>
      <c r="B73" s="6"/>
      <c r="C73" s="7" t="str">
        <f>IFERROR(VLOOKUP(B73,'Ürün Veri'!$A:$E,2,FALSE),"")</f>
        <v/>
      </c>
      <c r="D73" s="7" t="str">
        <f>IFERROR(VLOOKUP(B73,'Ürün Veri'!$A:$E,3,FALSE),"")</f>
        <v/>
      </c>
      <c r="E73" s="7" t="str">
        <f>IFERROR(VLOOKUP(B73,'Ürün Veri'!$A:$E,4,FALSE),"")</f>
        <v/>
      </c>
      <c r="F73" s="7" t="str">
        <f>IFERROR(VLOOKUP(B73,'Ürün Veri'!$A:$E,5,FALSE),"")</f>
        <v/>
      </c>
      <c r="G73" s="6"/>
      <c r="H73" s="6"/>
      <c r="I73" s="14">
        <v>10</v>
      </c>
      <c r="J73" s="15">
        <f t="shared" si="49"/>
        <v>45</v>
      </c>
      <c r="K73" s="15">
        <f t="shared" si="50"/>
        <v>15</v>
      </c>
      <c r="L73" s="8">
        <f t="shared" si="51"/>
        <v>9</v>
      </c>
      <c r="M73" s="6" t="s">
        <v>763</v>
      </c>
      <c r="N73" s="9" t="str">
        <f t="shared" si="65"/>
        <v/>
      </c>
      <c r="O73" s="10" t="str">
        <f t="shared" si="66"/>
        <v/>
      </c>
      <c r="P73" s="8" t="str">
        <f t="shared" si="52"/>
        <v/>
      </c>
      <c r="Q73" s="8" t="str">
        <f t="shared" si="53"/>
        <v/>
      </c>
      <c r="R73" s="9" t="str">
        <f>IF(AB73="","",WORKDAY.INTL(W73,AA73,V73,'Resmi Tatiller'!$A$2:$A$17))</f>
        <v/>
      </c>
      <c r="S73" s="10" t="str">
        <f t="shared" si="54"/>
        <v/>
      </c>
      <c r="T73" s="8" t="str">
        <f t="shared" si="55"/>
        <v>Boş</v>
      </c>
      <c r="U73" s="8">
        <f t="shared" si="56"/>
        <v>540</v>
      </c>
      <c r="V73" s="11" t="str">
        <f t="shared" si="57"/>
        <v>0000011</v>
      </c>
      <c r="W73" s="9" t="str">
        <f>IF(OR(N73="",O73=""),"",IF($AD73="24 Saat",N73,IF($AD73="12 Saat",IF(O73&gt;=TIME(20,0,0),WORKDAY.INTL(N73,1,V73,'Resmi Tatiller'!$A$2:$A$17),WORKDAY.INTL(N73-1,1,V73,'Resmi Tatiller'!$A$2:$A$17)),IF($AD73="2 Vardiya",IF(O73&lt;TIME(6,0,0),N73-1,IF(O73&lt;TIME(8,0,0),WORKDAY.INTL(N73-1,1,V73,'Resmi Tatiller'!$A$2:$A$17),N73)),IF(O73&gt;=TIME(18,0,0),WORKDAY.INTL(N73,1,V73,'Resmi Tatiller'!$A$2:$A$17),WORKDAY.INTL(N73-1,1,V73,'Resmi Tatiller'!$A$2:$A$17))))))</f>
        <v/>
      </c>
      <c r="X73" s="8" t="str">
        <f t="shared" si="58"/>
        <v/>
      </c>
      <c r="Y73" s="11" t="str">
        <f t="shared" si="59"/>
        <v/>
      </c>
      <c r="Z73" s="11" t="str">
        <f t="shared" si="60"/>
        <v/>
      </c>
      <c r="AA73" s="11" t="str">
        <f t="shared" si="61"/>
        <v/>
      </c>
      <c r="AB73" s="11" t="str">
        <f t="shared" si="62"/>
        <v/>
      </c>
      <c r="AC73" s="12" t="str">
        <f t="shared" si="63"/>
        <v/>
      </c>
      <c r="AD73" s="6" t="str">
        <f t="shared" si="64"/>
        <v>Gündüz</v>
      </c>
      <c r="AE73" s="18" t="str">
        <f t="shared" si="67"/>
        <v/>
      </c>
      <c r="AF73" s="18" t="str">
        <f t="shared" si="68"/>
        <v/>
      </c>
      <c r="AG73" s="19" t="str">
        <f t="shared" si="69"/>
        <v/>
      </c>
      <c r="AH73" s="18" t="str">
        <f>IF(AF73="","",WORKDAY.INTL(AF73-1,1,V73,'Resmi Tatiller'!$A$2:$A$17))</f>
        <v/>
      </c>
      <c r="AI73" s="18" t="str">
        <f t="shared" si="70"/>
        <v/>
      </c>
      <c r="AJ73" s="18" t="str">
        <f>IF(AE73="","",IF(AH73&lt;&gt;AF73,AH73+TIME(8,0,0),IF(AG73&lt;TIME(8,0,0),AF73+TIME(8,0,0),IF(AG73&lt;TIME(12,0,0),AE73,IF(AG73&lt;TIME(12,45,0),AF73+TIME(12,45,0),IF(AG73&lt;TIME(15,0,0),AE73,IF(AG73&lt;TIME(15,15,0),AF73+TIME(15,15,0),IF(AG73&lt;TIME(18,0,0),AE73,WORKDAY.INTL(AF73,1,V73,'Resmi Tatiller'!$A$2:$A$17)+TIME(8,0,0)))))))))</f>
        <v/>
      </c>
      <c r="AK73" s="18" t="str">
        <f>IF(AE73="","",IF(AH73&lt;&gt;AF73,AH73+TIME(8,0,0),IF(AG73&lt;TIME(8,0,0),AF73+TIME(8,0,0),IF(AG73&lt;TIME(12,0,0),AE73,IF(AG73&lt;TIME(12,45,0),AF73+TIME(12,45,0),IF(AG73&lt;TIME(15,0,0),AE73,IF(AG73&lt;TIME(15,15,0),AF73+TIME(15,15,0),IF(AG73&lt;TIME(20,0,0),AE73,WORKDAY.INTL(AF73,1,V73,'Resmi Tatiller'!$A$2:$A$17)+TIME(8,0,0)))))))))</f>
        <v/>
      </c>
      <c r="AL73" s="18" t="str">
        <f t="shared" si="71"/>
        <v/>
      </c>
    </row>
    <row r="74" spans="1:38" x14ac:dyDescent="0.25">
      <c r="A74" s="6" t="str">
        <f t="shared" si="48"/>
        <v/>
      </c>
      <c r="B74" s="6"/>
      <c r="C74" s="7" t="str">
        <f>IFERROR(VLOOKUP(B74,'Ürün Veri'!$A:$E,2,FALSE),"")</f>
        <v/>
      </c>
      <c r="D74" s="7" t="str">
        <f>IFERROR(VLOOKUP(B74,'Ürün Veri'!$A:$E,3,FALSE),"")</f>
        <v/>
      </c>
      <c r="E74" s="7" t="str">
        <f>IFERROR(VLOOKUP(B74,'Ürün Veri'!$A:$E,4,FALSE),"")</f>
        <v/>
      </c>
      <c r="F74" s="7" t="str">
        <f>IFERROR(VLOOKUP(B74,'Ürün Veri'!$A:$E,5,FALSE),"")</f>
        <v/>
      </c>
      <c r="G74" s="6"/>
      <c r="H74" s="6"/>
      <c r="I74" s="14">
        <v>10</v>
      </c>
      <c r="J74" s="15">
        <f t="shared" si="49"/>
        <v>45</v>
      </c>
      <c r="K74" s="15">
        <f t="shared" si="50"/>
        <v>15</v>
      </c>
      <c r="L74" s="8">
        <f t="shared" si="51"/>
        <v>9</v>
      </c>
      <c r="M74" s="6" t="s">
        <v>763</v>
      </c>
      <c r="N74" s="9" t="str">
        <f t="shared" si="65"/>
        <v/>
      </c>
      <c r="O74" s="10" t="str">
        <f t="shared" si="66"/>
        <v/>
      </c>
      <c r="P74" s="8" t="str">
        <f t="shared" si="52"/>
        <v/>
      </c>
      <c r="Q74" s="8" t="str">
        <f t="shared" si="53"/>
        <v/>
      </c>
      <c r="R74" s="9" t="str">
        <f>IF(AB74="","",WORKDAY.INTL(W74,AA74,V74,'Resmi Tatiller'!$A$2:$A$17))</f>
        <v/>
      </c>
      <c r="S74" s="10" t="str">
        <f t="shared" si="54"/>
        <v/>
      </c>
      <c r="T74" s="8" t="str">
        <f t="shared" si="55"/>
        <v>Boş</v>
      </c>
      <c r="U74" s="8">
        <f t="shared" si="56"/>
        <v>540</v>
      </c>
      <c r="V74" s="11" t="str">
        <f t="shared" si="57"/>
        <v>0000011</v>
      </c>
      <c r="W74" s="9" t="str">
        <f>IF(OR(N74="",O74=""),"",IF($AD74="24 Saat",N74,IF($AD74="12 Saat",IF(O74&gt;=TIME(20,0,0),WORKDAY.INTL(N74,1,V74,'Resmi Tatiller'!$A$2:$A$17),WORKDAY.INTL(N74-1,1,V74,'Resmi Tatiller'!$A$2:$A$17)),IF($AD74="2 Vardiya",IF(O74&lt;TIME(6,0,0),N74-1,IF(O74&lt;TIME(8,0,0),WORKDAY.INTL(N74-1,1,V74,'Resmi Tatiller'!$A$2:$A$17),N74)),IF(O74&gt;=TIME(18,0,0),WORKDAY.INTL(N74,1,V74,'Resmi Tatiller'!$A$2:$A$17),WORKDAY.INTL(N74-1,1,V74,'Resmi Tatiller'!$A$2:$A$17))))))</f>
        <v/>
      </c>
      <c r="X74" s="8" t="str">
        <f t="shared" si="58"/>
        <v/>
      </c>
      <c r="Y74" s="11" t="str">
        <f t="shared" si="59"/>
        <v/>
      </c>
      <c r="Z74" s="11" t="str">
        <f t="shared" si="60"/>
        <v/>
      </c>
      <c r="AA74" s="11" t="str">
        <f t="shared" si="61"/>
        <v/>
      </c>
      <c r="AB74" s="11" t="str">
        <f t="shared" si="62"/>
        <v/>
      </c>
      <c r="AC74" s="12" t="str">
        <f t="shared" si="63"/>
        <v/>
      </c>
      <c r="AD74" s="6" t="str">
        <f t="shared" si="64"/>
        <v>Gündüz</v>
      </c>
      <c r="AE74" s="18" t="str">
        <f t="shared" si="67"/>
        <v/>
      </c>
      <c r="AF74" s="18" t="str">
        <f t="shared" si="68"/>
        <v/>
      </c>
      <c r="AG74" s="19" t="str">
        <f t="shared" si="69"/>
        <v/>
      </c>
      <c r="AH74" s="18" t="str">
        <f>IF(AF74="","",WORKDAY.INTL(AF74-1,1,V74,'Resmi Tatiller'!$A$2:$A$17))</f>
        <v/>
      </c>
      <c r="AI74" s="18" t="str">
        <f t="shared" si="70"/>
        <v/>
      </c>
      <c r="AJ74" s="18" t="str">
        <f>IF(AE74="","",IF(AH74&lt;&gt;AF74,AH74+TIME(8,0,0),IF(AG74&lt;TIME(8,0,0),AF74+TIME(8,0,0),IF(AG74&lt;TIME(12,0,0),AE74,IF(AG74&lt;TIME(12,45,0),AF74+TIME(12,45,0),IF(AG74&lt;TIME(15,0,0),AE74,IF(AG74&lt;TIME(15,15,0),AF74+TIME(15,15,0),IF(AG74&lt;TIME(18,0,0),AE74,WORKDAY.INTL(AF74,1,V74,'Resmi Tatiller'!$A$2:$A$17)+TIME(8,0,0)))))))))</f>
        <v/>
      </c>
      <c r="AK74" s="18" t="str">
        <f>IF(AE74="","",IF(AH74&lt;&gt;AF74,AH74+TIME(8,0,0),IF(AG74&lt;TIME(8,0,0),AF74+TIME(8,0,0),IF(AG74&lt;TIME(12,0,0),AE74,IF(AG74&lt;TIME(12,45,0),AF74+TIME(12,45,0),IF(AG74&lt;TIME(15,0,0),AE74,IF(AG74&lt;TIME(15,15,0),AF74+TIME(15,15,0),IF(AG74&lt;TIME(20,0,0),AE74,WORKDAY.INTL(AF74,1,V74,'Resmi Tatiller'!$A$2:$A$17)+TIME(8,0,0)))))))))</f>
        <v/>
      </c>
      <c r="AL74" s="18" t="str">
        <f t="shared" si="71"/>
        <v/>
      </c>
    </row>
    <row r="75" spans="1:38" x14ac:dyDescent="0.25">
      <c r="A75" s="6" t="str">
        <f t="shared" si="48"/>
        <v/>
      </c>
      <c r="B75" s="6"/>
      <c r="C75" s="7" t="str">
        <f>IFERROR(VLOOKUP(B75,'Ürün Veri'!$A:$E,2,FALSE),"")</f>
        <v/>
      </c>
      <c r="D75" s="7" t="str">
        <f>IFERROR(VLOOKUP(B75,'Ürün Veri'!$A:$E,3,FALSE),"")</f>
        <v/>
      </c>
      <c r="E75" s="7" t="str">
        <f>IFERROR(VLOOKUP(B75,'Ürün Veri'!$A:$E,4,FALSE),"")</f>
        <v/>
      </c>
      <c r="F75" s="7" t="str">
        <f>IFERROR(VLOOKUP(B75,'Ürün Veri'!$A:$E,5,FALSE),"")</f>
        <v/>
      </c>
      <c r="G75" s="6"/>
      <c r="H75" s="6"/>
      <c r="I75" s="14">
        <v>10</v>
      </c>
      <c r="J75" s="15">
        <f t="shared" si="49"/>
        <v>45</v>
      </c>
      <c r="K75" s="15">
        <f t="shared" si="50"/>
        <v>15</v>
      </c>
      <c r="L75" s="8">
        <f t="shared" si="51"/>
        <v>9</v>
      </c>
      <c r="M75" s="6" t="s">
        <v>763</v>
      </c>
      <c r="N75" s="9" t="str">
        <f t="shared" si="65"/>
        <v/>
      </c>
      <c r="O75" s="10" t="str">
        <f t="shared" si="66"/>
        <v/>
      </c>
      <c r="P75" s="8" t="str">
        <f t="shared" si="52"/>
        <v/>
      </c>
      <c r="Q75" s="8" t="str">
        <f t="shared" si="53"/>
        <v/>
      </c>
      <c r="R75" s="9" t="str">
        <f>IF(AB75="","",WORKDAY.INTL(W75,AA75,V75,'Resmi Tatiller'!$A$2:$A$17))</f>
        <v/>
      </c>
      <c r="S75" s="10" t="str">
        <f t="shared" si="54"/>
        <v/>
      </c>
      <c r="T75" s="8" t="str">
        <f t="shared" si="55"/>
        <v>Boş</v>
      </c>
      <c r="U75" s="8">
        <f t="shared" si="56"/>
        <v>540</v>
      </c>
      <c r="V75" s="11" t="str">
        <f t="shared" si="57"/>
        <v>0000011</v>
      </c>
      <c r="W75" s="9" t="str">
        <f>IF(OR(N75="",O75=""),"",IF($AD75="24 Saat",N75,IF($AD75="12 Saat",IF(O75&gt;=TIME(20,0,0),WORKDAY.INTL(N75,1,V75,'Resmi Tatiller'!$A$2:$A$17),WORKDAY.INTL(N75-1,1,V75,'Resmi Tatiller'!$A$2:$A$17)),IF($AD75="2 Vardiya",IF(O75&lt;TIME(6,0,0),N75-1,IF(O75&lt;TIME(8,0,0),WORKDAY.INTL(N75-1,1,V75,'Resmi Tatiller'!$A$2:$A$17),N75)),IF(O75&gt;=TIME(18,0,0),WORKDAY.INTL(N75,1,V75,'Resmi Tatiller'!$A$2:$A$17),WORKDAY.INTL(N75-1,1,V75,'Resmi Tatiller'!$A$2:$A$17))))))</f>
        <v/>
      </c>
      <c r="X75" s="8" t="str">
        <f t="shared" si="58"/>
        <v/>
      </c>
      <c r="Y75" s="11" t="str">
        <f t="shared" si="59"/>
        <v/>
      </c>
      <c r="Z75" s="11" t="str">
        <f t="shared" si="60"/>
        <v/>
      </c>
      <c r="AA75" s="11" t="str">
        <f t="shared" si="61"/>
        <v/>
      </c>
      <c r="AB75" s="11" t="str">
        <f t="shared" si="62"/>
        <v/>
      </c>
      <c r="AC75" s="12" t="str">
        <f t="shared" si="63"/>
        <v/>
      </c>
      <c r="AD75" s="6" t="str">
        <f t="shared" si="64"/>
        <v>Gündüz</v>
      </c>
      <c r="AE75" s="18" t="str">
        <f t="shared" si="67"/>
        <v/>
      </c>
      <c r="AF75" s="18" t="str">
        <f t="shared" si="68"/>
        <v/>
      </c>
      <c r="AG75" s="19" t="str">
        <f t="shared" si="69"/>
        <v/>
      </c>
      <c r="AH75" s="18" t="str">
        <f>IF(AF75="","",WORKDAY.INTL(AF75-1,1,V75,'Resmi Tatiller'!$A$2:$A$17))</f>
        <v/>
      </c>
      <c r="AI75" s="18" t="str">
        <f t="shared" si="70"/>
        <v/>
      </c>
      <c r="AJ75" s="18" t="str">
        <f>IF(AE75="","",IF(AH75&lt;&gt;AF75,AH75+TIME(8,0,0),IF(AG75&lt;TIME(8,0,0),AF75+TIME(8,0,0),IF(AG75&lt;TIME(12,0,0),AE75,IF(AG75&lt;TIME(12,45,0),AF75+TIME(12,45,0),IF(AG75&lt;TIME(15,0,0),AE75,IF(AG75&lt;TIME(15,15,0),AF75+TIME(15,15,0),IF(AG75&lt;TIME(18,0,0),AE75,WORKDAY.INTL(AF75,1,V75,'Resmi Tatiller'!$A$2:$A$17)+TIME(8,0,0)))))))))</f>
        <v/>
      </c>
      <c r="AK75" s="18" t="str">
        <f>IF(AE75="","",IF(AH75&lt;&gt;AF75,AH75+TIME(8,0,0),IF(AG75&lt;TIME(8,0,0),AF75+TIME(8,0,0),IF(AG75&lt;TIME(12,0,0),AE75,IF(AG75&lt;TIME(12,45,0),AF75+TIME(12,45,0),IF(AG75&lt;TIME(15,0,0),AE75,IF(AG75&lt;TIME(15,15,0),AF75+TIME(15,15,0),IF(AG75&lt;TIME(20,0,0),AE75,WORKDAY.INTL(AF75,1,V75,'Resmi Tatiller'!$A$2:$A$17)+TIME(8,0,0)))))))))</f>
        <v/>
      </c>
      <c r="AL75" s="18" t="str">
        <f t="shared" si="71"/>
        <v/>
      </c>
    </row>
    <row r="76" spans="1:38" x14ac:dyDescent="0.25">
      <c r="A76" s="6" t="str">
        <f t="shared" si="48"/>
        <v/>
      </c>
      <c r="B76" s="6"/>
      <c r="C76" s="7" t="str">
        <f>IFERROR(VLOOKUP(B76,'Ürün Veri'!$A:$E,2,FALSE),"")</f>
        <v/>
      </c>
      <c r="D76" s="7" t="str">
        <f>IFERROR(VLOOKUP(B76,'Ürün Veri'!$A:$E,3,FALSE),"")</f>
        <v/>
      </c>
      <c r="E76" s="7" t="str">
        <f>IFERROR(VLOOKUP(B76,'Ürün Veri'!$A:$E,4,FALSE),"")</f>
        <v/>
      </c>
      <c r="F76" s="7" t="str">
        <f>IFERROR(VLOOKUP(B76,'Ürün Veri'!$A:$E,5,FALSE),"")</f>
        <v/>
      </c>
      <c r="G76" s="6"/>
      <c r="H76" s="6"/>
      <c r="I76" s="14">
        <v>10</v>
      </c>
      <c r="J76" s="15">
        <f t="shared" si="49"/>
        <v>45</v>
      </c>
      <c r="K76" s="15">
        <f t="shared" si="50"/>
        <v>15</v>
      </c>
      <c r="L76" s="8">
        <f t="shared" si="51"/>
        <v>9</v>
      </c>
      <c r="M76" s="6" t="s">
        <v>763</v>
      </c>
      <c r="N76" s="9" t="str">
        <f t="shared" si="65"/>
        <v/>
      </c>
      <c r="O76" s="10" t="str">
        <f t="shared" si="66"/>
        <v/>
      </c>
      <c r="P76" s="8" t="str">
        <f t="shared" si="52"/>
        <v/>
      </c>
      <c r="Q76" s="8" t="str">
        <f t="shared" si="53"/>
        <v/>
      </c>
      <c r="R76" s="9" t="str">
        <f>IF(AB76="","",WORKDAY.INTL(W76,AA76,V76,'Resmi Tatiller'!$A$2:$A$17))</f>
        <v/>
      </c>
      <c r="S76" s="10" t="str">
        <f t="shared" si="54"/>
        <v/>
      </c>
      <c r="T76" s="8" t="str">
        <f t="shared" si="55"/>
        <v>Boş</v>
      </c>
      <c r="U76" s="8">
        <f t="shared" si="56"/>
        <v>540</v>
      </c>
      <c r="V76" s="11" t="str">
        <f t="shared" si="57"/>
        <v>0000011</v>
      </c>
      <c r="W76" s="9" t="str">
        <f>IF(OR(N76="",O76=""),"",IF($AD76="24 Saat",N76,IF($AD76="12 Saat",IF(O76&gt;=TIME(20,0,0),WORKDAY.INTL(N76,1,V76,'Resmi Tatiller'!$A$2:$A$17),WORKDAY.INTL(N76-1,1,V76,'Resmi Tatiller'!$A$2:$A$17)),IF($AD76="2 Vardiya",IF(O76&lt;TIME(6,0,0),N76-1,IF(O76&lt;TIME(8,0,0),WORKDAY.INTL(N76-1,1,V76,'Resmi Tatiller'!$A$2:$A$17),N76)),IF(O76&gt;=TIME(18,0,0),WORKDAY.INTL(N76,1,V76,'Resmi Tatiller'!$A$2:$A$17),WORKDAY.INTL(N76-1,1,V76,'Resmi Tatiller'!$A$2:$A$17))))))</f>
        <v/>
      </c>
      <c r="X76" s="8" t="str">
        <f t="shared" si="58"/>
        <v/>
      </c>
      <c r="Y76" s="11" t="str">
        <f t="shared" si="59"/>
        <v/>
      </c>
      <c r="Z76" s="11" t="str">
        <f t="shared" si="60"/>
        <v/>
      </c>
      <c r="AA76" s="11" t="str">
        <f t="shared" si="61"/>
        <v/>
      </c>
      <c r="AB76" s="11" t="str">
        <f t="shared" si="62"/>
        <v/>
      </c>
      <c r="AC76" s="12" t="str">
        <f t="shared" si="63"/>
        <v/>
      </c>
      <c r="AD76" s="6" t="str">
        <f t="shared" si="64"/>
        <v>Gündüz</v>
      </c>
      <c r="AE76" s="18" t="str">
        <f t="shared" si="67"/>
        <v/>
      </c>
      <c r="AF76" s="18" t="str">
        <f t="shared" si="68"/>
        <v/>
      </c>
      <c r="AG76" s="19" t="str">
        <f t="shared" si="69"/>
        <v/>
      </c>
      <c r="AH76" s="18" t="str">
        <f>IF(AF76="","",WORKDAY.INTL(AF76-1,1,V76,'Resmi Tatiller'!$A$2:$A$17))</f>
        <v/>
      </c>
      <c r="AI76" s="18" t="str">
        <f t="shared" si="70"/>
        <v/>
      </c>
      <c r="AJ76" s="18" t="str">
        <f>IF(AE76="","",IF(AH76&lt;&gt;AF76,AH76+TIME(8,0,0),IF(AG76&lt;TIME(8,0,0),AF76+TIME(8,0,0),IF(AG76&lt;TIME(12,0,0),AE76,IF(AG76&lt;TIME(12,45,0),AF76+TIME(12,45,0),IF(AG76&lt;TIME(15,0,0),AE76,IF(AG76&lt;TIME(15,15,0),AF76+TIME(15,15,0),IF(AG76&lt;TIME(18,0,0),AE76,WORKDAY.INTL(AF76,1,V76,'Resmi Tatiller'!$A$2:$A$17)+TIME(8,0,0)))))))))</f>
        <v/>
      </c>
      <c r="AK76" s="18" t="str">
        <f>IF(AE76="","",IF(AH76&lt;&gt;AF76,AH76+TIME(8,0,0),IF(AG76&lt;TIME(8,0,0),AF76+TIME(8,0,0),IF(AG76&lt;TIME(12,0,0),AE76,IF(AG76&lt;TIME(12,45,0),AF76+TIME(12,45,0),IF(AG76&lt;TIME(15,0,0),AE76,IF(AG76&lt;TIME(15,15,0),AF76+TIME(15,15,0),IF(AG76&lt;TIME(20,0,0),AE76,WORKDAY.INTL(AF76,1,V76,'Resmi Tatiller'!$A$2:$A$17)+TIME(8,0,0)))))))))</f>
        <v/>
      </c>
      <c r="AL76" s="18" t="str">
        <f t="shared" si="71"/>
        <v/>
      </c>
    </row>
    <row r="77" spans="1:38" x14ac:dyDescent="0.25">
      <c r="A77" s="6" t="str">
        <f t="shared" si="48"/>
        <v/>
      </c>
      <c r="B77" s="6"/>
      <c r="C77" s="7" t="str">
        <f>IFERROR(VLOOKUP(B77,'Ürün Veri'!$A:$E,2,FALSE),"")</f>
        <v/>
      </c>
      <c r="D77" s="7" t="str">
        <f>IFERROR(VLOOKUP(B77,'Ürün Veri'!$A:$E,3,FALSE),"")</f>
        <v/>
      </c>
      <c r="E77" s="7" t="str">
        <f>IFERROR(VLOOKUP(B77,'Ürün Veri'!$A:$E,4,FALSE),"")</f>
        <v/>
      </c>
      <c r="F77" s="7" t="str">
        <f>IFERROR(VLOOKUP(B77,'Ürün Veri'!$A:$E,5,FALSE),"")</f>
        <v/>
      </c>
      <c r="G77" s="6"/>
      <c r="H77" s="6"/>
      <c r="I77" s="14">
        <v>10</v>
      </c>
      <c r="J77" s="15">
        <f t="shared" si="49"/>
        <v>45</v>
      </c>
      <c r="K77" s="15">
        <f t="shared" si="50"/>
        <v>15</v>
      </c>
      <c r="L77" s="8">
        <f t="shared" si="51"/>
        <v>9</v>
      </c>
      <c r="M77" s="6" t="s">
        <v>763</v>
      </c>
      <c r="N77" s="9" t="str">
        <f t="shared" si="65"/>
        <v/>
      </c>
      <c r="O77" s="10" t="str">
        <f t="shared" si="66"/>
        <v/>
      </c>
      <c r="P77" s="8" t="str">
        <f t="shared" si="52"/>
        <v/>
      </c>
      <c r="Q77" s="8" t="str">
        <f t="shared" si="53"/>
        <v/>
      </c>
      <c r="R77" s="9" t="str">
        <f>IF(AB77="","",WORKDAY.INTL(W77,AA77,V77,'Resmi Tatiller'!$A$2:$A$17))</f>
        <v/>
      </c>
      <c r="S77" s="10" t="str">
        <f t="shared" si="54"/>
        <v/>
      </c>
      <c r="T77" s="8" t="str">
        <f t="shared" si="55"/>
        <v>Boş</v>
      </c>
      <c r="U77" s="8">
        <f t="shared" si="56"/>
        <v>540</v>
      </c>
      <c r="V77" s="11" t="str">
        <f t="shared" si="57"/>
        <v>0000011</v>
      </c>
      <c r="W77" s="9" t="str">
        <f>IF(OR(N77="",O77=""),"",IF($AD77="24 Saat",N77,IF($AD77="12 Saat",IF(O77&gt;=TIME(20,0,0),WORKDAY.INTL(N77,1,V77,'Resmi Tatiller'!$A$2:$A$17),WORKDAY.INTL(N77-1,1,V77,'Resmi Tatiller'!$A$2:$A$17)),IF($AD77="2 Vardiya",IF(O77&lt;TIME(6,0,0),N77-1,IF(O77&lt;TIME(8,0,0),WORKDAY.INTL(N77-1,1,V77,'Resmi Tatiller'!$A$2:$A$17),N77)),IF(O77&gt;=TIME(18,0,0),WORKDAY.INTL(N77,1,V77,'Resmi Tatiller'!$A$2:$A$17),WORKDAY.INTL(N77-1,1,V77,'Resmi Tatiller'!$A$2:$A$17))))))</f>
        <v/>
      </c>
      <c r="X77" s="8" t="str">
        <f t="shared" si="58"/>
        <v/>
      </c>
      <c r="Y77" s="11" t="str">
        <f t="shared" si="59"/>
        <v/>
      </c>
      <c r="Z77" s="11" t="str">
        <f t="shared" si="60"/>
        <v/>
      </c>
      <c r="AA77" s="11" t="str">
        <f t="shared" si="61"/>
        <v/>
      </c>
      <c r="AB77" s="11" t="str">
        <f t="shared" si="62"/>
        <v/>
      </c>
      <c r="AC77" s="12" t="str">
        <f t="shared" si="63"/>
        <v/>
      </c>
      <c r="AD77" s="6" t="str">
        <f t="shared" si="64"/>
        <v>Gündüz</v>
      </c>
      <c r="AE77" s="18" t="str">
        <f t="shared" si="67"/>
        <v/>
      </c>
      <c r="AF77" s="18" t="str">
        <f t="shared" si="68"/>
        <v/>
      </c>
      <c r="AG77" s="19" t="str">
        <f t="shared" si="69"/>
        <v/>
      </c>
      <c r="AH77" s="18" t="str">
        <f>IF(AF77="","",WORKDAY.INTL(AF77-1,1,V77,'Resmi Tatiller'!$A$2:$A$17))</f>
        <v/>
      </c>
      <c r="AI77" s="18" t="str">
        <f t="shared" si="70"/>
        <v/>
      </c>
      <c r="AJ77" s="18" t="str">
        <f>IF(AE77="","",IF(AH77&lt;&gt;AF77,AH77+TIME(8,0,0),IF(AG77&lt;TIME(8,0,0),AF77+TIME(8,0,0),IF(AG77&lt;TIME(12,0,0),AE77,IF(AG77&lt;TIME(12,45,0),AF77+TIME(12,45,0),IF(AG77&lt;TIME(15,0,0),AE77,IF(AG77&lt;TIME(15,15,0),AF77+TIME(15,15,0),IF(AG77&lt;TIME(18,0,0),AE77,WORKDAY.INTL(AF77,1,V77,'Resmi Tatiller'!$A$2:$A$17)+TIME(8,0,0)))))))))</f>
        <v/>
      </c>
      <c r="AK77" s="18" t="str">
        <f>IF(AE77="","",IF(AH77&lt;&gt;AF77,AH77+TIME(8,0,0),IF(AG77&lt;TIME(8,0,0),AF77+TIME(8,0,0),IF(AG77&lt;TIME(12,0,0),AE77,IF(AG77&lt;TIME(12,45,0),AF77+TIME(12,45,0),IF(AG77&lt;TIME(15,0,0),AE77,IF(AG77&lt;TIME(15,15,0),AF77+TIME(15,15,0),IF(AG77&lt;TIME(20,0,0),AE77,WORKDAY.INTL(AF77,1,V77,'Resmi Tatiller'!$A$2:$A$17)+TIME(8,0,0)))))))))</f>
        <v/>
      </c>
      <c r="AL77" s="18" t="str">
        <f t="shared" si="71"/>
        <v/>
      </c>
    </row>
    <row r="78" spans="1:38" x14ac:dyDescent="0.25">
      <c r="A78" s="6" t="str">
        <f t="shared" si="48"/>
        <v/>
      </c>
      <c r="B78" s="6"/>
      <c r="C78" s="7" t="str">
        <f>IFERROR(VLOOKUP(B78,'Ürün Veri'!$A:$E,2,FALSE),"")</f>
        <v/>
      </c>
      <c r="D78" s="7" t="str">
        <f>IFERROR(VLOOKUP(B78,'Ürün Veri'!$A:$E,3,FALSE),"")</f>
        <v/>
      </c>
      <c r="E78" s="7" t="str">
        <f>IFERROR(VLOOKUP(B78,'Ürün Veri'!$A:$E,4,FALSE),"")</f>
        <v/>
      </c>
      <c r="F78" s="7" t="str">
        <f>IFERROR(VLOOKUP(B78,'Ürün Veri'!$A:$E,5,FALSE),"")</f>
        <v/>
      </c>
      <c r="G78" s="6"/>
      <c r="H78" s="6"/>
      <c r="I78" s="14">
        <v>10</v>
      </c>
      <c r="J78" s="15">
        <f t="shared" si="49"/>
        <v>45</v>
      </c>
      <c r="K78" s="15">
        <f t="shared" si="50"/>
        <v>15</v>
      </c>
      <c r="L78" s="8">
        <f t="shared" si="51"/>
        <v>9</v>
      </c>
      <c r="M78" s="6" t="s">
        <v>763</v>
      </c>
      <c r="N78" s="9" t="str">
        <f t="shared" si="65"/>
        <v/>
      </c>
      <c r="O78" s="10" t="str">
        <f t="shared" si="66"/>
        <v/>
      </c>
      <c r="P78" s="8" t="str">
        <f t="shared" si="52"/>
        <v/>
      </c>
      <c r="Q78" s="8" t="str">
        <f t="shared" si="53"/>
        <v/>
      </c>
      <c r="R78" s="9" t="str">
        <f>IF(AB78="","",WORKDAY.INTL(W78,AA78,V78,'Resmi Tatiller'!$A$2:$A$17))</f>
        <v/>
      </c>
      <c r="S78" s="10" t="str">
        <f t="shared" si="54"/>
        <v/>
      </c>
      <c r="T78" s="8" t="str">
        <f t="shared" si="55"/>
        <v>Boş</v>
      </c>
      <c r="U78" s="8">
        <f t="shared" si="56"/>
        <v>540</v>
      </c>
      <c r="V78" s="11" t="str">
        <f t="shared" si="57"/>
        <v>0000011</v>
      </c>
      <c r="W78" s="9" t="str">
        <f>IF(OR(N78="",O78=""),"",IF($AD78="24 Saat",N78,IF($AD78="12 Saat",IF(O78&gt;=TIME(20,0,0),WORKDAY.INTL(N78,1,V78,'Resmi Tatiller'!$A$2:$A$17),WORKDAY.INTL(N78-1,1,V78,'Resmi Tatiller'!$A$2:$A$17)),IF($AD78="2 Vardiya",IF(O78&lt;TIME(6,0,0),N78-1,IF(O78&lt;TIME(8,0,0),WORKDAY.INTL(N78-1,1,V78,'Resmi Tatiller'!$A$2:$A$17),N78)),IF(O78&gt;=TIME(18,0,0),WORKDAY.INTL(N78,1,V78,'Resmi Tatiller'!$A$2:$A$17),WORKDAY.INTL(N78-1,1,V78,'Resmi Tatiller'!$A$2:$A$17))))))</f>
        <v/>
      </c>
      <c r="X78" s="8" t="str">
        <f t="shared" si="58"/>
        <v/>
      </c>
      <c r="Y78" s="11" t="str">
        <f t="shared" si="59"/>
        <v/>
      </c>
      <c r="Z78" s="11" t="str">
        <f t="shared" si="60"/>
        <v/>
      </c>
      <c r="AA78" s="11" t="str">
        <f t="shared" si="61"/>
        <v/>
      </c>
      <c r="AB78" s="11" t="str">
        <f t="shared" si="62"/>
        <v/>
      </c>
      <c r="AC78" s="12" t="str">
        <f t="shared" si="63"/>
        <v/>
      </c>
      <c r="AD78" s="6" t="str">
        <f t="shared" si="64"/>
        <v>Gündüz</v>
      </c>
      <c r="AE78" s="18" t="str">
        <f t="shared" si="67"/>
        <v/>
      </c>
      <c r="AF78" s="18" t="str">
        <f t="shared" si="68"/>
        <v/>
      </c>
      <c r="AG78" s="19" t="str">
        <f t="shared" si="69"/>
        <v/>
      </c>
      <c r="AH78" s="18" t="str">
        <f>IF(AF78="","",WORKDAY.INTL(AF78-1,1,V78,'Resmi Tatiller'!$A$2:$A$17))</f>
        <v/>
      </c>
      <c r="AI78" s="18" t="str">
        <f t="shared" si="70"/>
        <v/>
      </c>
      <c r="AJ78" s="18" t="str">
        <f>IF(AE78="","",IF(AH78&lt;&gt;AF78,AH78+TIME(8,0,0),IF(AG78&lt;TIME(8,0,0),AF78+TIME(8,0,0),IF(AG78&lt;TIME(12,0,0),AE78,IF(AG78&lt;TIME(12,45,0),AF78+TIME(12,45,0),IF(AG78&lt;TIME(15,0,0),AE78,IF(AG78&lt;TIME(15,15,0),AF78+TIME(15,15,0),IF(AG78&lt;TIME(18,0,0),AE78,WORKDAY.INTL(AF78,1,V78,'Resmi Tatiller'!$A$2:$A$17)+TIME(8,0,0)))))))))</f>
        <v/>
      </c>
      <c r="AK78" s="18" t="str">
        <f>IF(AE78="","",IF(AH78&lt;&gt;AF78,AH78+TIME(8,0,0),IF(AG78&lt;TIME(8,0,0),AF78+TIME(8,0,0),IF(AG78&lt;TIME(12,0,0),AE78,IF(AG78&lt;TIME(12,45,0),AF78+TIME(12,45,0),IF(AG78&lt;TIME(15,0,0),AE78,IF(AG78&lt;TIME(15,15,0),AF78+TIME(15,15,0),IF(AG78&lt;TIME(20,0,0),AE78,WORKDAY.INTL(AF78,1,V78,'Resmi Tatiller'!$A$2:$A$17)+TIME(8,0,0)))))))))</f>
        <v/>
      </c>
      <c r="AL78" s="18" t="str">
        <f t="shared" si="71"/>
        <v/>
      </c>
    </row>
    <row r="79" spans="1:38" x14ac:dyDescent="0.25">
      <c r="A79" s="6" t="str">
        <f t="shared" si="48"/>
        <v/>
      </c>
      <c r="B79" s="6"/>
      <c r="C79" s="7" t="str">
        <f>IFERROR(VLOOKUP(B79,'Ürün Veri'!$A:$E,2,FALSE),"")</f>
        <v/>
      </c>
      <c r="D79" s="7" t="str">
        <f>IFERROR(VLOOKUP(B79,'Ürün Veri'!$A:$E,3,FALSE),"")</f>
        <v/>
      </c>
      <c r="E79" s="7" t="str">
        <f>IFERROR(VLOOKUP(B79,'Ürün Veri'!$A:$E,4,FALSE),"")</f>
        <v/>
      </c>
      <c r="F79" s="7" t="str">
        <f>IFERROR(VLOOKUP(B79,'Ürün Veri'!$A:$E,5,FALSE),"")</f>
        <v/>
      </c>
      <c r="G79" s="6"/>
      <c r="H79" s="6"/>
      <c r="I79" s="14">
        <v>10</v>
      </c>
      <c r="J79" s="15">
        <f t="shared" si="49"/>
        <v>45</v>
      </c>
      <c r="K79" s="15">
        <f t="shared" si="50"/>
        <v>15</v>
      </c>
      <c r="L79" s="8">
        <f t="shared" si="51"/>
        <v>9</v>
      </c>
      <c r="M79" s="6" t="s">
        <v>763</v>
      </c>
      <c r="N79" s="9" t="str">
        <f t="shared" si="65"/>
        <v/>
      </c>
      <c r="O79" s="10" t="str">
        <f t="shared" si="66"/>
        <v/>
      </c>
      <c r="P79" s="8" t="str">
        <f t="shared" si="52"/>
        <v/>
      </c>
      <c r="Q79" s="8" t="str">
        <f t="shared" si="53"/>
        <v/>
      </c>
      <c r="R79" s="9" t="str">
        <f>IF(AB79="","",WORKDAY.INTL(W79,AA79,V79,'Resmi Tatiller'!$A$2:$A$17))</f>
        <v/>
      </c>
      <c r="S79" s="10" t="str">
        <f t="shared" si="54"/>
        <v/>
      </c>
      <c r="T79" s="8" t="str">
        <f t="shared" si="55"/>
        <v>Boş</v>
      </c>
      <c r="U79" s="8">
        <f t="shared" si="56"/>
        <v>540</v>
      </c>
      <c r="V79" s="11" t="str">
        <f t="shared" si="57"/>
        <v>0000011</v>
      </c>
      <c r="W79" s="9" t="str">
        <f>IF(OR(N79="",O79=""),"",IF($AD79="24 Saat",N79,IF($AD79="12 Saat",IF(O79&gt;=TIME(20,0,0),WORKDAY.INTL(N79,1,V79,'Resmi Tatiller'!$A$2:$A$17),WORKDAY.INTL(N79-1,1,V79,'Resmi Tatiller'!$A$2:$A$17)),IF($AD79="2 Vardiya",IF(O79&lt;TIME(6,0,0),N79-1,IF(O79&lt;TIME(8,0,0),WORKDAY.INTL(N79-1,1,V79,'Resmi Tatiller'!$A$2:$A$17),N79)),IF(O79&gt;=TIME(18,0,0),WORKDAY.INTL(N79,1,V79,'Resmi Tatiller'!$A$2:$A$17),WORKDAY.INTL(N79-1,1,V79,'Resmi Tatiller'!$A$2:$A$17))))))</f>
        <v/>
      </c>
      <c r="X79" s="8" t="str">
        <f t="shared" si="58"/>
        <v/>
      </c>
      <c r="Y79" s="11" t="str">
        <f t="shared" si="59"/>
        <v/>
      </c>
      <c r="Z79" s="11" t="str">
        <f t="shared" si="60"/>
        <v/>
      </c>
      <c r="AA79" s="11" t="str">
        <f t="shared" si="61"/>
        <v/>
      </c>
      <c r="AB79" s="11" t="str">
        <f t="shared" si="62"/>
        <v/>
      </c>
      <c r="AC79" s="12" t="str">
        <f t="shared" si="63"/>
        <v/>
      </c>
      <c r="AD79" s="6" t="str">
        <f t="shared" si="64"/>
        <v>Gündüz</v>
      </c>
      <c r="AE79" s="18" t="str">
        <f t="shared" si="67"/>
        <v/>
      </c>
      <c r="AF79" s="18" t="str">
        <f t="shared" si="68"/>
        <v/>
      </c>
      <c r="AG79" s="19" t="str">
        <f t="shared" si="69"/>
        <v/>
      </c>
      <c r="AH79" s="18" t="str">
        <f>IF(AF79="","",WORKDAY.INTL(AF79-1,1,V79,'Resmi Tatiller'!$A$2:$A$17))</f>
        <v/>
      </c>
      <c r="AI79" s="18" t="str">
        <f t="shared" si="70"/>
        <v/>
      </c>
      <c r="AJ79" s="18" t="str">
        <f>IF(AE79="","",IF(AH79&lt;&gt;AF79,AH79+TIME(8,0,0),IF(AG79&lt;TIME(8,0,0),AF79+TIME(8,0,0),IF(AG79&lt;TIME(12,0,0),AE79,IF(AG79&lt;TIME(12,45,0),AF79+TIME(12,45,0),IF(AG79&lt;TIME(15,0,0),AE79,IF(AG79&lt;TIME(15,15,0),AF79+TIME(15,15,0),IF(AG79&lt;TIME(18,0,0),AE79,WORKDAY.INTL(AF79,1,V79,'Resmi Tatiller'!$A$2:$A$17)+TIME(8,0,0)))))))))</f>
        <v/>
      </c>
      <c r="AK79" s="18" t="str">
        <f>IF(AE79="","",IF(AH79&lt;&gt;AF79,AH79+TIME(8,0,0),IF(AG79&lt;TIME(8,0,0),AF79+TIME(8,0,0),IF(AG79&lt;TIME(12,0,0),AE79,IF(AG79&lt;TIME(12,45,0),AF79+TIME(12,45,0),IF(AG79&lt;TIME(15,0,0),AE79,IF(AG79&lt;TIME(15,15,0),AF79+TIME(15,15,0),IF(AG79&lt;TIME(20,0,0),AE79,WORKDAY.INTL(AF79,1,V79,'Resmi Tatiller'!$A$2:$A$17)+TIME(8,0,0)))))))))</f>
        <v/>
      </c>
      <c r="AL79" s="18" t="str">
        <f t="shared" si="71"/>
        <v/>
      </c>
    </row>
    <row r="80" spans="1:38" x14ac:dyDescent="0.25">
      <c r="A80" s="6" t="str">
        <f t="shared" si="48"/>
        <v/>
      </c>
      <c r="B80" s="6"/>
      <c r="C80" s="7" t="str">
        <f>IFERROR(VLOOKUP(B80,'Ürün Veri'!$A:$E,2,FALSE),"")</f>
        <v/>
      </c>
      <c r="D80" s="7" t="str">
        <f>IFERROR(VLOOKUP(B80,'Ürün Veri'!$A:$E,3,FALSE),"")</f>
        <v/>
      </c>
      <c r="E80" s="7" t="str">
        <f>IFERROR(VLOOKUP(B80,'Ürün Veri'!$A:$E,4,FALSE),"")</f>
        <v/>
      </c>
      <c r="F80" s="7" t="str">
        <f>IFERROR(VLOOKUP(B80,'Ürün Veri'!$A:$E,5,FALSE),"")</f>
        <v/>
      </c>
      <c r="G80" s="6"/>
      <c r="H80" s="6"/>
      <c r="I80" s="14">
        <v>10</v>
      </c>
      <c r="J80" s="15">
        <f t="shared" si="49"/>
        <v>45</v>
      </c>
      <c r="K80" s="15">
        <f t="shared" si="50"/>
        <v>15</v>
      </c>
      <c r="L80" s="8">
        <f t="shared" si="51"/>
        <v>9</v>
      </c>
      <c r="M80" s="6" t="s">
        <v>763</v>
      </c>
      <c r="N80" s="9" t="str">
        <f t="shared" si="65"/>
        <v/>
      </c>
      <c r="O80" s="10" t="str">
        <f t="shared" si="66"/>
        <v/>
      </c>
      <c r="P80" s="8" t="str">
        <f t="shared" si="52"/>
        <v/>
      </c>
      <c r="Q80" s="8" t="str">
        <f t="shared" si="53"/>
        <v/>
      </c>
      <c r="R80" s="9" t="str">
        <f>IF(AB80="","",WORKDAY.INTL(W80,AA80,V80,'Resmi Tatiller'!$A$2:$A$17))</f>
        <v/>
      </c>
      <c r="S80" s="10" t="str">
        <f t="shared" si="54"/>
        <v/>
      </c>
      <c r="T80" s="8" t="str">
        <f t="shared" si="55"/>
        <v>Boş</v>
      </c>
      <c r="U80" s="8">
        <f t="shared" si="56"/>
        <v>540</v>
      </c>
      <c r="V80" s="11" t="str">
        <f t="shared" si="57"/>
        <v>0000011</v>
      </c>
      <c r="W80" s="9" t="str">
        <f>IF(OR(N80="",O80=""),"",IF($AD80="24 Saat",N80,IF($AD80="12 Saat",IF(O80&gt;=TIME(20,0,0),WORKDAY.INTL(N80,1,V80,'Resmi Tatiller'!$A$2:$A$17),WORKDAY.INTL(N80-1,1,V80,'Resmi Tatiller'!$A$2:$A$17)),IF($AD80="2 Vardiya",IF(O80&lt;TIME(6,0,0),N80-1,IF(O80&lt;TIME(8,0,0),WORKDAY.INTL(N80-1,1,V80,'Resmi Tatiller'!$A$2:$A$17),N80)),IF(O80&gt;=TIME(18,0,0),WORKDAY.INTL(N80,1,V80,'Resmi Tatiller'!$A$2:$A$17),WORKDAY.INTL(N80-1,1,V80,'Resmi Tatiller'!$A$2:$A$17))))))</f>
        <v/>
      </c>
      <c r="X80" s="8" t="str">
        <f t="shared" si="58"/>
        <v/>
      </c>
      <c r="Y80" s="11" t="str">
        <f t="shared" si="59"/>
        <v/>
      </c>
      <c r="Z80" s="11" t="str">
        <f t="shared" si="60"/>
        <v/>
      </c>
      <c r="AA80" s="11" t="str">
        <f t="shared" si="61"/>
        <v/>
      </c>
      <c r="AB80" s="11" t="str">
        <f t="shared" si="62"/>
        <v/>
      </c>
      <c r="AC80" s="12" t="str">
        <f t="shared" si="63"/>
        <v/>
      </c>
      <c r="AD80" s="6" t="str">
        <f t="shared" si="64"/>
        <v>Gündüz</v>
      </c>
      <c r="AE80" s="18" t="str">
        <f t="shared" si="67"/>
        <v/>
      </c>
      <c r="AF80" s="18" t="str">
        <f t="shared" si="68"/>
        <v/>
      </c>
      <c r="AG80" s="19" t="str">
        <f t="shared" si="69"/>
        <v/>
      </c>
      <c r="AH80" s="18" t="str">
        <f>IF(AF80="","",WORKDAY.INTL(AF80-1,1,V80,'Resmi Tatiller'!$A$2:$A$17))</f>
        <v/>
      </c>
      <c r="AI80" s="18" t="str">
        <f t="shared" si="70"/>
        <v/>
      </c>
      <c r="AJ80" s="18" t="str">
        <f>IF(AE80="","",IF(AH80&lt;&gt;AF80,AH80+TIME(8,0,0),IF(AG80&lt;TIME(8,0,0),AF80+TIME(8,0,0),IF(AG80&lt;TIME(12,0,0),AE80,IF(AG80&lt;TIME(12,45,0),AF80+TIME(12,45,0),IF(AG80&lt;TIME(15,0,0),AE80,IF(AG80&lt;TIME(15,15,0),AF80+TIME(15,15,0),IF(AG80&lt;TIME(18,0,0),AE80,WORKDAY.INTL(AF80,1,V80,'Resmi Tatiller'!$A$2:$A$17)+TIME(8,0,0)))))))))</f>
        <v/>
      </c>
      <c r="AK80" s="18" t="str">
        <f>IF(AE80="","",IF(AH80&lt;&gt;AF80,AH80+TIME(8,0,0),IF(AG80&lt;TIME(8,0,0),AF80+TIME(8,0,0),IF(AG80&lt;TIME(12,0,0),AE80,IF(AG80&lt;TIME(12,45,0),AF80+TIME(12,45,0),IF(AG80&lt;TIME(15,0,0),AE80,IF(AG80&lt;TIME(15,15,0),AF80+TIME(15,15,0),IF(AG80&lt;TIME(20,0,0),AE80,WORKDAY.INTL(AF80,1,V80,'Resmi Tatiller'!$A$2:$A$17)+TIME(8,0,0)))))))))</f>
        <v/>
      </c>
      <c r="AL80" s="18" t="str">
        <f t="shared" si="71"/>
        <v/>
      </c>
    </row>
    <row r="81" spans="1:38" x14ac:dyDescent="0.25">
      <c r="A81" s="6" t="str">
        <f t="shared" si="48"/>
        <v/>
      </c>
      <c r="B81" s="6"/>
      <c r="C81" s="7" t="str">
        <f>IFERROR(VLOOKUP(B81,'Ürün Veri'!$A:$E,2,FALSE),"")</f>
        <v/>
      </c>
      <c r="D81" s="7" t="str">
        <f>IFERROR(VLOOKUP(B81,'Ürün Veri'!$A:$E,3,FALSE),"")</f>
        <v/>
      </c>
      <c r="E81" s="7" t="str">
        <f>IFERROR(VLOOKUP(B81,'Ürün Veri'!$A:$E,4,FALSE),"")</f>
        <v/>
      </c>
      <c r="F81" s="7" t="str">
        <f>IFERROR(VLOOKUP(B81,'Ürün Veri'!$A:$E,5,FALSE),"")</f>
        <v/>
      </c>
      <c r="G81" s="6"/>
      <c r="H81" s="6"/>
      <c r="I81" s="14">
        <v>10</v>
      </c>
      <c r="J81" s="15">
        <f t="shared" si="49"/>
        <v>45</v>
      </c>
      <c r="K81" s="15">
        <f t="shared" si="50"/>
        <v>15</v>
      </c>
      <c r="L81" s="8">
        <f t="shared" si="51"/>
        <v>9</v>
      </c>
      <c r="M81" s="6" t="s">
        <v>763</v>
      </c>
      <c r="N81" s="9" t="str">
        <f t="shared" si="65"/>
        <v/>
      </c>
      <c r="O81" s="10" t="str">
        <f t="shared" si="66"/>
        <v/>
      </c>
      <c r="P81" s="8" t="str">
        <f t="shared" si="52"/>
        <v/>
      </c>
      <c r="Q81" s="8" t="str">
        <f t="shared" si="53"/>
        <v/>
      </c>
      <c r="R81" s="9" t="str">
        <f>IF(AB81="","",WORKDAY.INTL(W81,AA81,V81,'Resmi Tatiller'!$A$2:$A$17))</f>
        <v/>
      </c>
      <c r="S81" s="10" t="str">
        <f t="shared" si="54"/>
        <v/>
      </c>
      <c r="T81" s="8" t="str">
        <f t="shared" si="55"/>
        <v>Boş</v>
      </c>
      <c r="U81" s="8">
        <f t="shared" si="56"/>
        <v>540</v>
      </c>
      <c r="V81" s="11" t="str">
        <f t="shared" si="57"/>
        <v>0000011</v>
      </c>
      <c r="W81" s="9" t="str">
        <f>IF(OR(N81="",O81=""),"",IF($AD81="24 Saat",N81,IF($AD81="12 Saat",IF(O81&gt;=TIME(20,0,0),WORKDAY.INTL(N81,1,V81,'Resmi Tatiller'!$A$2:$A$17),WORKDAY.INTL(N81-1,1,V81,'Resmi Tatiller'!$A$2:$A$17)),IF($AD81="2 Vardiya",IF(O81&lt;TIME(6,0,0),N81-1,IF(O81&lt;TIME(8,0,0),WORKDAY.INTL(N81-1,1,V81,'Resmi Tatiller'!$A$2:$A$17),N81)),IF(O81&gt;=TIME(18,0,0),WORKDAY.INTL(N81,1,V81,'Resmi Tatiller'!$A$2:$A$17),WORKDAY.INTL(N81-1,1,V81,'Resmi Tatiller'!$A$2:$A$17))))))</f>
        <v/>
      </c>
      <c r="X81" s="8" t="str">
        <f t="shared" si="58"/>
        <v/>
      </c>
      <c r="Y81" s="11" t="str">
        <f t="shared" si="59"/>
        <v/>
      </c>
      <c r="Z81" s="11" t="str">
        <f t="shared" si="60"/>
        <v/>
      </c>
      <c r="AA81" s="11" t="str">
        <f t="shared" si="61"/>
        <v/>
      </c>
      <c r="AB81" s="11" t="str">
        <f t="shared" si="62"/>
        <v/>
      </c>
      <c r="AC81" s="12" t="str">
        <f t="shared" si="63"/>
        <v/>
      </c>
      <c r="AD81" s="6" t="str">
        <f t="shared" si="64"/>
        <v>Gündüz</v>
      </c>
      <c r="AE81" s="18" t="str">
        <f t="shared" si="67"/>
        <v/>
      </c>
      <c r="AF81" s="18" t="str">
        <f t="shared" si="68"/>
        <v/>
      </c>
      <c r="AG81" s="19" t="str">
        <f t="shared" si="69"/>
        <v/>
      </c>
      <c r="AH81" s="18" t="str">
        <f>IF(AF81="","",WORKDAY.INTL(AF81-1,1,V81,'Resmi Tatiller'!$A$2:$A$17))</f>
        <v/>
      </c>
      <c r="AI81" s="18" t="str">
        <f t="shared" si="70"/>
        <v/>
      </c>
      <c r="AJ81" s="18" t="str">
        <f>IF(AE81="","",IF(AH81&lt;&gt;AF81,AH81+TIME(8,0,0),IF(AG81&lt;TIME(8,0,0),AF81+TIME(8,0,0),IF(AG81&lt;TIME(12,0,0),AE81,IF(AG81&lt;TIME(12,45,0),AF81+TIME(12,45,0),IF(AG81&lt;TIME(15,0,0),AE81,IF(AG81&lt;TIME(15,15,0),AF81+TIME(15,15,0),IF(AG81&lt;TIME(18,0,0),AE81,WORKDAY.INTL(AF81,1,V81,'Resmi Tatiller'!$A$2:$A$17)+TIME(8,0,0)))))))))</f>
        <v/>
      </c>
      <c r="AK81" s="18" t="str">
        <f>IF(AE81="","",IF(AH81&lt;&gt;AF81,AH81+TIME(8,0,0),IF(AG81&lt;TIME(8,0,0),AF81+TIME(8,0,0),IF(AG81&lt;TIME(12,0,0),AE81,IF(AG81&lt;TIME(12,45,0),AF81+TIME(12,45,0),IF(AG81&lt;TIME(15,0,0),AE81,IF(AG81&lt;TIME(15,15,0),AF81+TIME(15,15,0),IF(AG81&lt;TIME(20,0,0),AE81,WORKDAY.INTL(AF81,1,V81,'Resmi Tatiller'!$A$2:$A$17)+TIME(8,0,0)))))))))</f>
        <v/>
      </c>
      <c r="AL81" s="18" t="str">
        <f t="shared" si="71"/>
        <v/>
      </c>
    </row>
    <row r="82" spans="1:38" x14ac:dyDescent="0.25">
      <c r="A82" s="6" t="str">
        <f t="shared" si="48"/>
        <v/>
      </c>
      <c r="B82" s="6"/>
      <c r="C82" s="7" t="str">
        <f>IFERROR(VLOOKUP(B82,'Ürün Veri'!$A:$E,2,FALSE),"")</f>
        <v/>
      </c>
      <c r="D82" s="7" t="str">
        <f>IFERROR(VLOOKUP(B82,'Ürün Veri'!$A:$E,3,FALSE),"")</f>
        <v/>
      </c>
      <c r="E82" s="7" t="str">
        <f>IFERROR(VLOOKUP(B82,'Ürün Veri'!$A:$E,4,FALSE),"")</f>
        <v/>
      </c>
      <c r="F82" s="7" t="str">
        <f>IFERROR(VLOOKUP(B82,'Ürün Veri'!$A:$E,5,FALSE),"")</f>
        <v/>
      </c>
      <c r="G82" s="6"/>
      <c r="H82" s="6"/>
      <c r="I82" s="14">
        <v>10</v>
      </c>
      <c r="J82" s="15">
        <f t="shared" si="49"/>
        <v>45</v>
      </c>
      <c r="K82" s="15">
        <f t="shared" si="50"/>
        <v>15</v>
      </c>
      <c r="L82" s="8">
        <f t="shared" si="51"/>
        <v>9</v>
      </c>
      <c r="M82" s="6" t="s">
        <v>763</v>
      </c>
      <c r="N82" s="9" t="str">
        <f t="shared" si="65"/>
        <v/>
      </c>
      <c r="O82" s="10" t="str">
        <f t="shared" si="66"/>
        <v/>
      </c>
      <c r="P82" s="8" t="str">
        <f t="shared" si="52"/>
        <v/>
      </c>
      <c r="Q82" s="8" t="str">
        <f t="shared" si="53"/>
        <v/>
      </c>
      <c r="R82" s="9" t="str">
        <f>IF(AB82="","",WORKDAY.INTL(W82,AA82,V82,'Resmi Tatiller'!$A$2:$A$17))</f>
        <v/>
      </c>
      <c r="S82" s="10" t="str">
        <f t="shared" si="54"/>
        <v/>
      </c>
      <c r="T82" s="8" t="str">
        <f t="shared" si="55"/>
        <v>Boş</v>
      </c>
      <c r="U82" s="8">
        <f t="shared" si="56"/>
        <v>540</v>
      </c>
      <c r="V82" s="11" t="str">
        <f t="shared" si="57"/>
        <v>0000011</v>
      </c>
      <c r="W82" s="9" t="str">
        <f>IF(OR(N82="",O82=""),"",IF($AD82="24 Saat",N82,IF($AD82="12 Saat",IF(O82&gt;=TIME(20,0,0),WORKDAY.INTL(N82,1,V82,'Resmi Tatiller'!$A$2:$A$17),WORKDAY.INTL(N82-1,1,V82,'Resmi Tatiller'!$A$2:$A$17)),IF($AD82="2 Vardiya",IF(O82&lt;TIME(6,0,0),N82-1,IF(O82&lt;TIME(8,0,0),WORKDAY.INTL(N82-1,1,V82,'Resmi Tatiller'!$A$2:$A$17),N82)),IF(O82&gt;=TIME(18,0,0),WORKDAY.INTL(N82,1,V82,'Resmi Tatiller'!$A$2:$A$17),WORKDAY.INTL(N82-1,1,V82,'Resmi Tatiller'!$A$2:$A$17))))))</f>
        <v/>
      </c>
      <c r="X82" s="8" t="str">
        <f t="shared" si="58"/>
        <v/>
      </c>
      <c r="Y82" s="11" t="str">
        <f t="shared" si="59"/>
        <v/>
      </c>
      <c r="Z82" s="11" t="str">
        <f t="shared" si="60"/>
        <v/>
      </c>
      <c r="AA82" s="11" t="str">
        <f t="shared" si="61"/>
        <v/>
      </c>
      <c r="AB82" s="11" t="str">
        <f t="shared" si="62"/>
        <v/>
      </c>
      <c r="AC82" s="12" t="str">
        <f t="shared" si="63"/>
        <v/>
      </c>
      <c r="AD82" s="6" t="str">
        <f t="shared" si="64"/>
        <v>Gündüz</v>
      </c>
      <c r="AE82" s="18" t="str">
        <f t="shared" si="67"/>
        <v/>
      </c>
      <c r="AF82" s="18" t="str">
        <f t="shared" si="68"/>
        <v/>
      </c>
      <c r="AG82" s="19" t="str">
        <f t="shared" si="69"/>
        <v/>
      </c>
      <c r="AH82" s="18" t="str">
        <f>IF(AF82="","",WORKDAY.INTL(AF82-1,1,V82,'Resmi Tatiller'!$A$2:$A$17))</f>
        <v/>
      </c>
      <c r="AI82" s="18" t="str">
        <f t="shared" si="70"/>
        <v/>
      </c>
      <c r="AJ82" s="18" t="str">
        <f>IF(AE82="","",IF(AH82&lt;&gt;AF82,AH82+TIME(8,0,0),IF(AG82&lt;TIME(8,0,0),AF82+TIME(8,0,0),IF(AG82&lt;TIME(12,0,0),AE82,IF(AG82&lt;TIME(12,45,0),AF82+TIME(12,45,0),IF(AG82&lt;TIME(15,0,0),AE82,IF(AG82&lt;TIME(15,15,0),AF82+TIME(15,15,0),IF(AG82&lt;TIME(18,0,0),AE82,WORKDAY.INTL(AF82,1,V82,'Resmi Tatiller'!$A$2:$A$17)+TIME(8,0,0)))))))))</f>
        <v/>
      </c>
      <c r="AK82" s="18" t="str">
        <f>IF(AE82="","",IF(AH82&lt;&gt;AF82,AH82+TIME(8,0,0),IF(AG82&lt;TIME(8,0,0),AF82+TIME(8,0,0),IF(AG82&lt;TIME(12,0,0),AE82,IF(AG82&lt;TIME(12,45,0),AF82+TIME(12,45,0),IF(AG82&lt;TIME(15,0,0),AE82,IF(AG82&lt;TIME(15,15,0),AF82+TIME(15,15,0),IF(AG82&lt;TIME(20,0,0),AE82,WORKDAY.INTL(AF82,1,V82,'Resmi Tatiller'!$A$2:$A$17)+TIME(8,0,0)))))))))</f>
        <v/>
      </c>
      <c r="AL82" s="18" t="str">
        <f t="shared" si="71"/>
        <v/>
      </c>
    </row>
    <row r="83" spans="1:38" x14ac:dyDescent="0.25">
      <c r="A83" s="6" t="str">
        <f t="shared" si="48"/>
        <v/>
      </c>
      <c r="B83" s="6"/>
      <c r="C83" s="7" t="str">
        <f>IFERROR(VLOOKUP(B83,'Ürün Veri'!$A:$E,2,FALSE),"")</f>
        <v/>
      </c>
      <c r="D83" s="7" t="str">
        <f>IFERROR(VLOOKUP(B83,'Ürün Veri'!$A:$E,3,FALSE),"")</f>
        <v/>
      </c>
      <c r="E83" s="7" t="str">
        <f>IFERROR(VLOOKUP(B83,'Ürün Veri'!$A:$E,4,FALSE),"")</f>
        <v/>
      </c>
      <c r="F83" s="7" t="str">
        <f>IFERROR(VLOOKUP(B83,'Ürün Veri'!$A:$E,5,FALSE),"")</f>
        <v/>
      </c>
      <c r="G83" s="6"/>
      <c r="H83" s="6"/>
      <c r="I83" s="14">
        <v>10</v>
      </c>
      <c r="J83" s="15">
        <f t="shared" si="49"/>
        <v>45</v>
      </c>
      <c r="K83" s="15">
        <f t="shared" si="50"/>
        <v>15</v>
      </c>
      <c r="L83" s="8">
        <f t="shared" si="51"/>
        <v>9</v>
      </c>
      <c r="M83" s="6" t="s">
        <v>763</v>
      </c>
      <c r="N83" s="9" t="str">
        <f t="shared" si="65"/>
        <v/>
      </c>
      <c r="O83" s="10" t="str">
        <f t="shared" si="66"/>
        <v/>
      </c>
      <c r="P83" s="8" t="str">
        <f t="shared" si="52"/>
        <v/>
      </c>
      <c r="Q83" s="8" t="str">
        <f t="shared" si="53"/>
        <v/>
      </c>
      <c r="R83" s="9" t="str">
        <f>IF(AB83="","",WORKDAY.INTL(W83,AA83,V83,'Resmi Tatiller'!$A$2:$A$17))</f>
        <v/>
      </c>
      <c r="S83" s="10" t="str">
        <f t="shared" si="54"/>
        <v/>
      </c>
      <c r="T83" s="8" t="str">
        <f t="shared" si="55"/>
        <v>Boş</v>
      </c>
      <c r="U83" s="8">
        <f t="shared" si="56"/>
        <v>540</v>
      </c>
      <c r="V83" s="11" t="str">
        <f t="shared" si="57"/>
        <v>0000011</v>
      </c>
      <c r="W83" s="9" t="str">
        <f>IF(OR(N83="",O83=""),"",IF($AD83="24 Saat",N83,IF($AD83="12 Saat",IF(O83&gt;=TIME(20,0,0),WORKDAY.INTL(N83,1,V83,'Resmi Tatiller'!$A$2:$A$17),WORKDAY.INTL(N83-1,1,V83,'Resmi Tatiller'!$A$2:$A$17)),IF($AD83="2 Vardiya",IF(O83&lt;TIME(6,0,0),N83-1,IF(O83&lt;TIME(8,0,0),WORKDAY.INTL(N83-1,1,V83,'Resmi Tatiller'!$A$2:$A$17),N83)),IF(O83&gt;=TIME(18,0,0),WORKDAY.INTL(N83,1,V83,'Resmi Tatiller'!$A$2:$A$17),WORKDAY.INTL(N83-1,1,V83,'Resmi Tatiller'!$A$2:$A$17))))))</f>
        <v/>
      </c>
      <c r="X83" s="8" t="str">
        <f t="shared" si="58"/>
        <v/>
      </c>
      <c r="Y83" s="11" t="str">
        <f t="shared" si="59"/>
        <v/>
      </c>
      <c r="Z83" s="11" t="str">
        <f t="shared" si="60"/>
        <v/>
      </c>
      <c r="AA83" s="11" t="str">
        <f t="shared" si="61"/>
        <v/>
      </c>
      <c r="AB83" s="11" t="str">
        <f t="shared" si="62"/>
        <v/>
      </c>
      <c r="AC83" s="12" t="str">
        <f t="shared" si="63"/>
        <v/>
      </c>
      <c r="AD83" s="6" t="str">
        <f t="shared" si="64"/>
        <v>Gündüz</v>
      </c>
      <c r="AE83" s="18" t="str">
        <f t="shared" si="67"/>
        <v/>
      </c>
      <c r="AF83" s="18" t="str">
        <f t="shared" si="68"/>
        <v/>
      </c>
      <c r="AG83" s="19" t="str">
        <f t="shared" si="69"/>
        <v/>
      </c>
      <c r="AH83" s="18" t="str">
        <f>IF(AF83="","",WORKDAY.INTL(AF83-1,1,V83,'Resmi Tatiller'!$A$2:$A$17))</f>
        <v/>
      </c>
      <c r="AI83" s="18" t="str">
        <f t="shared" si="70"/>
        <v/>
      </c>
      <c r="AJ83" s="18" t="str">
        <f>IF(AE83="","",IF(AH83&lt;&gt;AF83,AH83+TIME(8,0,0),IF(AG83&lt;TIME(8,0,0),AF83+TIME(8,0,0),IF(AG83&lt;TIME(12,0,0),AE83,IF(AG83&lt;TIME(12,45,0),AF83+TIME(12,45,0),IF(AG83&lt;TIME(15,0,0),AE83,IF(AG83&lt;TIME(15,15,0),AF83+TIME(15,15,0),IF(AG83&lt;TIME(18,0,0),AE83,WORKDAY.INTL(AF83,1,V83,'Resmi Tatiller'!$A$2:$A$17)+TIME(8,0,0)))))))))</f>
        <v/>
      </c>
      <c r="AK83" s="18" t="str">
        <f>IF(AE83="","",IF(AH83&lt;&gt;AF83,AH83+TIME(8,0,0),IF(AG83&lt;TIME(8,0,0),AF83+TIME(8,0,0),IF(AG83&lt;TIME(12,0,0),AE83,IF(AG83&lt;TIME(12,45,0),AF83+TIME(12,45,0),IF(AG83&lt;TIME(15,0,0),AE83,IF(AG83&lt;TIME(15,15,0),AF83+TIME(15,15,0),IF(AG83&lt;TIME(20,0,0),AE83,WORKDAY.INTL(AF83,1,V83,'Resmi Tatiller'!$A$2:$A$17)+TIME(8,0,0)))))))))</f>
        <v/>
      </c>
      <c r="AL83" s="18" t="str">
        <f t="shared" si="71"/>
        <v/>
      </c>
    </row>
    <row r="84" spans="1:38" x14ac:dyDescent="0.25">
      <c r="A84" s="6" t="str">
        <f t="shared" si="48"/>
        <v/>
      </c>
      <c r="B84" s="6"/>
      <c r="C84" s="7" t="str">
        <f>IFERROR(VLOOKUP(B84,'Ürün Veri'!$A:$E,2,FALSE),"")</f>
        <v/>
      </c>
      <c r="D84" s="7" t="str">
        <f>IFERROR(VLOOKUP(B84,'Ürün Veri'!$A:$E,3,FALSE),"")</f>
        <v/>
      </c>
      <c r="E84" s="7" t="str">
        <f>IFERROR(VLOOKUP(B84,'Ürün Veri'!$A:$E,4,FALSE),"")</f>
        <v/>
      </c>
      <c r="F84" s="7" t="str">
        <f>IFERROR(VLOOKUP(B84,'Ürün Veri'!$A:$E,5,FALSE),"")</f>
        <v/>
      </c>
      <c r="G84" s="6"/>
      <c r="H84" s="6"/>
      <c r="I84" s="14">
        <v>10</v>
      </c>
      <c r="J84" s="15">
        <f t="shared" si="49"/>
        <v>45</v>
      </c>
      <c r="K84" s="15">
        <f t="shared" si="50"/>
        <v>15</v>
      </c>
      <c r="L84" s="8">
        <f t="shared" si="51"/>
        <v>9</v>
      </c>
      <c r="M84" s="6" t="s">
        <v>763</v>
      </c>
      <c r="N84" s="9" t="str">
        <f t="shared" si="65"/>
        <v/>
      </c>
      <c r="O84" s="10" t="str">
        <f t="shared" si="66"/>
        <v/>
      </c>
      <c r="P84" s="8" t="str">
        <f t="shared" si="52"/>
        <v/>
      </c>
      <c r="Q84" s="8" t="str">
        <f t="shared" si="53"/>
        <v/>
      </c>
      <c r="R84" s="9" t="str">
        <f>IF(AB84="","",WORKDAY.INTL(W84,AA84,V84,'Resmi Tatiller'!$A$2:$A$17))</f>
        <v/>
      </c>
      <c r="S84" s="10" t="str">
        <f t="shared" si="54"/>
        <v/>
      </c>
      <c r="T84" s="8" t="str">
        <f t="shared" si="55"/>
        <v>Boş</v>
      </c>
      <c r="U84" s="8">
        <f t="shared" si="56"/>
        <v>540</v>
      </c>
      <c r="V84" s="11" t="str">
        <f t="shared" si="57"/>
        <v>0000011</v>
      </c>
      <c r="W84" s="9" t="str">
        <f>IF(OR(N84="",O84=""),"",IF($AD84="24 Saat",N84,IF($AD84="12 Saat",IF(O84&gt;=TIME(20,0,0),WORKDAY.INTL(N84,1,V84,'Resmi Tatiller'!$A$2:$A$17),WORKDAY.INTL(N84-1,1,V84,'Resmi Tatiller'!$A$2:$A$17)),IF($AD84="2 Vardiya",IF(O84&lt;TIME(6,0,0),N84-1,IF(O84&lt;TIME(8,0,0),WORKDAY.INTL(N84-1,1,V84,'Resmi Tatiller'!$A$2:$A$17),N84)),IF(O84&gt;=TIME(18,0,0),WORKDAY.INTL(N84,1,V84,'Resmi Tatiller'!$A$2:$A$17),WORKDAY.INTL(N84-1,1,V84,'Resmi Tatiller'!$A$2:$A$17))))))</f>
        <v/>
      </c>
      <c r="X84" s="8" t="str">
        <f t="shared" si="58"/>
        <v/>
      </c>
      <c r="Y84" s="11" t="str">
        <f t="shared" si="59"/>
        <v/>
      </c>
      <c r="Z84" s="11" t="str">
        <f t="shared" si="60"/>
        <v/>
      </c>
      <c r="AA84" s="11" t="str">
        <f t="shared" si="61"/>
        <v/>
      </c>
      <c r="AB84" s="11" t="str">
        <f t="shared" si="62"/>
        <v/>
      </c>
      <c r="AC84" s="12" t="str">
        <f t="shared" si="63"/>
        <v/>
      </c>
      <c r="AD84" s="6" t="str">
        <f t="shared" si="64"/>
        <v>Gündüz</v>
      </c>
      <c r="AE84" s="18" t="str">
        <f t="shared" si="67"/>
        <v/>
      </c>
      <c r="AF84" s="18" t="str">
        <f t="shared" si="68"/>
        <v/>
      </c>
      <c r="AG84" s="19" t="str">
        <f t="shared" si="69"/>
        <v/>
      </c>
      <c r="AH84" s="18" t="str">
        <f>IF(AF84="","",WORKDAY.INTL(AF84-1,1,V84,'Resmi Tatiller'!$A$2:$A$17))</f>
        <v/>
      </c>
      <c r="AI84" s="18" t="str">
        <f t="shared" si="70"/>
        <v/>
      </c>
      <c r="AJ84" s="18" t="str">
        <f>IF(AE84="","",IF(AH84&lt;&gt;AF84,AH84+TIME(8,0,0),IF(AG84&lt;TIME(8,0,0),AF84+TIME(8,0,0),IF(AG84&lt;TIME(12,0,0),AE84,IF(AG84&lt;TIME(12,45,0),AF84+TIME(12,45,0),IF(AG84&lt;TIME(15,0,0),AE84,IF(AG84&lt;TIME(15,15,0),AF84+TIME(15,15,0),IF(AG84&lt;TIME(18,0,0),AE84,WORKDAY.INTL(AF84,1,V84,'Resmi Tatiller'!$A$2:$A$17)+TIME(8,0,0)))))))))</f>
        <v/>
      </c>
      <c r="AK84" s="18" t="str">
        <f>IF(AE84="","",IF(AH84&lt;&gt;AF84,AH84+TIME(8,0,0),IF(AG84&lt;TIME(8,0,0),AF84+TIME(8,0,0),IF(AG84&lt;TIME(12,0,0),AE84,IF(AG84&lt;TIME(12,45,0),AF84+TIME(12,45,0),IF(AG84&lt;TIME(15,0,0),AE84,IF(AG84&lt;TIME(15,15,0),AF84+TIME(15,15,0),IF(AG84&lt;TIME(20,0,0),AE84,WORKDAY.INTL(AF84,1,V84,'Resmi Tatiller'!$A$2:$A$17)+TIME(8,0,0)))))))))</f>
        <v/>
      </c>
      <c r="AL84" s="18" t="str">
        <f t="shared" si="71"/>
        <v/>
      </c>
    </row>
    <row r="85" spans="1:38" x14ac:dyDescent="0.25">
      <c r="A85" s="6" t="str">
        <f t="shared" si="48"/>
        <v/>
      </c>
      <c r="B85" s="6"/>
      <c r="C85" s="7" t="str">
        <f>IFERROR(VLOOKUP(B85,'Ürün Veri'!$A:$E,2,FALSE),"")</f>
        <v/>
      </c>
      <c r="D85" s="7" t="str">
        <f>IFERROR(VLOOKUP(B85,'Ürün Veri'!$A:$E,3,FALSE),"")</f>
        <v/>
      </c>
      <c r="E85" s="7" t="str">
        <f>IFERROR(VLOOKUP(B85,'Ürün Veri'!$A:$E,4,FALSE),"")</f>
        <v/>
      </c>
      <c r="F85" s="7" t="str">
        <f>IFERROR(VLOOKUP(B85,'Ürün Veri'!$A:$E,5,FALSE),"")</f>
        <v/>
      </c>
      <c r="G85" s="6"/>
      <c r="H85" s="6"/>
      <c r="I85" s="14">
        <v>10</v>
      </c>
      <c r="J85" s="15">
        <f t="shared" si="49"/>
        <v>45</v>
      </c>
      <c r="K85" s="15">
        <f t="shared" si="50"/>
        <v>15</v>
      </c>
      <c r="L85" s="8">
        <f t="shared" si="51"/>
        <v>9</v>
      </c>
      <c r="M85" s="6" t="s">
        <v>763</v>
      </c>
      <c r="N85" s="9" t="str">
        <f t="shared" si="65"/>
        <v/>
      </c>
      <c r="O85" s="10" t="str">
        <f t="shared" si="66"/>
        <v/>
      </c>
      <c r="P85" s="8" t="str">
        <f t="shared" si="52"/>
        <v/>
      </c>
      <c r="Q85" s="8" t="str">
        <f t="shared" si="53"/>
        <v/>
      </c>
      <c r="R85" s="9" t="str">
        <f>IF(AB85="","",WORKDAY.INTL(W85,AA85,V85,'Resmi Tatiller'!$A$2:$A$17))</f>
        <v/>
      </c>
      <c r="S85" s="10" t="str">
        <f t="shared" si="54"/>
        <v/>
      </c>
      <c r="T85" s="8" t="str">
        <f t="shared" si="55"/>
        <v>Boş</v>
      </c>
      <c r="U85" s="8">
        <f t="shared" si="56"/>
        <v>540</v>
      </c>
      <c r="V85" s="11" t="str">
        <f t="shared" si="57"/>
        <v>0000011</v>
      </c>
      <c r="W85" s="9" t="str">
        <f>IF(OR(N85="",O85=""),"",IF($AD85="24 Saat",N85,IF($AD85="12 Saat",IF(O85&gt;=TIME(20,0,0),WORKDAY.INTL(N85,1,V85,'Resmi Tatiller'!$A$2:$A$17),WORKDAY.INTL(N85-1,1,V85,'Resmi Tatiller'!$A$2:$A$17)),IF($AD85="2 Vardiya",IF(O85&lt;TIME(6,0,0),N85-1,IF(O85&lt;TIME(8,0,0),WORKDAY.INTL(N85-1,1,V85,'Resmi Tatiller'!$A$2:$A$17),N85)),IF(O85&gt;=TIME(18,0,0),WORKDAY.INTL(N85,1,V85,'Resmi Tatiller'!$A$2:$A$17),WORKDAY.INTL(N85-1,1,V85,'Resmi Tatiller'!$A$2:$A$17))))))</f>
        <v/>
      </c>
      <c r="X85" s="8" t="str">
        <f t="shared" si="58"/>
        <v/>
      </c>
      <c r="Y85" s="11" t="str">
        <f t="shared" si="59"/>
        <v/>
      </c>
      <c r="Z85" s="11" t="str">
        <f t="shared" si="60"/>
        <v/>
      </c>
      <c r="AA85" s="11" t="str">
        <f t="shared" si="61"/>
        <v/>
      </c>
      <c r="AB85" s="11" t="str">
        <f t="shared" si="62"/>
        <v/>
      </c>
      <c r="AC85" s="12" t="str">
        <f t="shared" si="63"/>
        <v/>
      </c>
      <c r="AD85" s="6" t="str">
        <f t="shared" si="64"/>
        <v>Gündüz</v>
      </c>
      <c r="AE85" s="18" t="str">
        <f t="shared" si="67"/>
        <v/>
      </c>
      <c r="AF85" s="18" t="str">
        <f t="shared" si="68"/>
        <v/>
      </c>
      <c r="AG85" s="19" t="str">
        <f t="shared" si="69"/>
        <v/>
      </c>
      <c r="AH85" s="18" t="str">
        <f>IF(AF85="","",WORKDAY.INTL(AF85-1,1,V85,'Resmi Tatiller'!$A$2:$A$17))</f>
        <v/>
      </c>
      <c r="AI85" s="18" t="str">
        <f t="shared" si="70"/>
        <v/>
      </c>
      <c r="AJ85" s="18" t="str">
        <f>IF(AE85="","",IF(AH85&lt;&gt;AF85,AH85+TIME(8,0,0),IF(AG85&lt;TIME(8,0,0),AF85+TIME(8,0,0),IF(AG85&lt;TIME(12,0,0),AE85,IF(AG85&lt;TIME(12,45,0),AF85+TIME(12,45,0),IF(AG85&lt;TIME(15,0,0),AE85,IF(AG85&lt;TIME(15,15,0),AF85+TIME(15,15,0),IF(AG85&lt;TIME(18,0,0),AE85,WORKDAY.INTL(AF85,1,V85,'Resmi Tatiller'!$A$2:$A$17)+TIME(8,0,0)))))))))</f>
        <v/>
      </c>
      <c r="AK85" s="18" t="str">
        <f>IF(AE85="","",IF(AH85&lt;&gt;AF85,AH85+TIME(8,0,0),IF(AG85&lt;TIME(8,0,0),AF85+TIME(8,0,0),IF(AG85&lt;TIME(12,0,0),AE85,IF(AG85&lt;TIME(12,45,0),AF85+TIME(12,45,0),IF(AG85&lt;TIME(15,0,0),AE85,IF(AG85&lt;TIME(15,15,0),AF85+TIME(15,15,0),IF(AG85&lt;TIME(20,0,0),AE85,WORKDAY.INTL(AF85,1,V85,'Resmi Tatiller'!$A$2:$A$17)+TIME(8,0,0)))))))))</f>
        <v/>
      </c>
      <c r="AL85" s="18" t="str">
        <f t="shared" si="71"/>
        <v/>
      </c>
    </row>
    <row r="86" spans="1:38" x14ac:dyDescent="0.25">
      <c r="A86" s="6" t="str">
        <f t="shared" si="48"/>
        <v/>
      </c>
      <c r="B86" s="6"/>
      <c r="C86" s="7" t="str">
        <f>IFERROR(VLOOKUP(B86,'Ürün Veri'!$A:$E,2,FALSE),"")</f>
        <v/>
      </c>
      <c r="D86" s="7" t="str">
        <f>IFERROR(VLOOKUP(B86,'Ürün Veri'!$A:$E,3,FALSE),"")</f>
        <v/>
      </c>
      <c r="E86" s="7" t="str">
        <f>IFERROR(VLOOKUP(B86,'Ürün Veri'!$A:$E,4,FALSE),"")</f>
        <v/>
      </c>
      <c r="F86" s="7" t="str">
        <f>IFERROR(VLOOKUP(B86,'Ürün Veri'!$A:$E,5,FALSE),"")</f>
        <v/>
      </c>
      <c r="G86" s="6"/>
      <c r="H86" s="6"/>
      <c r="I86" s="14">
        <v>10</v>
      </c>
      <c r="J86" s="15">
        <f t="shared" si="49"/>
        <v>45</v>
      </c>
      <c r="K86" s="15">
        <f t="shared" si="50"/>
        <v>15</v>
      </c>
      <c r="L86" s="8">
        <f t="shared" si="51"/>
        <v>9</v>
      </c>
      <c r="M86" s="6" t="s">
        <v>763</v>
      </c>
      <c r="N86" s="9" t="str">
        <f t="shared" si="65"/>
        <v/>
      </c>
      <c r="O86" s="10" t="str">
        <f t="shared" si="66"/>
        <v/>
      </c>
      <c r="P86" s="8" t="str">
        <f t="shared" si="52"/>
        <v/>
      </c>
      <c r="Q86" s="8" t="str">
        <f t="shared" si="53"/>
        <v/>
      </c>
      <c r="R86" s="9" t="str">
        <f>IF(AB86="","",WORKDAY.INTL(W86,AA86,V86,'Resmi Tatiller'!$A$2:$A$17))</f>
        <v/>
      </c>
      <c r="S86" s="10" t="str">
        <f t="shared" si="54"/>
        <v/>
      </c>
      <c r="T86" s="8" t="str">
        <f t="shared" si="55"/>
        <v>Boş</v>
      </c>
      <c r="U86" s="8">
        <f t="shared" si="56"/>
        <v>540</v>
      </c>
      <c r="V86" s="11" t="str">
        <f t="shared" si="57"/>
        <v>0000011</v>
      </c>
      <c r="W86" s="9" t="str">
        <f>IF(OR(N86="",O86=""),"",IF($AD86="24 Saat",N86,IF($AD86="12 Saat",IF(O86&gt;=TIME(20,0,0),WORKDAY.INTL(N86,1,V86,'Resmi Tatiller'!$A$2:$A$17),WORKDAY.INTL(N86-1,1,V86,'Resmi Tatiller'!$A$2:$A$17)),IF($AD86="2 Vardiya",IF(O86&lt;TIME(6,0,0),N86-1,IF(O86&lt;TIME(8,0,0),WORKDAY.INTL(N86-1,1,V86,'Resmi Tatiller'!$A$2:$A$17),N86)),IF(O86&gt;=TIME(18,0,0),WORKDAY.INTL(N86,1,V86,'Resmi Tatiller'!$A$2:$A$17),WORKDAY.INTL(N86-1,1,V86,'Resmi Tatiller'!$A$2:$A$17))))))</f>
        <v/>
      </c>
      <c r="X86" s="8" t="str">
        <f t="shared" si="58"/>
        <v/>
      </c>
      <c r="Y86" s="11" t="str">
        <f t="shared" si="59"/>
        <v/>
      </c>
      <c r="Z86" s="11" t="str">
        <f t="shared" si="60"/>
        <v/>
      </c>
      <c r="AA86" s="11" t="str">
        <f t="shared" si="61"/>
        <v/>
      </c>
      <c r="AB86" s="11" t="str">
        <f t="shared" si="62"/>
        <v/>
      </c>
      <c r="AC86" s="12" t="str">
        <f t="shared" si="63"/>
        <v/>
      </c>
      <c r="AD86" s="6" t="str">
        <f t="shared" si="64"/>
        <v>Gündüz</v>
      </c>
      <c r="AE86" s="18" t="str">
        <f t="shared" si="67"/>
        <v/>
      </c>
      <c r="AF86" s="18" t="str">
        <f t="shared" si="68"/>
        <v/>
      </c>
      <c r="AG86" s="19" t="str">
        <f t="shared" si="69"/>
        <v/>
      </c>
      <c r="AH86" s="18" t="str">
        <f>IF(AF86="","",WORKDAY.INTL(AF86-1,1,V86,'Resmi Tatiller'!$A$2:$A$17))</f>
        <v/>
      </c>
      <c r="AI86" s="18" t="str">
        <f t="shared" si="70"/>
        <v/>
      </c>
      <c r="AJ86" s="18" t="str">
        <f>IF(AE86="","",IF(AH86&lt;&gt;AF86,AH86+TIME(8,0,0),IF(AG86&lt;TIME(8,0,0),AF86+TIME(8,0,0),IF(AG86&lt;TIME(12,0,0),AE86,IF(AG86&lt;TIME(12,45,0),AF86+TIME(12,45,0),IF(AG86&lt;TIME(15,0,0),AE86,IF(AG86&lt;TIME(15,15,0),AF86+TIME(15,15,0),IF(AG86&lt;TIME(18,0,0),AE86,WORKDAY.INTL(AF86,1,V86,'Resmi Tatiller'!$A$2:$A$17)+TIME(8,0,0)))))))))</f>
        <v/>
      </c>
      <c r="AK86" s="18" t="str">
        <f>IF(AE86="","",IF(AH86&lt;&gt;AF86,AH86+TIME(8,0,0),IF(AG86&lt;TIME(8,0,0),AF86+TIME(8,0,0),IF(AG86&lt;TIME(12,0,0),AE86,IF(AG86&lt;TIME(12,45,0),AF86+TIME(12,45,0),IF(AG86&lt;TIME(15,0,0),AE86,IF(AG86&lt;TIME(15,15,0),AF86+TIME(15,15,0),IF(AG86&lt;TIME(20,0,0),AE86,WORKDAY.INTL(AF86,1,V86,'Resmi Tatiller'!$A$2:$A$17)+TIME(8,0,0)))))))))</f>
        <v/>
      </c>
      <c r="AL86" s="18" t="str">
        <f t="shared" si="71"/>
        <v/>
      </c>
    </row>
    <row r="87" spans="1:38" x14ac:dyDescent="0.25">
      <c r="A87" s="6" t="str">
        <f t="shared" si="48"/>
        <v/>
      </c>
      <c r="B87" s="6"/>
      <c r="C87" s="7" t="str">
        <f>IFERROR(VLOOKUP(B87,'Ürün Veri'!$A:$E,2,FALSE),"")</f>
        <v/>
      </c>
      <c r="D87" s="7" t="str">
        <f>IFERROR(VLOOKUP(B87,'Ürün Veri'!$A:$E,3,FALSE),"")</f>
        <v/>
      </c>
      <c r="E87" s="7" t="str">
        <f>IFERROR(VLOOKUP(B87,'Ürün Veri'!$A:$E,4,FALSE),"")</f>
        <v/>
      </c>
      <c r="F87" s="7" t="str">
        <f>IFERROR(VLOOKUP(B87,'Ürün Veri'!$A:$E,5,FALSE),"")</f>
        <v/>
      </c>
      <c r="G87" s="6"/>
      <c r="H87" s="6"/>
      <c r="I87" s="14">
        <v>10</v>
      </c>
      <c r="J87" s="15">
        <f t="shared" si="49"/>
        <v>45</v>
      </c>
      <c r="K87" s="15">
        <f t="shared" si="50"/>
        <v>15</v>
      </c>
      <c r="L87" s="8">
        <f t="shared" si="51"/>
        <v>9</v>
      </c>
      <c r="M87" s="6" t="s">
        <v>763</v>
      </c>
      <c r="N87" s="9" t="str">
        <f t="shared" si="65"/>
        <v/>
      </c>
      <c r="O87" s="10" t="str">
        <f t="shared" si="66"/>
        <v/>
      </c>
      <c r="P87" s="8" t="str">
        <f t="shared" si="52"/>
        <v/>
      </c>
      <c r="Q87" s="8" t="str">
        <f t="shared" si="53"/>
        <v/>
      </c>
      <c r="R87" s="9" t="str">
        <f>IF(AB87="","",WORKDAY.INTL(W87,AA87,V87,'Resmi Tatiller'!$A$2:$A$17))</f>
        <v/>
      </c>
      <c r="S87" s="10" t="str">
        <f t="shared" si="54"/>
        <v/>
      </c>
      <c r="T87" s="8" t="str">
        <f t="shared" si="55"/>
        <v>Boş</v>
      </c>
      <c r="U87" s="8">
        <f t="shared" si="56"/>
        <v>540</v>
      </c>
      <c r="V87" s="11" t="str">
        <f t="shared" si="57"/>
        <v>0000011</v>
      </c>
      <c r="W87" s="9" t="str">
        <f>IF(OR(N87="",O87=""),"",IF($AD87="24 Saat",N87,IF($AD87="12 Saat",IF(O87&gt;=TIME(20,0,0),WORKDAY.INTL(N87,1,V87,'Resmi Tatiller'!$A$2:$A$17),WORKDAY.INTL(N87-1,1,V87,'Resmi Tatiller'!$A$2:$A$17)),IF($AD87="2 Vardiya",IF(O87&lt;TIME(6,0,0),N87-1,IF(O87&lt;TIME(8,0,0),WORKDAY.INTL(N87-1,1,V87,'Resmi Tatiller'!$A$2:$A$17),N87)),IF(O87&gt;=TIME(18,0,0),WORKDAY.INTL(N87,1,V87,'Resmi Tatiller'!$A$2:$A$17),WORKDAY.INTL(N87-1,1,V87,'Resmi Tatiller'!$A$2:$A$17))))))</f>
        <v/>
      </c>
      <c r="X87" s="8" t="str">
        <f t="shared" si="58"/>
        <v/>
      </c>
      <c r="Y87" s="11" t="str">
        <f t="shared" si="59"/>
        <v/>
      </c>
      <c r="Z87" s="11" t="str">
        <f t="shared" si="60"/>
        <v/>
      </c>
      <c r="AA87" s="11" t="str">
        <f t="shared" si="61"/>
        <v/>
      </c>
      <c r="AB87" s="11" t="str">
        <f t="shared" si="62"/>
        <v/>
      </c>
      <c r="AC87" s="12" t="str">
        <f t="shared" si="63"/>
        <v/>
      </c>
      <c r="AD87" s="6" t="str">
        <f t="shared" si="64"/>
        <v>Gündüz</v>
      </c>
      <c r="AE87" s="18" t="str">
        <f t="shared" si="67"/>
        <v/>
      </c>
      <c r="AF87" s="18" t="str">
        <f t="shared" si="68"/>
        <v/>
      </c>
      <c r="AG87" s="19" t="str">
        <f t="shared" si="69"/>
        <v/>
      </c>
      <c r="AH87" s="18" t="str">
        <f>IF(AF87="","",WORKDAY.INTL(AF87-1,1,V87,'Resmi Tatiller'!$A$2:$A$17))</f>
        <v/>
      </c>
      <c r="AI87" s="18" t="str">
        <f t="shared" si="70"/>
        <v/>
      </c>
      <c r="AJ87" s="18" t="str">
        <f>IF(AE87="","",IF(AH87&lt;&gt;AF87,AH87+TIME(8,0,0),IF(AG87&lt;TIME(8,0,0),AF87+TIME(8,0,0),IF(AG87&lt;TIME(12,0,0),AE87,IF(AG87&lt;TIME(12,45,0),AF87+TIME(12,45,0),IF(AG87&lt;TIME(15,0,0),AE87,IF(AG87&lt;TIME(15,15,0),AF87+TIME(15,15,0),IF(AG87&lt;TIME(18,0,0),AE87,WORKDAY.INTL(AF87,1,V87,'Resmi Tatiller'!$A$2:$A$17)+TIME(8,0,0)))))))))</f>
        <v/>
      </c>
      <c r="AK87" s="18" t="str">
        <f>IF(AE87="","",IF(AH87&lt;&gt;AF87,AH87+TIME(8,0,0),IF(AG87&lt;TIME(8,0,0),AF87+TIME(8,0,0),IF(AG87&lt;TIME(12,0,0),AE87,IF(AG87&lt;TIME(12,45,0),AF87+TIME(12,45,0),IF(AG87&lt;TIME(15,0,0),AE87,IF(AG87&lt;TIME(15,15,0),AF87+TIME(15,15,0),IF(AG87&lt;TIME(20,0,0),AE87,WORKDAY.INTL(AF87,1,V87,'Resmi Tatiller'!$A$2:$A$17)+TIME(8,0,0)))))))))</f>
        <v/>
      </c>
      <c r="AL87" s="18" t="str">
        <f t="shared" si="71"/>
        <v/>
      </c>
    </row>
    <row r="88" spans="1:38" x14ac:dyDescent="0.25">
      <c r="A88" s="6" t="str">
        <f t="shared" si="48"/>
        <v/>
      </c>
      <c r="B88" s="6"/>
      <c r="C88" s="7" t="str">
        <f>IFERROR(VLOOKUP(B88,'Ürün Veri'!$A:$E,2,FALSE),"")</f>
        <v/>
      </c>
      <c r="D88" s="7" t="str">
        <f>IFERROR(VLOOKUP(B88,'Ürün Veri'!$A:$E,3,FALSE),"")</f>
        <v/>
      </c>
      <c r="E88" s="7" t="str">
        <f>IFERROR(VLOOKUP(B88,'Ürün Veri'!$A:$E,4,FALSE),"")</f>
        <v/>
      </c>
      <c r="F88" s="7" t="str">
        <f>IFERROR(VLOOKUP(B88,'Ürün Veri'!$A:$E,5,FALSE),"")</f>
        <v/>
      </c>
      <c r="G88" s="6"/>
      <c r="H88" s="6"/>
      <c r="I88" s="14">
        <v>10</v>
      </c>
      <c r="J88" s="15">
        <f t="shared" si="49"/>
        <v>45</v>
      </c>
      <c r="K88" s="15">
        <f t="shared" si="50"/>
        <v>15</v>
      </c>
      <c r="L88" s="8">
        <f t="shared" si="51"/>
        <v>9</v>
      </c>
      <c r="M88" s="6" t="s">
        <v>763</v>
      </c>
      <c r="N88" s="9" t="str">
        <f t="shared" si="65"/>
        <v/>
      </c>
      <c r="O88" s="10" t="str">
        <f t="shared" si="66"/>
        <v/>
      </c>
      <c r="P88" s="8" t="str">
        <f t="shared" si="52"/>
        <v/>
      </c>
      <c r="Q88" s="8" t="str">
        <f t="shared" si="53"/>
        <v/>
      </c>
      <c r="R88" s="9" t="str">
        <f>IF(AB88="","",WORKDAY.INTL(W88,AA88,V88,'Resmi Tatiller'!$A$2:$A$17))</f>
        <v/>
      </c>
      <c r="S88" s="10" t="str">
        <f t="shared" si="54"/>
        <v/>
      </c>
      <c r="T88" s="8" t="str">
        <f t="shared" si="55"/>
        <v>Boş</v>
      </c>
      <c r="U88" s="8">
        <f t="shared" si="56"/>
        <v>540</v>
      </c>
      <c r="V88" s="11" t="str">
        <f t="shared" si="57"/>
        <v>0000011</v>
      </c>
      <c r="W88" s="9" t="str">
        <f>IF(OR(N88="",O88=""),"",IF($AD88="24 Saat",N88,IF($AD88="12 Saat",IF(O88&gt;=TIME(20,0,0),WORKDAY.INTL(N88,1,V88,'Resmi Tatiller'!$A$2:$A$17),WORKDAY.INTL(N88-1,1,V88,'Resmi Tatiller'!$A$2:$A$17)),IF($AD88="2 Vardiya",IF(O88&lt;TIME(6,0,0),N88-1,IF(O88&lt;TIME(8,0,0),WORKDAY.INTL(N88-1,1,V88,'Resmi Tatiller'!$A$2:$A$17),N88)),IF(O88&gt;=TIME(18,0,0),WORKDAY.INTL(N88,1,V88,'Resmi Tatiller'!$A$2:$A$17),WORKDAY.INTL(N88-1,1,V88,'Resmi Tatiller'!$A$2:$A$17))))))</f>
        <v/>
      </c>
      <c r="X88" s="8" t="str">
        <f t="shared" si="58"/>
        <v/>
      </c>
      <c r="Y88" s="11" t="str">
        <f t="shared" si="59"/>
        <v/>
      </c>
      <c r="Z88" s="11" t="str">
        <f t="shared" si="60"/>
        <v/>
      </c>
      <c r="AA88" s="11" t="str">
        <f t="shared" si="61"/>
        <v/>
      </c>
      <c r="AB88" s="11" t="str">
        <f t="shared" si="62"/>
        <v/>
      </c>
      <c r="AC88" s="12" t="str">
        <f t="shared" si="63"/>
        <v/>
      </c>
      <c r="AD88" s="6" t="str">
        <f t="shared" si="64"/>
        <v>Gündüz</v>
      </c>
      <c r="AE88" s="18" t="str">
        <f t="shared" si="67"/>
        <v/>
      </c>
      <c r="AF88" s="18" t="str">
        <f t="shared" si="68"/>
        <v/>
      </c>
      <c r="AG88" s="19" t="str">
        <f t="shared" si="69"/>
        <v/>
      </c>
      <c r="AH88" s="18" t="str">
        <f>IF(AF88="","",WORKDAY.INTL(AF88-1,1,V88,'Resmi Tatiller'!$A$2:$A$17))</f>
        <v/>
      </c>
      <c r="AI88" s="18" t="str">
        <f t="shared" si="70"/>
        <v/>
      </c>
      <c r="AJ88" s="18" t="str">
        <f>IF(AE88="","",IF(AH88&lt;&gt;AF88,AH88+TIME(8,0,0),IF(AG88&lt;TIME(8,0,0),AF88+TIME(8,0,0),IF(AG88&lt;TIME(12,0,0),AE88,IF(AG88&lt;TIME(12,45,0),AF88+TIME(12,45,0),IF(AG88&lt;TIME(15,0,0),AE88,IF(AG88&lt;TIME(15,15,0),AF88+TIME(15,15,0),IF(AG88&lt;TIME(18,0,0),AE88,WORKDAY.INTL(AF88,1,V88,'Resmi Tatiller'!$A$2:$A$17)+TIME(8,0,0)))))))))</f>
        <v/>
      </c>
      <c r="AK88" s="18" t="str">
        <f>IF(AE88="","",IF(AH88&lt;&gt;AF88,AH88+TIME(8,0,0),IF(AG88&lt;TIME(8,0,0),AF88+TIME(8,0,0),IF(AG88&lt;TIME(12,0,0),AE88,IF(AG88&lt;TIME(12,45,0),AF88+TIME(12,45,0),IF(AG88&lt;TIME(15,0,0),AE88,IF(AG88&lt;TIME(15,15,0),AF88+TIME(15,15,0),IF(AG88&lt;TIME(20,0,0),AE88,WORKDAY.INTL(AF88,1,V88,'Resmi Tatiller'!$A$2:$A$17)+TIME(8,0,0)))))))))</f>
        <v/>
      </c>
      <c r="AL88" s="18" t="str">
        <f t="shared" si="71"/>
        <v/>
      </c>
    </row>
    <row r="89" spans="1:38" x14ac:dyDescent="0.25">
      <c r="A89" s="6" t="str">
        <f t="shared" si="48"/>
        <v/>
      </c>
      <c r="B89" s="6"/>
      <c r="C89" s="7" t="str">
        <f>IFERROR(VLOOKUP(B89,'Ürün Veri'!$A:$E,2,FALSE),"")</f>
        <v/>
      </c>
      <c r="D89" s="7" t="str">
        <f>IFERROR(VLOOKUP(B89,'Ürün Veri'!$A:$E,3,FALSE),"")</f>
        <v/>
      </c>
      <c r="E89" s="7" t="str">
        <f>IFERROR(VLOOKUP(B89,'Ürün Veri'!$A:$E,4,FALSE),"")</f>
        <v/>
      </c>
      <c r="F89" s="7" t="str">
        <f>IFERROR(VLOOKUP(B89,'Ürün Veri'!$A:$E,5,FALSE),"")</f>
        <v/>
      </c>
      <c r="G89" s="6"/>
      <c r="H89" s="6"/>
      <c r="I89" s="14">
        <v>10</v>
      </c>
      <c r="J89" s="15">
        <f t="shared" si="49"/>
        <v>45</v>
      </c>
      <c r="K89" s="15">
        <f t="shared" si="50"/>
        <v>15</v>
      </c>
      <c r="L89" s="8">
        <f t="shared" si="51"/>
        <v>9</v>
      </c>
      <c r="M89" s="6" t="s">
        <v>763</v>
      </c>
      <c r="N89" s="9" t="str">
        <f t="shared" si="65"/>
        <v/>
      </c>
      <c r="O89" s="10" t="str">
        <f t="shared" si="66"/>
        <v/>
      </c>
      <c r="P89" s="8" t="str">
        <f t="shared" si="52"/>
        <v/>
      </c>
      <c r="Q89" s="8" t="str">
        <f t="shared" si="53"/>
        <v/>
      </c>
      <c r="R89" s="9" t="str">
        <f>IF(AB89="","",WORKDAY.INTL(W89,AA89,V89,'Resmi Tatiller'!$A$2:$A$17))</f>
        <v/>
      </c>
      <c r="S89" s="10" t="str">
        <f t="shared" si="54"/>
        <v/>
      </c>
      <c r="T89" s="8" t="str">
        <f t="shared" si="55"/>
        <v>Boş</v>
      </c>
      <c r="U89" s="8">
        <f t="shared" si="56"/>
        <v>540</v>
      </c>
      <c r="V89" s="11" t="str">
        <f t="shared" si="57"/>
        <v>0000011</v>
      </c>
      <c r="W89" s="9" t="str">
        <f>IF(OR(N89="",O89=""),"",IF($AD89="24 Saat",N89,IF($AD89="12 Saat",IF(O89&gt;=TIME(20,0,0),WORKDAY.INTL(N89,1,V89,'Resmi Tatiller'!$A$2:$A$17),WORKDAY.INTL(N89-1,1,V89,'Resmi Tatiller'!$A$2:$A$17)),IF($AD89="2 Vardiya",IF(O89&lt;TIME(6,0,0),N89-1,IF(O89&lt;TIME(8,0,0),WORKDAY.INTL(N89-1,1,V89,'Resmi Tatiller'!$A$2:$A$17),N89)),IF(O89&gt;=TIME(18,0,0),WORKDAY.INTL(N89,1,V89,'Resmi Tatiller'!$A$2:$A$17),WORKDAY.INTL(N89-1,1,V89,'Resmi Tatiller'!$A$2:$A$17))))))</f>
        <v/>
      </c>
      <c r="X89" s="8" t="str">
        <f t="shared" si="58"/>
        <v/>
      </c>
      <c r="Y89" s="11" t="str">
        <f t="shared" si="59"/>
        <v/>
      </c>
      <c r="Z89" s="11" t="str">
        <f t="shared" si="60"/>
        <v/>
      </c>
      <c r="AA89" s="11" t="str">
        <f t="shared" si="61"/>
        <v/>
      </c>
      <c r="AB89" s="11" t="str">
        <f t="shared" si="62"/>
        <v/>
      </c>
      <c r="AC89" s="12" t="str">
        <f t="shared" si="63"/>
        <v/>
      </c>
      <c r="AD89" s="6" t="str">
        <f t="shared" si="64"/>
        <v>Gündüz</v>
      </c>
      <c r="AE89" s="18" t="str">
        <f t="shared" si="67"/>
        <v/>
      </c>
      <c r="AF89" s="18" t="str">
        <f t="shared" si="68"/>
        <v/>
      </c>
      <c r="AG89" s="19" t="str">
        <f t="shared" si="69"/>
        <v/>
      </c>
      <c r="AH89" s="18" t="str">
        <f>IF(AF89="","",WORKDAY.INTL(AF89-1,1,V89,'Resmi Tatiller'!$A$2:$A$17))</f>
        <v/>
      </c>
      <c r="AI89" s="18" t="str">
        <f t="shared" si="70"/>
        <v/>
      </c>
      <c r="AJ89" s="18" t="str">
        <f>IF(AE89="","",IF(AH89&lt;&gt;AF89,AH89+TIME(8,0,0),IF(AG89&lt;TIME(8,0,0),AF89+TIME(8,0,0),IF(AG89&lt;TIME(12,0,0),AE89,IF(AG89&lt;TIME(12,45,0),AF89+TIME(12,45,0),IF(AG89&lt;TIME(15,0,0),AE89,IF(AG89&lt;TIME(15,15,0),AF89+TIME(15,15,0),IF(AG89&lt;TIME(18,0,0),AE89,WORKDAY.INTL(AF89,1,V89,'Resmi Tatiller'!$A$2:$A$17)+TIME(8,0,0)))))))))</f>
        <v/>
      </c>
      <c r="AK89" s="18" t="str">
        <f>IF(AE89="","",IF(AH89&lt;&gt;AF89,AH89+TIME(8,0,0),IF(AG89&lt;TIME(8,0,0),AF89+TIME(8,0,0),IF(AG89&lt;TIME(12,0,0),AE89,IF(AG89&lt;TIME(12,45,0),AF89+TIME(12,45,0),IF(AG89&lt;TIME(15,0,0),AE89,IF(AG89&lt;TIME(15,15,0),AF89+TIME(15,15,0),IF(AG89&lt;TIME(20,0,0),AE89,WORKDAY.INTL(AF89,1,V89,'Resmi Tatiller'!$A$2:$A$17)+TIME(8,0,0)))))))))</f>
        <v/>
      </c>
      <c r="AL89" s="18" t="str">
        <f t="shared" si="71"/>
        <v/>
      </c>
    </row>
    <row r="90" spans="1:38" x14ac:dyDescent="0.25">
      <c r="A90" s="6" t="str">
        <f t="shared" si="48"/>
        <v/>
      </c>
      <c r="B90" s="6"/>
      <c r="C90" s="7" t="str">
        <f>IFERROR(VLOOKUP(B90,'Ürün Veri'!$A:$E,2,FALSE),"")</f>
        <v/>
      </c>
      <c r="D90" s="7" t="str">
        <f>IFERROR(VLOOKUP(B90,'Ürün Veri'!$A:$E,3,FALSE),"")</f>
        <v/>
      </c>
      <c r="E90" s="7" t="str">
        <f>IFERROR(VLOOKUP(B90,'Ürün Veri'!$A:$E,4,FALSE),"")</f>
        <v/>
      </c>
      <c r="F90" s="7" t="str">
        <f>IFERROR(VLOOKUP(B90,'Ürün Veri'!$A:$E,5,FALSE),"")</f>
        <v/>
      </c>
      <c r="G90" s="6"/>
      <c r="H90" s="6"/>
      <c r="I90" s="14">
        <v>10</v>
      </c>
      <c r="J90" s="15">
        <f t="shared" si="49"/>
        <v>45</v>
      </c>
      <c r="K90" s="15">
        <f t="shared" si="50"/>
        <v>15</v>
      </c>
      <c r="L90" s="8">
        <f t="shared" si="51"/>
        <v>9</v>
      </c>
      <c r="M90" s="6" t="s">
        <v>763</v>
      </c>
      <c r="N90" s="9" t="str">
        <f t="shared" si="65"/>
        <v/>
      </c>
      <c r="O90" s="10" t="str">
        <f t="shared" si="66"/>
        <v/>
      </c>
      <c r="P90" s="8" t="str">
        <f t="shared" si="52"/>
        <v/>
      </c>
      <c r="Q90" s="8" t="str">
        <f t="shared" si="53"/>
        <v/>
      </c>
      <c r="R90" s="9" t="str">
        <f>IF(AB90="","",WORKDAY.INTL(W90,AA90,V90,'Resmi Tatiller'!$A$2:$A$17))</f>
        <v/>
      </c>
      <c r="S90" s="10" t="str">
        <f t="shared" si="54"/>
        <v/>
      </c>
      <c r="T90" s="8" t="str">
        <f t="shared" si="55"/>
        <v>Boş</v>
      </c>
      <c r="U90" s="8">
        <f t="shared" si="56"/>
        <v>540</v>
      </c>
      <c r="V90" s="11" t="str">
        <f t="shared" si="57"/>
        <v>0000011</v>
      </c>
      <c r="W90" s="9" t="str">
        <f>IF(OR(N90="",O90=""),"",IF($AD90="24 Saat",N90,IF($AD90="12 Saat",IF(O90&gt;=TIME(20,0,0),WORKDAY.INTL(N90,1,V90,'Resmi Tatiller'!$A$2:$A$17),WORKDAY.INTL(N90-1,1,V90,'Resmi Tatiller'!$A$2:$A$17)),IF($AD90="2 Vardiya",IF(O90&lt;TIME(6,0,0),N90-1,IF(O90&lt;TIME(8,0,0),WORKDAY.INTL(N90-1,1,V90,'Resmi Tatiller'!$A$2:$A$17),N90)),IF(O90&gt;=TIME(18,0,0),WORKDAY.INTL(N90,1,V90,'Resmi Tatiller'!$A$2:$A$17),WORKDAY.INTL(N90-1,1,V90,'Resmi Tatiller'!$A$2:$A$17))))))</f>
        <v/>
      </c>
      <c r="X90" s="8" t="str">
        <f t="shared" si="58"/>
        <v/>
      </c>
      <c r="Y90" s="11" t="str">
        <f t="shared" si="59"/>
        <v/>
      </c>
      <c r="Z90" s="11" t="str">
        <f t="shared" si="60"/>
        <v/>
      </c>
      <c r="AA90" s="11" t="str">
        <f t="shared" si="61"/>
        <v/>
      </c>
      <c r="AB90" s="11" t="str">
        <f t="shared" si="62"/>
        <v/>
      </c>
      <c r="AC90" s="12" t="str">
        <f t="shared" si="63"/>
        <v/>
      </c>
      <c r="AD90" s="6" t="str">
        <f t="shared" si="64"/>
        <v>Gündüz</v>
      </c>
      <c r="AE90" s="18" t="str">
        <f t="shared" si="67"/>
        <v/>
      </c>
      <c r="AF90" s="18" t="str">
        <f t="shared" si="68"/>
        <v/>
      </c>
      <c r="AG90" s="19" t="str">
        <f t="shared" si="69"/>
        <v/>
      </c>
      <c r="AH90" s="18" t="str">
        <f>IF(AF90="","",WORKDAY.INTL(AF90-1,1,V90,'Resmi Tatiller'!$A$2:$A$17))</f>
        <v/>
      </c>
      <c r="AI90" s="18" t="str">
        <f t="shared" si="70"/>
        <v/>
      </c>
      <c r="AJ90" s="18" t="str">
        <f>IF(AE90="","",IF(AH90&lt;&gt;AF90,AH90+TIME(8,0,0),IF(AG90&lt;TIME(8,0,0),AF90+TIME(8,0,0),IF(AG90&lt;TIME(12,0,0),AE90,IF(AG90&lt;TIME(12,45,0),AF90+TIME(12,45,0),IF(AG90&lt;TIME(15,0,0),AE90,IF(AG90&lt;TIME(15,15,0),AF90+TIME(15,15,0),IF(AG90&lt;TIME(18,0,0),AE90,WORKDAY.INTL(AF90,1,V90,'Resmi Tatiller'!$A$2:$A$17)+TIME(8,0,0)))))))))</f>
        <v/>
      </c>
      <c r="AK90" s="18" t="str">
        <f>IF(AE90="","",IF(AH90&lt;&gt;AF90,AH90+TIME(8,0,0),IF(AG90&lt;TIME(8,0,0),AF90+TIME(8,0,0),IF(AG90&lt;TIME(12,0,0),AE90,IF(AG90&lt;TIME(12,45,0),AF90+TIME(12,45,0),IF(AG90&lt;TIME(15,0,0),AE90,IF(AG90&lt;TIME(15,15,0),AF90+TIME(15,15,0),IF(AG90&lt;TIME(20,0,0),AE90,WORKDAY.INTL(AF90,1,V90,'Resmi Tatiller'!$A$2:$A$17)+TIME(8,0,0)))))))))</f>
        <v/>
      </c>
      <c r="AL90" s="18" t="str">
        <f t="shared" si="71"/>
        <v/>
      </c>
    </row>
    <row r="91" spans="1:38" x14ac:dyDescent="0.25">
      <c r="A91" s="6" t="str">
        <f t="shared" si="48"/>
        <v/>
      </c>
      <c r="B91" s="6"/>
      <c r="C91" s="7" t="str">
        <f>IFERROR(VLOOKUP(B91,'Ürün Veri'!$A:$E,2,FALSE),"")</f>
        <v/>
      </c>
      <c r="D91" s="7" t="str">
        <f>IFERROR(VLOOKUP(B91,'Ürün Veri'!$A:$E,3,FALSE),"")</f>
        <v/>
      </c>
      <c r="E91" s="7" t="str">
        <f>IFERROR(VLOOKUP(B91,'Ürün Veri'!$A:$E,4,FALSE),"")</f>
        <v/>
      </c>
      <c r="F91" s="7" t="str">
        <f>IFERROR(VLOOKUP(B91,'Ürün Veri'!$A:$E,5,FALSE),"")</f>
        <v/>
      </c>
      <c r="G91" s="6"/>
      <c r="H91" s="6"/>
      <c r="I91" s="14">
        <v>10</v>
      </c>
      <c r="J91" s="15">
        <f t="shared" si="49"/>
        <v>45</v>
      </c>
      <c r="K91" s="15">
        <f t="shared" si="50"/>
        <v>15</v>
      </c>
      <c r="L91" s="8">
        <f t="shared" si="51"/>
        <v>9</v>
      </c>
      <c r="M91" s="6" t="s">
        <v>763</v>
      </c>
      <c r="N91" s="9" t="str">
        <f t="shared" si="65"/>
        <v/>
      </c>
      <c r="O91" s="10" t="str">
        <f t="shared" si="66"/>
        <v/>
      </c>
      <c r="P91" s="8" t="str">
        <f t="shared" si="52"/>
        <v/>
      </c>
      <c r="Q91" s="8" t="str">
        <f t="shared" si="53"/>
        <v/>
      </c>
      <c r="R91" s="9" t="str">
        <f>IF(AB91="","",WORKDAY.INTL(W91,AA91,V91,'Resmi Tatiller'!$A$2:$A$17))</f>
        <v/>
      </c>
      <c r="S91" s="10" t="str">
        <f t="shared" si="54"/>
        <v/>
      </c>
      <c r="T91" s="8" t="str">
        <f t="shared" si="55"/>
        <v>Boş</v>
      </c>
      <c r="U91" s="8">
        <f t="shared" si="56"/>
        <v>540</v>
      </c>
      <c r="V91" s="11" t="str">
        <f t="shared" si="57"/>
        <v>0000011</v>
      </c>
      <c r="W91" s="9" t="str">
        <f>IF(OR(N91="",O91=""),"",IF($AD91="24 Saat",N91,IF($AD91="12 Saat",IF(O91&gt;=TIME(20,0,0),WORKDAY.INTL(N91,1,V91,'Resmi Tatiller'!$A$2:$A$17),WORKDAY.INTL(N91-1,1,V91,'Resmi Tatiller'!$A$2:$A$17)),IF($AD91="2 Vardiya",IF(O91&lt;TIME(6,0,0),N91-1,IF(O91&lt;TIME(8,0,0),WORKDAY.INTL(N91-1,1,V91,'Resmi Tatiller'!$A$2:$A$17),N91)),IF(O91&gt;=TIME(18,0,0),WORKDAY.INTL(N91,1,V91,'Resmi Tatiller'!$A$2:$A$17),WORKDAY.INTL(N91-1,1,V91,'Resmi Tatiller'!$A$2:$A$17))))))</f>
        <v/>
      </c>
      <c r="X91" s="8" t="str">
        <f t="shared" si="58"/>
        <v/>
      </c>
      <c r="Y91" s="11" t="str">
        <f t="shared" si="59"/>
        <v/>
      </c>
      <c r="Z91" s="11" t="str">
        <f t="shared" si="60"/>
        <v/>
      </c>
      <c r="AA91" s="11" t="str">
        <f t="shared" si="61"/>
        <v/>
      </c>
      <c r="AB91" s="11" t="str">
        <f t="shared" si="62"/>
        <v/>
      </c>
      <c r="AC91" s="12" t="str">
        <f t="shared" si="63"/>
        <v/>
      </c>
      <c r="AD91" s="6" t="str">
        <f t="shared" si="64"/>
        <v>Gündüz</v>
      </c>
      <c r="AE91" s="18" t="str">
        <f t="shared" si="67"/>
        <v/>
      </c>
      <c r="AF91" s="18" t="str">
        <f t="shared" si="68"/>
        <v/>
      </c>
      <c r="AG91" s="19" t="str">
        <f t="shared" si="69"/>
        <v/>
      </c>
      <c r="AH91" s="18" t="str">
        <f>IF(AF91="","",WORKDAY.INTL(AF91-1,1,V91,'Resmi Tatiller'!$A$2:$A$17))</f>
        <v/>
      </c>
      <c r="AI91" s="18" t="str">
        <f t="shared" si="70"/>
        <v/>
      </c>
      <c r="AJ91" s="18" t="str">
        <f>IF(AE91="","",IF(AH91&lt;&gt;AF91,AH91+TIME(8,0,0),IF(AG91&lt;TIME(8,0,0),AF91+TIME(8,0,0),IF(AG91&lt;TIME(12,0,0),AE91,IF(AG91&lt;TIME(12,45,0),AF91+TIME(12,45,0),IF(AG91&lt;TIME(15,0,0),AE91,IF(AG91&lt;TIME(15,15,0),AF91+TIME(15,15,0),IF(AG91&lt;TIME(18,0,0),AE91,WORKDAY.INTL(AF91,1,V91,'Resmi Tatiller'!$A$2:$A$17)+TIME(8,0,0)))))))))</f>
        <v/>
      </c>
      <c r="AK91" s="18" t="str">
        <f>IF(AE91="","",IF(AH91&lt;&gt;AF91,AH91+TIME(8,0,0),IF(AG91&lt;TIME(8,0,0),AF91+TIME(8,0,0),IF(AG91&lt;TIME(12,0,0),AE91,IF(AG91&lt;TIME(12,45,0),AF91+TIME(12,45,0),IF(AG91&lt;TIME(15,0,0),AE91,IF(AG91&lt;TIME(15,15,0),AF91+TIME(15,15,0),IF(AG91&lt;TIME(20,0,0),AE91,WORKDAY.INTL(AF91,1,V91,'Resmi Tatiller'!$A$2:$A$17)+TIME(8,0,0)))))))))</f>
        <v/>
      </c>
      <c r="AL91" s="18" t="str">
        <f t="shared" si="71"/>
        <v/>
      </c>
    </row>
    <row r="92" spans="1:38" x14ac:dyDescent="0.25">
      <c r="A92" s="6" t="str">
        <f t="shared" si="48"/>
        <v/>
      </c>
      <c r="B92" s="6"/>
      <c r="C92" s="7" t="str">
        <f>IFERROR(VLOOKUP(B92,'Ürün Veri'!$A:$E,2,FALSE),"")</f>
        <v/>
      </c>
      <c r="D92" s="7" t="str">
        <f>IFERROR(VLOOKUP(B92,'Ürün Veri'!$A:$E,3,FALSE),"")</f>
        <v/>
      </c>
      <c r="E92" s="7" t="str">
        <f>IFERROR(VLOOKUP(B92,'Ürün Veri'!$A:$E,4,FALSE),"")</f>
        <v/>
      </c>
      <c r="F92" s="7" t="str">
        <f>IFERROR(VLOOKUP(B92,'Ürün Veri'!$A:$E,5,FALSE),"")</f>
        <v/>
      </c>
      <c r="G92" s="6"/>
      <c r="H92" s="6"/>
      <c r="I92" s="14">
        <v>10</v>
      </c>
      <c r="J92" s="15">
        <f t="shared" si="49"/>
        <v>45</v>
      </c>
      <c r="K92" s="15">
        <f t="shared" si="50"/>
        <v>15</v>
      </c>
      <c r="L92" s="8">
        <f t="shared" si="51"/>
        <v>9</v>
      </c>
      <c r="M92" s="6" t="s">
        <v>763</v>
      </c>
      <c r="N92" s="9" t="str">
        <f t="shared" si="65"/>
        <v/>
      </c>
      <c r="O92" s="10" t="str">
        <f t="shared" si="66"/>
        <v/>
      </c>
      <c r="P92" s="8" t="str">
        <f t="shared" si="52"/>
        <v/>
      </c>
      <c r="Q92" s="8" t="str">
        <f t="shared" si="53"/>
        <v/>
      </c>
      <c r="R92" s="9" t="str">
        <f>IF(AB92="","",WORKDAY.INTL(W92,AA92,V92,'Resmi Tatiller'!$A$2:$A$17))</f>
        <v/>
      </c>
      <c r="S92" s="10" t="str">
        <f t="shared" si="54"/>
        <v/>
      </c>
      <c r="T92" s="8" t="str">
        <f t="shared" si="55"/>
        <v>Boş</v>
      </c>
      <c r="U92" s="8">
        <f t="shared" si="56"/>
        <v>540</v>
      </c>
      <c r="V92" s="11" t="str">
        <f t="shared" si="57"/>
        <v>0000011</v>
      </c>
      <c r="W92" s="9" t="str">
        <f>IF(OR(N92="",O92=""),"",IF($AD92="24 Saat",N92,IF($AD92="12 Saat",IF(O92&gt;=TIME(20,0,0),WORKDAY.INTL(N92,1,V92,'Resmi Tatiller'!$A$2:$A$17),WORKDAY.INTL(N92-1,1,V92,'Resmi Tatiller'!$A$2:$A$17)),IF($AD92="2 Vardiya",IF(O92&lt;TIME(6,0,0),N92-1,IF(O92&lt;TIME(8,0,0),WORKDAY.INTL(N92-1,1,V92,'Resmi Tatiller'!$A$2:$A$17),N92)),IF(O92&gt;=TIME(18,0,0),WORKDAY.INTL(N92,1,V92,'Resmi Tatiller'!$A$2:$A$17),WORKDAY.INTL(N92-1,1,V92,'Resmi Tatiller'!$A$2:$A$17))))))</f>
        <v/>
      </c>
      <c r="X92" s="8" t="str">
        <f t="shared" si="58"/>
        <v/>
      </c>
      <c r="Y92" s="11" t="str">
        <f t="shared" si="59"/>
        <v/>
      </c>
      <c r="Z92" s="11" t="str">
        <f t="shared" si="60"/>
        <v/>
      </c>
      <c r="AA92" s="11" t="str">
        <f t="shared" si="61"/>
        <v/>
      </c>
      <c r="AB92" s="11" t="str">
        <f t="shared" si="62"/>
        <v/>
      </c>
      <c r="AC92" s="12" t="str">
        <f t="shared" si="63"/>
        <v/>
      </c>
      <c r="AD92" s="6" t="str">
        <f t="shared" si="64"/>
        <v>Gündüz</v>
      </c>
      <c r="AE92" s="18" t="str">
        <f t="shared" si="67"/>
        <v/>
      </c>
      <c r="AF92" s="18" t="str">
        <f t="shared" si="68"/>
        <v/>
      </c>
      <c r="AG92" s="19" t="str">
        <f t="shared" si="69"/>
        <v/>
      </c>
      <c r="AH92" s="18" t="str">
        <f>IF(AF92="","",WORKDAY.INTL(AF92-1,1,V92,'Resmi Tatiller'!$A$2:$A$17))</f>
        <v/>
      </c>
      <c r="AI92" s="18" t="str">
        <f t="shared" si="70"/>
        <v/>
      </c>
      <c r="AJ92" s="18" t="str">
        <f>IF(AE92="","",IF(AH92&lt;&gt;AF92,AH92+TIME(8,0,0),IF(AG92&lt;TIME(8,0,0),AF92+TIME(8,0,0),IF(AG92&lt;TIME(12,0,0),AE92,IF(AG92&lt;TIME(12,45,0),AF92+TIME(12,45,0),IF(AG92&lt;TIME(15,0,0),AE92,IF(AG92&lt;TIME(15,15,0),AF92+TIME(15,15,0),IF(AG92&lt;TIME(18,0,0),AE92,WORKDAY.INTL(AF92,1,V92,'Resmi Tatiller'!$A$2:$A$17)+TIME(8,0,0)))))))))</f>
        <v/>
      </c>
      <c r="AK92" s="18" t="str">
        <f>IF(AE92="","",IF(AH92&lt;&gt;AF92,AH92+TIME(8,0,0),IF(AG92&lt;TIME(8,0,0),AF92+TIME(8,0,0),IF(AG92&lt;TIME(12,0,0),AE92,IF(AG92&lt;TIME(12,45,0),AF92+TIME(12,45,0),IF(AG92&lt;TIME(15,0,0),AE92,IF(AG92&lt;TIME(15,15,0),AF92+TIME(15,15,0),IF(AG92&lt;TIME(20,0,0),AE92,WORKDAY.INTL(AF92,1,V92,'Resmi Tatiller'!$A$2:$A$17)+TIME(8,0,0)))))))))</f>
        <v/>
      </c>
      <c r="AL92" s="18" t="str">
        <f t="shared" si="71"/>
        <v/>
      </c>
    </row>
    <row r="93" spans="1:38" x14ac:dyDescent="0.25">
      <c r="A93" s="6" t="str">
        <f t="shared" si="48"/>
        <v/>
      </c>
      <c r="B93" s="6"/>
      <c r="C93" s="7" t="str">
        <f>IFERROR(VLOOKUP(B93,'Ürün Veri'!$A:$E,2,FALSE),"")</f>
        <v/>
      </c>
      <c r="D93" s="7" t="str">
        <f>IFERROR(VLOOKUP(B93,'Ürün Veri'!$A:$E,3,FALSE),"")</f>
        <v/>
      </c>
      <c r="E93" s="7" t="str">
        <f>IFERROR(VLOOKUP(B93,'Ürün Veri'!$A:$E,4,FALSE),"")</f>
        <v/>
      </c>
      <c r="F93" s="7" t="str">
        <f>IFERROR(VLOOKUP(B93,'Ürün Veri'!$A:$E,5,FALSE),"")</f>
        <v/>
      </c>
      <c r="G93" s="6"/>
      <c r="H93" s="6"/>
      <c r="I93" s="14">
        <v>10</v>
      </c>
      <c r="J93" s="15">
        <f t="shared" si="49"/>
        <v>45</v>
      </c>
      <c r="K93" s="15">
        <f t="shared" si="50"/>
        <v>15</v>
      </c>
      <c r="L93" s="8">
        <f t="shared" si="51"/>
        <v>9</v>
      </c>
      <c r="M93" s="6" t="s">
        <v>763</v>
      </c>
      <c r="N93" s="9" t="str">
        <f t="shared" si="65"/>
        <v/>
      </c>
      <c r="O93" s="10" t="str">
        <f t="shared" si="66"/>
        <v/>
      </c>
      <c r="P93" s="8" t="str">
        <f t="shared" si="52"/>
        <v/>
      </c>
      <c r="Q93" s="8" t="str">
        <f t="shared" si="53"/>
        <v/>
      </c>
      <c r="R93" s="9" t="str">
        <f>IF(AB93="","",WORKDAY.INTL(W93,AA93,V93,'Resmi Tatiller'!$A$2:$A$17))</f>
        <v/>
      </c>
      <c r="S93" s="10" t="str">
        <f t="shared" si="54"/>
        <v/>
      </c>
      <c r="T93" s="8" t="str">
        <f t="shared" si="55"/>
        <v>Boş</v>
      </c>
      <c r="U93" s="8">
        <f t="shared" si="56"/>
        <v>540</v>
      </c>
      <c r="V93" s="11" t="str">
        <f t="shared" si="57"/>
        <v>0000011</v>
      </c>
      <c r="W93" s="9" t="str">
        <f>IF(OR(N93="",O93=""),"",IF($AD93="24 Saat",N93,IF($AD93="12 Saat",IF(O93&gt;=TIME(20,0,0),WORKDAY.INTL(N93,1,V93,'Resmi Tatiller'!$A$2:$A$17),WORKDAY.INTL(N93-1,1,V93,'Resmi Tatiller'!$A$2:$A$17)),IF($AD93="2 Vardiya",IF(O93&lt;TIME(6,0,0),N93-1,IF(O93&lt;TIME(8,0,0),WORKDAY.INTL(N93-1,1,V93,'Resmi Tatiller'!$A$2:$A$17),N93)),IF(O93&gt;=TIME(18,0,0),WORKDAY.INTL(N93,1,V93,'Resmi Tatiller'!$A$2:$A$17),WORKDAY.INTL(N93-1,1,V93,'Resmi Tatiller'!$A$2:$A$17))))))</f>
        <v/>
      </c>
      <c r="X93" s="8" t="str">
        <f t="shared" si="58"/>
        <v/>
      </c>
      <c r="Y93" s="11" t="str">
        <f t="shared" si="59"/>
        <v/>
      </c>
      <c r="Z93" s="11" t="str">
        <f t="shared" si="60"/>
        <v/>
      </c>
      <c r="AA93" s="11" t="str">
        <f t="shared" si="61"/>
        <v/>
      </c>
      <c r="AB93" s="11" t="str">
        <f t="shared" si="62"/>
        <v/>
      </c>
      <c r="AC93" s="12" t="str">
        <f t="shared" si="63"/>
        <v/>
      </c>
      <c r="AD93" s="6" t="str">
        <f t="shared" si="64"/>
        <v>Gündüz</v>
      </c>
      <c r="AE93" s="18" t="str">
        <f t="shared" si="67"/>
        <v/>
      </c>
      <c r="AF93" s="18" t="str">
        <f t="shared" si="68"/>
        <v/>
      </c>
      <c r="AG93" s="19" t="str">
        <f t="shared" si="69"/>
        <v/>
      </c>
      <c r="AH93" s="18" t="str">
        <f>IF(AF93="","",WORKDAY.INTL(AF93-1,1,V93,'Resmi Tatiller'!$A$2:$A$17))</f>
        <v/>
      </c>
      <c r="AI93" s="18" t="str">
        <f t="shared" si="70"/>
        <v/>
      </c>
      <c r="AJ93" s="18" t="str">
        <f>IF(AE93="","",IF(AH93&lt;&gt;AF93,AH93+TIME(8,0,0),IF(AG93&lt;TIME(8,0,0),AF93+TIME(8,0,0),IF(AG93&lt;TIME(12,0,0),AE93,IF(AG93&lt;TIME(12,45,0),AF93+TIME(12,45,0),IF(AG93&lt;TIME(15,0,0),AE93,IF(AG93&lt;TIME(15,15,0),AF93+TIME(15,15,0),IF(AG93&lt;TIME(18,0,0),AE93,WORKDAY.INTL(AF93,1,V93,'Resmi Tatiller'!$A$2:$A$17)+TIME(8,0,0)))))))))</f>
        <v/>
      </c>
      <c r="AK93" s="18" t="str">
        <f>IF(AE93="","",IF(AH93&lt;&gt;AF93,AH93+TIME(8,0,0),IF(AG93&lt;TIME(8,0,0),AF93+TIME(8,0,0),IF(AG93&lt;TIME(12,0,0),AE93,IF(AG93&lt;TIME(12,45,0),AF93+TIME(12,45,0),IF(AG93&lt;TIME(15,0,0),AE93,IF(AG93&lt;TIME(15,15,0),AF93+TIME(15,15,0),IF(AG93&lt;TIME(20,0,0),AE93,WORKDAY.INTL(AF93,1,V93,'Resmi Tatiller'!$A$2:$A$17)+TIME(8,0,0)))))))))</f>
        <v/>
      </c>
      <c r="AL93" s="18" t="str">
        <f t="shared" si="71"/>
        <v/>
      </c>
    </row>
    <row r="94" spans="1:38" x14ac:dyDescent="0.25">
      <c r="A94" s="6" t="str">
        <f t="shared" si="48"/>
        <v/>
      </c>
      <c r="B94" s="6"/>
      <c r="C94" s="7" t="str">
        <f>IFERROR(VLOOKUP(B94,'Ürün Veri'!$A:$E,2,FALSE),"")</f>
        <v/>
      </c>
      <c r="D94" s="7" t="str">
        <f>IFERROR(VLOOKUP(B94,'Ürün Veri'!$A:$E,3,FALSE),"")</f>
        <v/>
      </c>
      <c r="E94" s="7" t="str">
        <f>IFERROR(VLOOKUP(B94,'Ürün Veri'!$A:$E,4,FALSE),"")</f>
        <v/>
      </c>
      <c r="F94" s="7" t="str">
        <f>IFERROR(VLOOKUP(B94,'Ürün Veri'!$A:$E,5,FALSE),"")</f>
        <v/>
      </c>
      <c r="G94" s="6"/>
      <c r="H94" s="6"/>
      <c r="I94" s="14">
        <v>10</v>
      </c>
      <c r="J94" s="15">
        <f t="shared" si="49"/>
        <v>45</v>
      </c>
      <c r="K94" s="15">
        <f t="shared" si="50"/>
        <v>15</v>
      </c>
      <c r="L94" s="8">
        <f t="shared" si="51"/>
        <v>9</v>
      </c>
      <c r="M94" s="6" t="s">
        <v>763</v>
      </c>
      <c r="N94" s="9" t="str">
        <f t="shared" si="65"/>
        <v/>
      </c>
      <c r="O94" s="10" t="str">
        <f t="shared" si="66"/>
        <v/>
      </c>
      <c r="P94" s="8" t="str">
        <f t="shared" si="52"/>
        <v/>
      </c>
      <c r="Q94" s="8" t="str">
        <f t="shared" si="53"/>
        <v/>
      </c>
      <c r="R94" s="9" t="str">
        <f>IF(AB94="","",WORKDAY.INTL(W94,AA94,V94,'Resmi Tatiller'!$A$2:$A$17))</f>
        <v/>
      </c>
      <c r="S94" s="10" t="str">
        <f t="shared" si="54"/>
        <v/>
      </c>
      <c r="T94" s="8" t="str">
        <f t="shared" si="55"/>
        <v>Boş</v>
      </c>
      <c r="U94" s="8">
        <f t="shared" si="56"/>
        <v>540</v>
      </c>
      <c r="V94" s="11" t="str">
        <f t="shared" si="57"/>
        <v>0000011</v>
      </c>
      <c r="W94" s="9" t="str">
        <f>IF(OR(N94="",O94=""),"",IF($AD94="24 Saat",N94,IF($AD94="12 Saat",IF(O94&gt;=TIME(20,0,0),WORKDAY.INTL(N94,1,V94,'Resmi Tatiller'!$A$2:$A$17),WORKDAY.INTL(N94-1,1,V94,'Resmi Tatiller'!$A$2:$A$17)),IF($AD94="2 Vardiya",IF(O94&lt;TIME(6,0,0),N94-1,IF(O94&lt;TIME(8,0,0),WORKDAY.INTL(N94-1,1,V94,'Resmi Tatiller'!$A$2:$A$17),N94)),IF(O94&gt;=TIME(18,0,0),WORKDAY.INTL(N94,1,V94,'Resmi Tatiller'!$A$2:$A$17),WORKDAY.INTL(N94-1,1,V94,'Resmi Tatiller'!$A$2:$A$17))))))</f>
        <v/>
      </c>
      <c r="X94" s="8" t="str">
        <f t="shared" si="58"/>
        <v/>
      </c>
      <c r="Y94" s="11" t="str">
        <f t="shared" si="59"/>
        <v/>
      </c>
      <c r="Z94" s="11" t="str">
        <f t="shared" si="60"/>
        <v/>
      </c>
      <c r="AA94" s="11" t="str">
        <f t="shared" si="61"/>
        <v/>
      </c>
      <c r="AB94" s="11" t="str">
        <f t="shared" si="62"/>
        <v/>
      </c>
      <c r="AC94" s="12" t="str">
        <f t="shared" si="63"/>
        <v/>
      </c>
      <c r="AD94" s="6" t="str">
        <f t="shared" si="64"/>
        <v>Gündüz</v>
      </c>
      <c r="AE94" s="18" t="str">
        <f t="shared" si="67"/>
        <v/>
      </c>
      <c r="AF94" s="18" t="str">
        <f t="shared" si="68"/>
        <v/>
      </c>
      <c r="AG94" s="19" t="str">
        <f t="shared" si="69"/>
        <v/>
      </c>
      <c r="AH94" s="18" t="str">
        <f>IF(AF94="","",WORKDAY.INTL(AF94-1,1,V94,'Resmi Tatiller'!$A$2:$A$17))</f>
        <v/>
      </c>
      <c r="AI94" s="18" t="str">
        <f t="shared" si="70"/>
        <v/>
      </c>
      <c r="AJ94" s="18" t="str">
        <f>IF(AE94="","",IF(AH94&lt;&gt;AF94,AH94+TIME(8,0,0),IF(AG94&lt;TIME(8,0,0),AF94+TIME(8,0,0),IF(AG94&lt;TIME(12,0,0),AE94,IF(AG94&lt;TIME(12,45,0),AF94+TIME(12,45,0),IF(AG94&lt;TIME(15,0,0),AE94,IF(AG94&lt;TIME(15,15,0),AF94+TIME(15,15,0),IF(AG94&lt;TIME(18,0,0),AE94,WORKDAY.INTL(AF94,1,V94,'Resmi Tatiller'!$A$2:$A$17)+TIME(8,0,0)))))))))</f>
        <v/>
      </c>
      <c r="AK94" s="18" t="str">
        <f>IF(AE94="","",IF(AH94&lt;&gt;AF94,AH94+TIME(8,0,0),IF(AG94&lt;TIME(8,0,0),AF94+TIME(8,0,0),IF(AG94&lt;TIME(12,0,0),AE94,IF(AG94&lt;TIME(12,45,0),AF94+TIME(12,45,0),IF(AG94&lt;TIME(15,0,0),AE94,IF(AG94&lt;TIME(15,15,0),AF94+TIME(15,15,0),IF(AG94&lt;TIME(20,0,0),AE94,WORKDAY.INTL(AF94,1,V94,'Resmi Tatiller'!$A$2:$A$17)+TIME(8,0,0)))))))))</f>
        <v/>
      </c>
      <c r="AL94" s="18" t="str">
        <f t="shared" si="71"/>
        <v/>
      </c>
    </row>
    <row r="95" spans="1:38" x14ac:dyDescent="0.25">
      <c r="A95" s="6" t="str">
        <f t="shared" si="48"/>
        <v/>
      </c>
      <c r="B95" s="6"/>
      <c r="C95" s="7" t="str">
        <f>IFERROR(VLOOKUP(B95,'Ürün Veri'!$A:$E,2,FALSE),"")</f>
        <v/>
      </c>
      <c r="D95" s="7" t="str">
        <f>IFERROR(VLOOKUP(B95,'Ürün Veri'!$A:$E,3,FALSE),"")</f>
        <v/>
      </c>
      <c r="E95" s="7" t="str">
        <f>IFERROR(VLOOKUP(B95,'Ürün Veri'!$A:$E,4,FALSE),"")</f>
        <v/>
      </c>
      <c r="F95" s="7" t="str">
        <f>IFERROR(VLOOKUP(B95,'Ürün Veri'!$A:$E,5,FALSE),"")</f>
        <v/>
      </c>
      <c r="G95" s="6"/>
      <c r="H95" s="6"/>
      <c r="I95" s="14">
        <v>10</v>
      </c>
      <c r="J95" s="15">
        <f t="shared" si="49"/>
        <v>45</v>
      </c>
      <c r="K95" s="15">
        <f t="shared" si="50"/>
        <v>15</v>
      </c>
      <c r="L95" s="8">
        <f t="shared" si="51"/>
        <v>9</v>
      </c>
      <c r="M95" s="6" t="s">
        <v>763</v>
      </c>
      <c r="N95" s="9" t="str">
        <f t="shared" si="65"/>
        <v/>
      </c>
      <c r="O95" s="10" t="str">
        <f t="shared" si="66"/>
        <v/>
      </c>
      <c r="P95" s="8" t="str">
        <f t="shared" si="52"/>
        <v/>
      </c>
      <c r="Q95" s="8" t="str">
        <f t="shared" si="53"/>
        <v/>
      </c>
      <c r="R95" s="9" t="str">
        <f>IF(AB95="","",WORKDAY.INTL(W95,AA95,V95,'Resmi Tatiller'!$A$2:$A$17))</f>
        <v/>
      </c>
      <c r="S95" s="10" t="str">
        <f t="shared" si="54"/>
        <v/>
      </c>
      <c r="T95" s="8" t="str">
        <f t="shared" si="55"/>
        <v>Boş</v>
      </c>
      <c r="U95" s="8">
        <f t="shared" si="56"/>
        <v>540</v>
      </c>
      <c r="V95" s="11" t="str">
        <f t="shared" si="57"/>
        <v>0000011</v>
      </c>
      <c r="W95" s="9" t="str">
        <f>IF(OR(N95="",O95=""),"",IF($AD95="24 Saat",N95,IF($AD95="12 Saat",IF(O95&gt;=TIME(20,0,0),WORKDAY.INTL(N95,1,V95,'Resmi Tatiller'!$A$2:$A$17),WORKDAY.INTL(N95-1,1,V95,'Resmi Tatiller'!$A$2:$A$17)),IF($AD95="2 Vardiya",IF(O95&lt;TIME(6,0,0),N95-1,IF(O95&lt;TIME(8,0,0),WORKDAY.INTL(N95-1,1,V95,'Resmi Tatiller'!$A$2:$A$17),N95)),IF(O95&gt;=TIME(18,0,0),WORKDAY.INTL(N95,1,V95,'Resmi Tatiller'!$A$2:$A$17),WORKDAY.INTL(N95-1,1,V95,'Resmi Tatiller'!$A$2:$A$17))))))</f>
        <v/>
      </c>
      <c r="X95" s="8" t="str">
        <f t="shared" si="58"/>
        <v/>
      </c>
      <c r="Y95" s="11" t="str">
        <f t="shared" si="59"/>
        <v/>
      </c>
      <c r="Z95" s="11" t="str">
        <f t="shared" si="60"/>
        <v/>
      </c>
      <c r="AA95" s="11" t="str">
        <f t="shared" si="61"/>
        <v/>
      </c>
      <c r="AB95" s="11" t="str">
        <f t="shared" si="62"/>
        <v/>
      </c>
      <c r="AC95" s="12" t="str">
        <f t="shared" si="63"/>
        <v/>
      </c>
      <c r="AD95" s="6" t="str">
        <f t="shared" si="64"/>
        <v>Gündüz</v>
      </c>
      <c r="AE95" s="18" t="str">
        <f t="shared" si="67"/>
        <v/>
      </c>
      <c r="AF95" s="18" t="str">
        <f t="shared" si="68"/>
        <v/>
      </c>
      <c r="AG95" s="19" t="str">
        <f t="shared" si="69"/>
        <v/>
      </c>
      <c r="AH95" s="18" t="str">
        <f>IF(AF95="","",WORKDAY.INTL(AF95-1,1,V95,'Resmi Tatiller'!$A$2:$A$17))</f>
        <v/>
      </c>
      <c r="AI95" s="18" t="str">
        <f t="shared" si="70"/>
        <v/>
      </c>
      <c r="AJ95" s="18" t="str">
        <f>IF(AE95="","",IF(AH95&lt;&gt;AF95,AH95+TIME(8,0,0),IF(AG95&lt;TIME(8,0,0),AF95+TIME(8,0,0),IF(AG95&lt;TIME(12,0,0),AE95,IF(AG95&lt;TIME(12,45,0),AF95+TIME(12,45,0),IF(AG95&lt;TIME(15,0,0),AE95,IF(AG95&lt;TIME(15,15,0),AF95+TIME(15,15,0),IF(AG95&lt;TIME(18,0,0),AE95,WORKDAY.INTL(AF95,1,V95,'Resmi Tatiller'!$A$2:$A$17)+TIME(8,0,0)))))))))</f>
        <v/>
      </c>
      <c r="AK95" s="18" t="str">
        <f>IF(AE95="","",IF(AH95&lt;&gt;AF95,AH95+TIME(8,0,0),IF(AG95&lt;TIME(8,0,0),AF95+TIME(8,0,0),IF(AG95&lt;TIME(12,0,0),AE95,IF(AG95&lt;TIME(12,45,0),AF95+TIME(12,45,0),IF(AG95&lt;TIME(15,0,0),AE95,IF(AG95&lt;TIME(15,15,0),AF95+TIME(15,15,0),IF(AG95&lt;TIME(20,0,0),AE95,WORKDAY.INTL(AF95,1,V95,'Resmi Tatiller'!$A$2:$A$17)+TIME(8,0,0)))))))))</f>
        <v/>
      </c>
      <c r="AL95" s="18" t="str">
        <f t="shared" si="71"/>
        <v/>
      </c>
    </row>
    <row r="96" spans="1:38" x14ac:dyDescent="0.25">
      <c r="A96" s="6" t="str">
        <f t="shared" si="48"/>
        <v/>
      </c>
      <c r="B96" s="6"/>
      <c r="C96" s="7" t="str">
        <f>IFERROR(VLOOKUP(B96,'Ürün Veri'!$A:$E,2,FALSE),"")</f>
        <v/>
      </c>
      <c r="D96" s="7" t="str">
        <f>IFERROR(VLOOKUP(B96,'Ürün Veri'!$A:$E,3,FALSE),"")</f>
        <v/>
      </c>
      <c r="E96" s="7" t="str">
        <f>IFERROR(VLOOKUP(B96,'Ürün Veri'!$A:$E,4,FALSE),"")</f>
        <v/>
      </c>
      <c r="F96" s="7" t="str">
        <f>IFERROR(VLOOKUP(B96,'Ürün Veri'!$A:$E,5,FALSE),"")</f>
        <v/>
      </c>
      <c r="G96" s="6"/>
      <c r="H96" s="6"/>
      <c r="I96" s="14">
        <v>10</v>
      </c>
      <c r="J96" s="15">
        <f t="shared" si="49"/>
        <v>45</v>
      </c>
      <c r="K96" s="15">
        <f t="shared" si="50"/>
        <v>15</v>
      </c>
      <c r="L96" s="8">
        <f t="shared" si="51"/>
        <v>9</v>
      </c>
      <c r="M96" s="6" t="s">
        <v>763</v>
      </c>
      <c r="N96" s="9" t="str">
        <f t="shared" si="65"/>
        <v/>
      </c>
      <c r="O96" s="10" t="str">
        <f t="shared" si="66"/>
        <v/>
      </c>
      <c r="P96" s="8" t="str">
        <f t="shared" si="52"/>
        <v/>
      </c>
      <c r="Q96" s="8" t="str">
        <f t="shared" si="53"/>
        <v/>
      </c>
      <c r="R96" s="9" t="str">
        <f>IF(AB96="","",WORKDAY.INTL(W96,AA96,V96,'Resmi Tatiller'!$A$2:$A$17))</f>
        <v/>
      </c>
      <c r="S96" s="10" t="str">
        <f t="shared" si="54"/>
        <v/>
      </c>
      <c r="T96" s="8" t="str">
        <f t="shared" si="55"/>
        <v>Boş</v>
      </c>
      <c r="U96" s="8">
        <f t="shared" si="56"/>
        <v>540</v>
      </c>
      <c r="V96" s="11" t="str">
        <f t="shared" si="57"/>
        <v>0000011</v>
      </c>
      <c r="W96" s="9" t="str">
        <f>IF(OR(N96="",O96=""),"",IF($AD96="24 Saat",N96,IF($AD96="12 Saat",IF(O96&gt;=TIME(20,0,0),WORKDAY.INTL(N96,1,V96,'Resmi Tatiller'!$A$2:$A$17),WORKDAY.INTL(N96-1,1,V96,'Resmi Tatiller'!$A$2:$A$17)),IF($AD96="2 Vardiya",IF(O96&lt;TIME(6,0,0),N96-1,IF(O96&lt;TIME(8,0,0),WORKDAY.INTL(N96-1,1,V96,'Resmi Tatiller'!$A$2:$A$17),N96)),IF(O96&gt;=TIME(18,0,0),WORKDAY.INTL(N96,1,V96,'Resmi Tatiller'!$A$2:$A$17),WORKDAY.INTL(N96-1,1,V96,'Resmi Tatiller'!$A$2:$A$17))))))</f>
        <v/>
      </c>
      <c r="X96" s="8" t="str">
        <f t="shared" si="58"/>
        <v/>
      </c>
      <c r="Y96" s="11" t="str">
        <f t="shared" si="59"/>
        <v/>
      </c>
      <c r="Z96" s="11" t="str">
        <f t="shared" si="60"/>
        <v/>
      </c>
      <c r="AA96" s="11" t="str">
        <f t="shared" si="61"/>
        <v/>
      </c>
      <c r="AB96" s="11" t="str">
        <f t="shared" si="62"/>
        <v/>
      </c>
      <c r="AC96" s="12" t="str">
        <f t="shared" si="63"/>
        <v/>
      </c>
      <c r="AD96" s="6" t="str">
        <f t="shared" si="64"/>
        <v>Gündüz</v>
      </c>
      <c r="AE96" s="18" t="str">
        <f t="shared" si="67"/>
        <v/>
      </c>
      <c r="AF96" s="18" t="str">
        <f t="shared" si="68"/>
        <v/>
      </c>
      <c r="AG96" s="19" t="str">
        <f t="shared" si="69"/>
        <v/>
      </c>
      <c r="AH96" s="18" t="str">
        <f>IF(AF96="","",WORKDAY.INTL(AF96-1,1,V96,'Resmi Tatiller'!$A$2:$A$17))</f>
        <v/>
      </c>
      <c r="AI96" s="18" t="str">
        <f t="shared" si="70"/>
        <v/>
      </c>
      <c r="AJ96" s="18" t="str">
        <f>IF(AE96="","",IF(AH96&lt;&gt;AF96,AH96+TIME(8,0,0),IF(AG96&lt;TIME(8,0,0),AF96+TIME(8,0,0),IF(AG96&lt;TIME(12,0,0),AE96,IF(AG96&lt;TIME(12,45,0),AF96+TIME(12,45,0),IF(AG96&lt;TIME(15,0,0),AE96,IF(AG96&lt;TIME(15,15,0),AF96+TIME(15,15,0),IF(AG96&lt;TIME(18,0,0),AE96,WORKDAY.INTL(AF96,1,V96,'Resmi Tatiller'!$A$2:$A$17)+TIME(8,0,0)))))))))</f>
        <v/>
      </c>
      <c r="AK96" s="18" t="str">
        <f>IF(AE96="","",IF(AH96&lt;&gt;AF96,AH96+TIME(8,0,0),IF(AG96&lt;TIME(8,0,0),AF96+TIME(8,0,0),IF(AG96&lt;TIME(12,0,0),AE96,IF(AG96&lt;TIME(12,45,0),AF96+TIME(12,45,0),IF(AG96&lt;TIME(15,0,0),AE96,IF(AG96&lt;TIME(15,15,0),AF96+TIME(15,15,0),IF(AG96&lt;TIME(20,0,0),AE96,WORKDAY.INTL(AF96,1,V96,'Resmi Tatiller'!$A$2:$A$17)+TIME(8,0,0)))))))))</f>
        <v/>
      </c>
      <c r="AL96" s="18" t="str">
        <f t="shared" si="71"/>
        <v/>
      </c>
    </row>
    <row r="97" spans="1:38" x14ac:dyDescent="0.25">
      <c r="A97" s="6" t="str">
        <f t="shared" si="48"/>
        <v/>
      </c>
      <c r="B97" s="6"/>
      <c r="C97" s="7" t="str">
        <f>IFERROR(VLOOKUP(B97,'Ürün Veri'!$A:$E,2,FALSE),"")</f>
        <v/>
      </c>
      <c r="D97" s="7" t="str">
        <f>IFERROR(VLOOKUP(B97,'Ürün Veri'!$A:$E,3,FALSE),"")</f>
        <v/>
      </c>
      <c r="E97" s="7" t="str">
        <f>IFERROR(VLOOKUP(B97,'Ürün Veri'!$A:$E,4,FALSE),"")</f>
        <v/>
      </c>
      <c r="F97" s="7" t="str">
        <f>IFERROR(VLOOKUP(B97,'Ürün Veri'!$A:$E,5,FALSE),"")</f>
        <v/>
      </c>
      <c r="G97" s="6"/>
      <c r="H97" s="6"/>
      <c r="I97" s="14">
        <v>10</v>
      </c>
      <c r="J97" s="15">
        <f t="shared" si="49"/>
        <v>45</v>
      </c>
      <c r="K97" s="15">
        <f t="shared" si="50"/>
        <v>15</v>
      </c>
      <c r="L97" s="8">
        <f t="shared" si="51"/>
        <v>9</v>
      </c>
      <c r="M97" s="6" t="s">
        <v>763</v>
      </c>
      <c r="N97" s="9" t="str">
        <f t="shared" si="65"/>
        <v/>
      </c>
      <c r="O97" s="10" t="str">
        <f t="shared" si="66"/>
        <v/>
      </c>
      <c r="P97" s="8" t="str">
        <f t="shared" si="52"/>
        <v/>
      </c>
      <c r="Q97" s="8" t="str">
        <f t="shared" si="53"/>
        <v/>
      </c>
      <c r="R97" s="9" t="str">
        <f>IF(AB97="","",WORKDAY.INTL(W97,AA97,V97,'Resmi Tatiller'!$A$2:$A$17))</f>
        <v/>
      </c>
      <c r="S97" s="10" t="str">
        <f t="shared" si="54"/>
        <v/>
      </c>
      <c r="T97" s="8" t="str">
        <f t="shared" si="55"/>
        <v>Boş</v>
      </c>
      <c r="U97" s="8">
        <f t="shared" si="56"/>
        <v>540</v>
      </c>
      <c r="V97" s="11" t="str">
        <f t="shared" si="57"/>
        <v>0000011</v>
      </c>
      <c r="W97" s="9" t="str">
        <f>IF(OR(N97="",O97=""),"",IF($AD97="24 Saat",N97,IF($AD97="12 Saat",IF(O97&gt;=TIME(20,0,0),WORKDAY.INTL(N97,1,V97,'Resmi Tatiller'!$A$2:$A$17),WORKDAY.INTL(N97-1,1,V97,'Resmi Tatiller'!$A$2:$A$17)),IF($AD97="2 Vardiya",IF(O97&lt;TIME(6,0,0),N97-1,IF(O97&lt;TIME(8,0,0),WORKDAY.INTL(N97-1,1,V97,'Resmi Tatiller'!$A$2:$A$17),N97)),IF(O97&gt;=TIME(18,0,0),WORKDAY.INTL(N97,1,V97,'Resmi Tatiller'!$A$2:$A$17),WORKDAY.INTL(N97-1,1,V97,'Resmi Tatiller'!$A$2:$A$17))))))</f>
        <v/>
      </c>
      <c r="X97" s="8" t="str">
        <f t="shared" si="58"/>
        <v/>
      </c>
      <c r="Y97" s="11" t="str">
        <f t="shared" si="59"/>
        <v/>
      </c>
      <c r="Z97" s="11" t="str">
        <f t="shared" si="60"/>
        <v/>
      </c>
      <c r="AA97" s="11" t="str">
        <f t="shared" si="61"/>
        <v/>
      </c>
      <c r="AB97" s="11" t="str">
        <f t="shared" si="62"/>
        <v/>
      </c>
      <c r="AC97" s="12" t="str">
        <f t="shared" si="63"/>
        <v/>
      </c>
      <c r="AD97" s="6" t="str">
        <f t="shared" si="64"/>
        <v>Gündüz</v>
      </c>
      <c r="AE97" s="18" t="str">
        <f t="shared" si="67"/>
        <v/>
      </c>
      <c r="AF97" s="18" t="str">
        <f t="shared" si="68"/>
        <v/>
      </c>
      <c r="AG97" s="19" t="str">
        <f t="shared" si="69"/>
        <v/>
      </c>
      <c r="AH97" s="18" t="str">
        <f>IF(AF97="","",WORKDAY.INTL(AF97-1,1,V97,'Resmi Tatiller'!$A$2:$A$17))</f>
        <v/>
      </c>
      <c r="AI97" s="18" t="str">
        <f t="shared" si="70"/>
        <v/>
      </c>
      <c r="AJ97" s="18" t="str">
        <f>IF(AE97="","",IF(AH97&lt;&gt;AF97,AH97+TIME(8,0,0),IF(AG97&lt;TIME(8,0,0),AF97+TIME(8,0,0),IF(AG97&lt;TIME(12,0,0),AE97,IF(AG97&lt;TIME(12,45,0),AF97+TIME(12,45,0),IF(AG97&lt;TIME(15,0,0),AE97,IF(AG97&lt;TIME(15,15,0),AF97+TIME(15,15,0),IF(AG97&lt;TIME(18,0,0),AE97,WORKDAY.INTL(AF97,1,V97,'Resmi Tatiller'!$A$2:$A$17)+TIME(8,0,0)))))))))</f>
        <v/>
      </c>
      <c r="AK97" s="18" t="str">
        <f>IF(AE97="","",IF(AH97&lt;&gt;AF97,AH97+TIME(8,0,0),IF(AG97&lt;TIME(8,0,0),AF97+TIME(8,0,0),IF(AG97&lt;TIME(12,0,0),AE97,IF(AG97&lt;TIME(12,45,0),AF97+TIME(12,45,0),IF(AG97&lt;TIME(15,0,0),AE97,IF(AG97&lt;TIME(15,15,0),AF97+TIME(15,15,0),IF(AG97&lt;TIME(20,0,0),AE97,WORKDAY.INTL(AF97,1,V97,'Resmi Tatiller'!$A$2:$A$17)+TIME(8,0,0)))))))))</f>
        <v/>
      </c>
      <c r="AL97" s="18" t="str">
        <f t="shared" si="71"/>
        <v/>
      </c>
    </row>
    <row r="98" spans="1:38" x14ac:dyDescent="0.25">
      <c r="A98" s="6" t="str">
        <f t="shared" si="48"/>
        <v/>
      </c>
      <c r="B98" s="6"/>
      <c r="C98" s="7" t="str">
        <f>IFERROR(VLOOKUP(B98,'Ürün Veri'!$A:$E,2,FALSE),"")</f>
        <v/>
      </c>
      <c r="D98" s="7" t="str">
        <f>IFERROR(VLOOKUP(B98,'Ürün Veri'!$A:$E,3,FALSE),"")</f>
        <v/>
      </c>
      <c r="E98" s="7" t="str">
        <f>IFERROR(VLOOKUP(B98,'Ürün Veri'!$A:$E,4,FALSE),"")</f>
        <v/>
      </c>
      <c r="F98" s="7" t="str">
        <f>IFERROR(VLOOKUP(B98,'Ürün Veri'!$A:$E,5,FALSE),"")</f>
        <v/>
      </c>
      <c r="G98" s="6"/>
      <c r="H98" s="6"/>
      <c r="I98" s="14">
        <v>10</v>
      </c>
      <c r="J98" s="15">
        <f t="shared" si="49"/>
        <v>45</v>
      </c>
      <c r="K98" s="15">
        <f t="shared" si="50"/>
        <v>15</v>
      </c>
      <c r="L98" s="8">
        <f t="shared" si="51"/>
        <v>9</v>
      </c>
      <c r="M98" s="6" t="s">
        <v>763</v>
      </c>
      <c r="N98" s="9" t="str">
        <f t="shared" si="65"/>
        <v/>
      </c>
      <c r="O98" s="10" t="str">
        <f t="shared" si="66"/>
        <v/>
      </c>
      <c r="P98" s="8" t="str">
        <f t="shared" si="52"/>
        <v/>
      </c>
      <c r="Q98" s="8" t="str">
        <f t="shared" si="53"/>
        <v/>
      </c>
      <c r="R98" s="9" t="str">
        <f>IF(AB98="","",WORKDAY.INTL(W98,AA98,V98,'Resmi Tatiller'!$A$2:$A$17))</f>
        <v/>
      </c>
      <c r="S98" s="10" t="str">
        <f t="shared" si="54"/>
        <v/>
      </c>
      <c r="T98" s="8" t="str">
        <f t="shared" si="55"/>
        <v>Boş</v>
      </c>
      <c r="U98" s="8">
        <f t="shared" si="56"/>
        <v>540</v>
      </c>
      <c r="V98" s="11" t="str">
        <f t="shared" si="57"/>
        <v>0000011</v>
      </c>
      <c r="W98" s="9" t="str">
        <f>IF(OR(N98="",O98=""),"",IF($AD98="24 Saat",N98,IF($AD98="12 Saat",IF(O98&gt;=TIME(20,0,0),WORKDAY.INTL(N98,1,V98,'Resmi Tatiller'!$A$2:$A$17),WORKDAY.INTL(N98-1,1,V98,'Resmi Tatiller'!$A$2:$A$17)),IF($AD98="2 Vardiya",IF(O98&lt;TIME(6,0,0),N98-1,IF(O98&lt;TIME(8,0,0),WORKDAY.INTL(N98-1,1,V98,'Resmi Tatiller'!$A$2:$A$17),N98)),IF(O98&gt;=TIME(18,0,0),WORKDAY.INTL(N98,1,V98,'Resmi Tatiller'!$A$2:$A$17),WORKDAY.INTL(N98-1,1,V98,'Resmi Tatiller'!$A$2:$A$17))))))</f>
        <v/>
      </c>
      <c r="X98" s="8" t="str">
        <f t="shared" si="58"/>
        <v/>
      </c>
      <c r="Y98" s="11" t="str">
        <f t="shared" si="59"/>
        <v/>
      </c>
      <c r="Z98" s="11" t="str">
        <f t="shared" si="60"/>
        <v/>
      </c>
      <c r="AA98" s="11" t="str">
        <f t="shared" si="61"/>
        <v/>
      </c>
      <c r="AB98" s="11" t="str">
        <f t="shared" si="62"/>
        <v/>
      </c>
      <c r="AC98" s="12" t="str">
        <f t="shared" si="63"/>
        <v/>
      </c>
      <c r="AD98" s="6" t="str">
        <f t="shared" si="64"/>
        <v>Gündüz</v>
      </c>
      <c r="AE98" s="18" t="str">
        <f t="shared" si="67"/>
        <v/>
      </c>
      <c r="AF98" s="18" t="str">
        <f t="shared" si="68"/>
        <v/>
      </c>
      <c r="AG98" s="19" t="str">
        <f t="shared" si="69"/>
        <v/>
      </c>
      <c r="AH98" s="18" t="str">
        <f>IF(AF98="","",WORKDAY.INTL(AF98-1,1,V98,'Resmi Tatiller'!$A$2:$A$17))</f>
        <v/>
      </c>
      <c r="AI98" s="18" t="str">
        <f t="shared" si="70"/>
        <v/>
      </c>
      <c r="AJ98" s="18" t="str">
        <f>IF(AE98="","",IF(AH98&lt;&gt;AF98,AH98+TIME(8,0,0),IF(AG98&lt;TIME(8,0,0),AF98+TIME(8,0,0),IF(AG98&lt;TIME(12,0,0),AE98,IF(AG98&lt;TIME(12,45,0),AF98+TIME(12,45,0),IF(AG98&lt;TIME(15,0,0),AE98,IF(AG98&lt;TIME(15,15,0),AF98+TIME(15,15,0),IF(AG98&lt;TIME(18,0,0),AE98,WORKDAY.INTL(AF98,1,V98,'Resmi Tatiller'!$A$2:$A$17)+TIME(8,0,0)))))))))</f>
        <v/>
      </c>
      <c r="AK98" s="18" t="str">
        <f>IF(AE98="","",IF(AH98&lt;&gt;AF98,AH98+TIME(8,0,0),IF(AG98&lt;TIME(8,0,0),AF98+TIME(8,0,0),IF(AG98&lt;TIME(12,0,0),AE98,IF(AG98&lt;TIME(12,45,0),AF98+TIME(12,45,0),IF(AG98&lt;TIME(15,0,0),AE98,IF(AG98&lt;TIME(15,15,0),AF98+TIME(15,15,0),IF(AG98&lt;TIME(20,0,0),AE98,WORKDAY.INTL(AF98,1,V98,'Resmi Tatiller'!$A$2:$A$17)+TIME(8,0,0)))))))))</f>
        <v/>
      </c>
      <c r="AL98" s="18" t="str">
        <f t="shared" si="71"/>
        <v/>
      </c>
    </row>
    <row r="99" spans="1:38" x14ac:dyDescent="0.25">
      <c r="A99" s="6" t="str">
        <f t="shared" ref="A99:A103" si="72">IF($B99="","",ROW()-2)</f>
        <v/>
      </c>
      <c r="B99" s="6"/>
      <c r="C99" s="7" t="str">
        <f>IFERROR(VLOOKUP(B99,'Ürün Veri'!$A:$E,2,FALSE),"")</f>
        <v/>
      </c>
      <c r="D99" s="7" t="str">
        <f>IFERROR(VLOOKUP(B99,'Ürün Veri'!$A:$E,3,FALSE),"")</f>
        <v/>
      </c>
      <c r="E99" s="7" t="str">
        <f>IFERROR(VLOOKUP(B99,'Ürün Veri'!$A:$E,4,FALSE),"")</f>
        <v/>
      </c>
      <c r="F99" s="7" t="str">
        <f>IFERROR(VLOOKUP(B99,'Ürün Veri'!$A:$E,5,FALSE),"")</f>
        <v/>
      </c>
      <c r="G99" s="6"/>
      <c r="H99" s="6"/>
      <c r="I99" s="14">
        <v>10</v>
      </c>
      <c r="J99" s="15">
        <f t="shared" ref="J99:J103" si="73">IF($I99="","",IF(VALUE($I99)=24,90,45))</f>
        <v>45</v>
      </c>
      <c r="K99" s="15">
        <f t="shared" ref="K99:K103" si="74">IF($I99="","",IF(VALUE($I99)=24,30,15))</f>
        <v>15</v>
      </c>
      <c r="L99" s="8">
        <f t="shared" ref="L99:L103" si="75">IF($I99="","",VALUE($I99)-($J99+$K99)/60)</f>
        <v>9</v>
      </c>
      <c r="M99" s="6" t="s">
        <v>763</v>
      </c>
      <c r="N99" s="9" t="str">
        <f t="shared" si="65"/>
        <v/>
      </c>
      <c r="O99" s="10" t="str">
        <f t="shared" si="66"/>
        <v/>
      </c>
      <c r="P99" s="8" t="str">
        <f t="shared" ref="P99:P103" si="76">IF(OR(E99="",F99="",G99="",E99=0),"",G99/E99*F99/3600)</f>
        <v/>
      </c>
      <c r="Q99" s="8" t="str">
        <f t="shared" ref="Q99:Q103" si="77">IF(OR(P99="",L99="",L99=0),"",P99/L99)</f>
        <v/>
      </c>
      <c r="R99" s="9" t="str">
        <f>IF(AB99="","",WORKDAY.INTL(W99,AA99,V99,'Resmi Tatiller'!$A$2:$A$17))</f>
        <v/>
      </c>
      <c r="S99" s="10" t="str">
        <f t="shared" ref="S99:S103" si="78">IF(AB99="","",IF($AD99="24 Saat",AB99/1440,IF($AD99="12 Saat",IF(AB99&lt;=240,TIME(8,0,0)+AB99/1440,IF(AB99&lt;=375,TIME(12,45,0)+(AB99-240)/1440,TIME(15,15,0)+(AB99-375)/1440)),IF($AD99="2 Vardiya",IF(AB99&lt;=240,TIME(8,0,0)+AB99/1440,IF(AB99&lt;=375,TIME(12,45,0)+(AB99-240)/1440,IF(AB99&lt;=540,TIME(15,15,0)+(AB99-375)/1440,IF(AB99&lt;=780,TIME(20,0,0)+(AB99-540)/1440,IF(AB99&lt;=915,1+TIME(0,45,0)+(AB99-780)/1440,1+TIME(3,15,0)+(AB99-915)/1440))))),IF(AB99&lt;=240,TIME(8,0,0)+AB99/1440,IF(AB99&lt;=375,TIME(12,45,0)+(AB99-240)/1440,TIME(15,15,0)+(AB99-375)/1440))))))</f>
        <v/>
      </c>
      <c r="T99" s="8" t="str">
        <f t="shared" ref="T99:T103" si="79">IF(B99="","Boş",IF(OR(G99="",N99="",O99=""),"Eksik",IF(OR(R99="",S99=""),"Kontrol","Planlandı")))</f>
        <v>Boş</v>
      </c>
      <c r="U99" s="8">
        <f t="shared" ref="U99:U103" si="80">IF($AD99="24 Saat",1440,IF($AD99="2 Vardiya",1080,IF($AD99="12 Saat",660,IF($AD99="Gündüz",540,IF(L99="","",L99*60)))))</f>
        <v>540</v>
      </c>
      <c r="V99" s="11" t="str">
        <f t="shared" ref="V99:V103" si="81">IF(M99="Çalışmaz","0000011","0000000")</f>
        <v>0000011</v>
      </c>
      <c r="W99" s="9" t="str">
        <f>IF(OR(N99="",O99=""),"",IF($AD99="24 Saat",N99,IF($AD99="12 Saat",IF(O99&gt;=TIME(20,0,0),WORKDAY.INTL(N99,1,V99,'Resmi Tatiller'!$A$2:$A$17),WORKDAY.INTL(N99-1,1,V99,'Resmi Tatiller'!$A$2:$A$17)),IF($AD99="2 Vardiya",IF(O99&lt;TIME(6,0,0),N99-1,IF(O99&lt;TIME(8,0,0),WORKDAY.INTL(N99-1,1,V99,'Resmi Tatiller'!$A$2:$A$17),N99)),IF(O99&gt;=TIME(18,0,0),WORKDAY.INTL(N99,1,V99,'Resmi Tatiller'!$A$2:$A$17),WORKDAY.INTL(N99-1,1,V99,'Resmi Tatiller'!$A$2:$A$17))))))</f>
        <v/>
      </c>
      <c r="X99" s="8" t="str">
        <f t="shared" ref="X99:X103" si="82">IF(W99="","",IF($AD99="24 Saat",MOD(O99,1)*1440,IF($AD99="12 Saat",IF(W99&lt;&gt;N99,0,IF(O99&lt;TIME(8,0,0),0,IF(O99&lt;TIME(12,0,0),(O99-TIME(8,0,0))*1440,IF(O99&lt;TIME(12,45,0),240,IF(O99&lt;TIME(15,0,0),240+(O99-TIME(12,45,0))*1440,IF(O99&lt;TIME(15,15,0),375,IF(O99&lt;TIME(20,0,0),375+(O99-TIME(15,15,0))*1440,0))))))),IF($AD99="2 Vardiya",IF(O99&lt;TIME(6,0,0),IF(O99&lt;TIME(0,45,0),780,IF(O99&lt;TIME(3,0,0),780+(O99-TIME(0,45,0))*1440,IF(O99&lt;TIME(3,15,0),915,915+(O99-TIME(3,15,0))*1440))),IF(O99&lt;TIME(8,0,0),0,IF(O99&lt;TIME(12,0,0),(O99-TIME(8,0,0))*1440,IF(O99&lt;TIME(12,45,0),240,IF(O99&lt;TIME(15,0,0),240+(O99-TIME(12,45,0))*1440,IF(O99&lt;TIME(15,15,0),375,IF(O99&lt;TIME(18,0,0),375+(O99-TIME(15,15,0))*1440,IF(O99&lt;TIME(20,0,0),540,540+(O99-TIME(20,0,0))*1440)))))))),IF(W99&lt;&gt;N99,0,IF(O99&lt;TIME(8,0,0),0,IF(O99&lt;TIME(12,0,0),(O99-TIME(8,0,0))*1440,IF(O99&lt;TIME(12,45,0),240,IF(O99&lt;TIME(15,0,0),240+(O99-TIME(12,45,0))*1440,IF(O99&lt;TIME(15,15,0),375,IF(O99&lt;TIME(18,0,0),375+(O99-TIME(15,15,0))*1440,0)))))))))))</f>
        <v/>
      </c>
      <c r="Y99" s="11" t="str">
        <f t="shared" ref="Y99:Y103" si="83">IF(P99="","",ROUNDUP(P99*60,0))</f>
        <v/>
      </c>
      <c r="Z99" s="11" t="str">
        <f t="shared" ref="Z99:Z103" si="84">IF(Y99="","",N(X99)+Y99)</f>
        <v/>
      </c>
      <c r="AA99" s="11" t="str">
        <f t="shared" ref="AA99:AA103" si="85">IF(OR(Z99="",U99="",U99=0),"",INT((Z99-1)/U99))</f>
        <v/>
      </c>
      <c r="AB99" s="11" t="str">
        <f t="shared" ref="AB99:AB103" si="86">IF(OR(Z99="",U99="",U99=0),"",MOD(Z99-1,U99)+1)</f>
        <v/>
      </c>
      <c r="AC99" s="12" t="str">
        <f t="shared" ref="AC99:AC103" si="87">IF(AB99="","",R99+S99)</f>
        <v/>
      </c>
      <c r="AD99" s="6" t="str">
        <f t="shared" ref="AD99:AD103" si="88">IF($I99="","",IF(VALUE($I99)=10,"Gündüz",IF(VALUE($I99)=12,"12 Saat",IF(VALUE($I99)=24,"2 Vardiya",""))))</f>
        <v>Gündüz</v>
      </c>
      <c r="AE99" s="18" t="str">
        <f t="shared" si="67"/>
        <v/>
      </c>
      <c r="AF99" s="18" t="str">
        <f t="shared" si="68"/>
        <v/>
      </c>
      <c r="AG99" s="19" t="str">
        <f t="shared" si="69"/>
        <v/>
      </c>
      <c r="AH99" s="18" t="str">
        <f>IF(AF99="","",WORKDAY.INTL(AF99-1,1,V99,'Resmi Tatiller'!$A$2:$A$17))</f>
        <v/>
      </c>
      <c r="AI99" s="18" t="str">
        <f t="shared" si="70"/>
        <v/>
      </c>
      <c r="AJ99" s="18" t="str">
        <f>IF(AE99="","",IF(AH99&lt;&gt;AF99,AH99+TIME(8,0,0),IF(AG99&lt;TIME(8,0,0),AF99+TIME(8,0,0),IF(AG99&lt;TIME(12,0,0),AE99,IF(AG99&lt;TIME(12,45,0),AF99+TIME(12,45,0),IF(AG99&lt;TIME(15,0,0),AE99,IF(AG99&lt;TIME(15,15,0),AF99+TIME(15,15,0),IF(AG99&lt;TIME(18,0,0),AE99,WORKDAY.INTL(AF99,1,V99,'Resmi Tatiller'!$A$2:$A$17)+TIME(8,0,0)))))))))</f>
        <v/>
      </c>
      <c r="AK99" s="18" t="str">
        <f>IF(AE99="","",IF(AH99&lt;&gt;AF99,AH99+TIME(8,0,0),IF(AG99&lt;TIME(8,0,0),AF99+TIME(8,0,0),IF(AG99&lt;TIME(12,0,0),AE99,IF(AG99&lt;TIME(12,45,0),AF99+TIME(12,45,0),IF(AG99&lt;TIME(15,0,0),AE99,IF(AG99&lt;TIME(15,15,0),AF99+TIME(15,15,0),IF(AG99&lt;TIME(20,0,0),AE99,WORKDAY.INTL(AF99,1,V99,'Resmi Tatiller'!$A$2:$A$17)+TIME(8,0,0)))))))))</f>
        <v/>
      </c>
      <c r="AL99" s="18" t="str">
        <f t="shared" si="71"/>
        <v/>
      </c>
    </row>
    <row r="100" spans="1:38" x14ac:dyDescent="0.25">
      <c r="A100" s="6" t="str">
        <f t="shared" si="72"/>
        <v/>
      </c>
      <c r="B100" s="6"/>
      <c r="C100" s="7" t="str">
        <f>IFERROR(VLOOKUP(B100,'Ürün Veri'!$A:$E,2,FALSE),"")</f>
        <v/>
      </c>
      <c r="D100" s="7" t="str">
        <f>IFERROR(VLOOKUP(B100,'Ürün Veri'!$A:$E,3,FALSE),"")</f>
        <v/>
      </c>
      <c r="E100" s="7" t="str">
        <f>IFERROR(VLOOKUP(B100,'Ürün Veri'!$A:$E,4,FALSE),"")</f>
        <v/>
      </c>
      <c r="F100" s="7" t="str">
        <f>IFERROR(VLOOKUP(B100,'Ürün Veri'!$A:$E,5,FALSE),"")</f>
        <v/>
      </c>
      <c r="G100" s="6"/>
      <c r="H100" s="6"/>
      <c r="I100" s="14">
        <v>10</v>
      </c>
      <c r="J100" s="15">
        <f t="shared" si="73"/>
        <v>45</v>
      </c>
      <c r="K100" s="15">
        <f t="shared" si="74"/>
        <v>15</v>
      </c>
      <c r="L100" s="8">
        <f t="shared" si="75"/>
        <v>9</v>
      </c>
      <c r="M100" s="6" t="s">
        <v>763</v>
      </c>
      <c r="N100" s="9" t="str">
        <f t="shared" si="65"/>
        <v/>
      </c>
      <c r="O100" s="10" t="str">
        <f t="shared" si="66"/>
        <v/>
      </c>
      <c r="P100" s="8" t="str">
        <f t="shared" si="76"/>
        <v/>
      </c>
      <c r="Q100" s="8" t="str">
        <f t="shared" si="77"/>
        <v/>
      </c>
      <c r="R100" s="9" t="str">
        <f>IF(AB100="","",WORKDAY.INTL(W100,AA100,V100,'Resmi Tatiller'!$A$2:$A$17))</f>
        <v/>
      </c>
      <c r="S100" s="10" t="str">
        <f t="shared" si="78"/>
        <v/>
      </c>
      <c r="T100" s="8" t="str">
        <f t="shared" si="79"/>
        <v>Boş</v>
      </c>
      <c r="U100" s="8">
        <f t="shared" si="80"/>
        <v>540</v>
      </c>
      <c r="V100" s="11" t="str">
        <f t="shared" si="81"/>
        <v>0000011</v>
      </c>
      <c r="W100" s="9" t="str">
        <f>IF(OR(N100="",O100=""),"",IF($AD100="24 Saat",N100,IF($AD100="12 Saat",IF(O100&gt;=TIME(20,0,0),WORKDAY.INTL(N100,1,V100,'Resmi Tatiller'!$A$2:$A$17),WORKDAY.INTL(N100-1,1,V100,'Resmi Tatiller'!$A$2:$A$17)),IF($AD100="2 Vardiya",IF(O100&lt;TIME(6,0,0),N100-1,IF(O100&lt;TIME(8,0,0),WORKDAY.INTL(N100-1,1,V100,'Resmi Tatiller'!$A$2:$A$17),N100)),IF(O100&gt;=TIME(18,0,0),WORKDAY.INTL(N100,1,V100,'Resmi Tatiller'!$A$2:$A$17),WORKDAY.INTL(N100-1,1,V100,'Resmi Tatiller'!$A$2:$A$17))))))</f>
        <v/>
      </c>
      <c r="X100" s="8" t="str">
        <f t="shared" si="82"/>
        <v/>
      </c>
      <c r="Y100" s="11" t="str">
        <f t="shared" si="83"/>
        <v/>
      </c>
      <c r="Z100" s="11" t="str">
        <f t="shared" si="84"/>
        <v/>
      </c>
      <c r="AA100" s="11" t="str">
        <f t="shared" si="85"/>
        <v/>
      </c>
      <c r="AB100" s="11" t="str">
        <f t="shared" si="86"/>
        <v/>
      </c>
      <c r="AC100" s="12" t="str">
        <f t="shared" si="87"/>
        <v/>
      </c>
      <c r="AD100" s="6" t="str">
        <f t="shared" si="88"/>
        <v>Gündüz</v>
      </c>
      <c r="AE100" s="18" t="str">
        <f t="shared" si="67"/>
        <v/>
      </c>
      <c r="AF100" s="18" t="str">
        <f t="shared" ref="AF100:AF103" si="89">IF(AE100="","",INT(AE100))</f>
        <v/>
      </c>
      <c r="AG100" s="19" t="str">
        <f t="shared" si="69"/>
        <v/>
      </c>
      <c r="AH100" s="18" t="str">
        <f>IF(AF100="","",WORKDAY.INTL(AF100-1,1,V100,'Resmi Tatiller'!$A$2:$A$17))</f>
        <v/>
      </c>
      <c r="AI100" s="18" t="str">
        <f t="shared" ref="AI100:AI103" si="90">IF(AE100="","",IF($AD100="24 Saat",AE100,IF($AD100="Gündüz",AJ100,IF($AD100="12 Saat",AK100,IF($AD100="2 Vardiya",AL100,AE100)))))</f>
        <v/>
      </c>
      <c r="AJ100" s="18" t="str">
        <f>IF(AE100="","",IF(AH100&lt;&gt;AF100,AH100+TIME(8,0,0),IF(AG100&lt;TIME(8,0,0),AF100+TIME(8,0,0),IF(AG100&lt;TIME(12,0,0),AE100,IF(AG100&lt;TIME(12,45,0),AF100+TIME(12,45,0),IF(AG100&lt;TIME(15,0,0),AE100,IF(AG100&lt;TIME(15,15,0),AF100+TIME(15,15,0),IF(AG100&lt;TIME(18,0,0),AE100,WORKDAY.INTL(AF100,1,V100,'Resmi Tatiller'!$A$2:$A$17)+TIME(8,0,0)))))))))</f>
        <v/>
      </c>
      <c r="AK100" s="18" t="str">
        <f>IF(AE100="","",IF(AH100&lt;&gt;AF100,AH100+TIME(8,0,0),IF(AG100&lt;TIME(8,0,0),AF100+TIME(8,0,0),IF(AG100&lt;TIME(12,0,0),AE100,IF(AG100&lt;TIME(12,45,0),AF100+TIME(12,45,0),IF(AG100&lt;TIME(15,0,0),AE100,IF(AG100&lt;TIME(15,15,0),AF100+TIME(15,15,0),IF(AG100&lt;TIME(20,0,0),AE100,WORKDAY.INTL(AF100,1,V100,'Resmi Tatiller'!$A$2:$A$17)+TIME(8,0,0)))))))))</f>
        <v/>
      </c>
      <c r="AL100" s="18" t="str">
        <f t="shared" si="71"/>
        <v/>
      </c>
    </row>
    <row r="101" spans="1:38" x14ac:dyDescent="0.25">
      <c r="A101" s="6" t="str">
        <f t="shared" si="72"/>
        <v/>
      </c>
      <c r="B101" s="6"/>
      <c r="C101" s="7" t="str">
        <f>IFERROR(VLOOKUP(B101,'Ürün Veri'!$A:$E,2,FALSE),"")</f>
        <v/>
      </c>
      <c r="D101" s="7" t="str">
        <f>IFERROR(VLOOKUP(B101,'Ürün Veri'!$A:$E,3,FALSE),"")</f>
        <v/>
      </c>
      <c r="E101" s="7" t="str">
        <f>IFERROR(VLOOKUP(B101,'Ürün Veri'!$A:$E,4,FALSE),"")</f>
        <v/>
      </c>
      <c r="F101" s="7" t="str">
        <f>IFERROR(VLOOKUP(B101,'Ürün Veri'!$A:$E,5,FALSE),"")</f>
        <v/>
      </c>
      <c r="G101" s="6"/>
      <c r="H101" s="6"/>
      <c r="I101" s="14">
        <v>10</v>
      </c>
      <c r="J101" s="15">
        <f t="shared" si="73"/>
        <v>45</v>
      </c>
      <c r="K101" s="15">
        <f t="shared" si="74"/>
        <v>15</v>
      </c>
      <c r="L101" s="8">
        <f t="shared" si="75"/>
        <v>9</v>
      </c>
      <c r="M101" s="6" t="s">
        <v>763</v>
      </c>
      <c r="N101" s="9" t="str">
        <f t="shared" si="65"/>
        <v/>
      </c>
      <c r="O101" s="10" t="str">
        <f t="shared" si="66"/>
        <v/>
      </c>
      <c r="P101" s="8" t="str">
        <f t="shared" si="76"/>
        <v/>
      </c>
      <c r="Q101" s="8" t="str">
        <f t="shared" si="77"/>
        <v/>
      </c>
      <c r="R101" s="9" t="str">
        <f>IF(AB101="","",WORKDAY.INTL(W101,AA101,V101,'Resmi Tatiller'!$A$2:$A$17))</f>
        <v/>
      </c>
      <c r="S101" s="10" t="str">
        <f t="shared" si="78"/>
        <v/>
      </c>
      <c r="T101" s="8" t="str">
        <f t="shared" si="79"/>
        <v>Boş</v>
      </c>
      <c r="U101" s="8">
        <f t="shared" si="80"/>
        <v>540</v>
      </c>
      <c r="V101" s="11" t="str">
        <f t="shared" si="81"/>
        <v>0000011</v>
      </c>
      <c r="W101" s="9" t="str">
        <f>IF(OR(N101="",O101=""),"",IF($AD101="24 Saat",N101,IF($AD101="12 Saat",IF(O101&gt;=TIME(20,0,0),WORKDAY.INTL(N101,1,V101,'Resmi Tatiller'!$A$2:$A$17),WORKDAY.INTL(N101-1,1,V101,'Resmi Tatiller'!$A$2:$A$17)),IF($AD101="2 Vardiya",IF(O101&lt;TIME(6,0,0),N101-1,IF(O101&lt;TIME(8,0,0),WORKDAY.INTL(N101-1,1,V101,'Resmi Tatiller'!$A$2:$A$17),N101)),IF(O101&gt;=TIME(18,0,0),WORKDAY.INTL(N101,1,V101,'Resmi Tatiller'!$A$2:$A$17),WORKDAY.INTL(N101-1,1,V101,'Resmi Tatiller'!$A$2:$A$17))))))</f>
        <v/>
      </c>
      <c r="X101" s="8" t="str">
        <f t="shared" si="82"/>
        <v/>
      </c>
      <c r="Y101" s="11" t="str">
        <f t="shared" si="83"/>
        <v/>
      </c>
      <c r="Z101" s="11" t="str">
        <f t="shared" si="84"/>
        <v/>
      </c>
      <c r="AA101" s="11" t="str">
        <f t="shared" si="85"/>
        <v/>
      </c>
      <c r="AB101" s="11" t="str">
        <f t="shared" si="86"/>
        <v/>
      </c>
      <c r="AC101" s="12" t="str">
        <f t="shared" si="87"/>
        <v/>
      </c>
      <c r="AD101" s="6" t="str">
        <f t="shared" si="88"/>
        <v>Gündüz</v>
      </c>
      <c r="AE101" s="18" t="str">
        <f t="shared" si="67"/>
        <v/>
      </c>
      <c r="AF101" s="18" t="str">
        <f t="shared" si="89"/>
        <v/>
      </c>
      <c r="AG101" s="19" t="str">
        <f t="shared" si="69"/>
        <v/>
      </c>
      <c r="AH101" s="18" t="str">
        <f>IF(AF101="","",WORKDAY.INTL(AF101-1,1,V101,'Resmi Tatiller'!$A$2:$A$17))</f>
        <v/>
      </c>
      <c r="AI101" s="18" t="str">
        <f t="shared" si="90"/>
        <v/>
      </c>
      <c r="AJ101" s="18" t="str">
        <f>IF(AE101="","",IF(AH101&lt;&gt;AF101,AH101+TIME(8,0,0),IF(AG101&lt;TIME(8,0,0),AF101+TIME(8,0,0),IF(AG101&lt;TIME(12,0,0),AE101,IF(AG101&lt;TIME(12,45,0),AF101+TIME(12,45,0),IF(AG101&lt;TIME(15,0,0),AE101,IF(AG101&lt;TIME(15,15,0),AF101+TIME(15,15,0),IF(AG101&lt;TIME(18,0,0),AE101,WORKDAY.INTL(AF101,1,V101,'Resmi Tatiller'!$A$2:$A$17)+TIME(8,0,0)))))))))</f>
        <v/>
      </c>
      <c r="AK101" s="18" t="str">
        <f>IF(AE101="","",IF(AH101&lt;&gt;AF101,AH101+TIME(8,0,0),IF(AG101&lt;TIME(8,0,0),AF101+TIME(8,0,0),IF(AG101&lt;TIME(12,0,0),AE101,IF(AG101&lt;TIME(12,45,0),AF101+TIME(12,45,0),IF(AG101&lt;TIME(15,0,0),AE101,IF(AG101&lt;TIME(15,15,0),AF101+TIME(15,15,0),IF(AG101&lt;TIME(20,0,0),AE101,WORKDAY.INTL(AF101,1,V101,'Resmi Tatiller'!$A$2:$A$17)+TIME(8,0,0)))))))))</f>
        <v/>
      </c>
      <c r="AL101" s="18" t="str">
        <f t="shared" si="71"/>
        <v/>
      </c>
    </row>
    <row r="102" spans="1:38" x14ac:dyDescent="0.25">
      <c r="A102" s="6" t="str">
        <f t="shared" si="72"/>
        <v/>
      </c>
      <c r="B102" s="6"/>
      <c r="C102" s="7" t="str">
        <f>IFERROR(VLOOKUP(B102,'Ürün Veri'!$A:$E,2,FALSE),"")</f>
        <v/>
      </c>
      <c r="D102" s="7" t="str">
        <f>IFERROR(VLOOKUP(B102,'Ürün Veri'!$A:$E,3,FALSE),"")</f>
        <v/>
      </c>
      <c r="E102" s="7" t="str">
        <f>IFERROR(VLOOKUP(B102,'Ürün Veri'!$A:$E,4,FALSE),"")</f>
        <v/>
      </c>
      <c r="F102" s="7" t="str">
        <f>IFERROR(VLOOKUP(B102,'Ürün Veri'!$A:$E,5,FALSE),"")</f>
        <v/>
      </c>
      <c r="G102" s="6"/>
      <c r="H102" s="6"/>
      <c r="I102" s="14">
        <v>10</v>
      </c>
      <c r="J102" s="15">
        <f t="shared" si="73"/>
        <v>45</v>
      </c>
      <c r="K102" s="15">
        <f t="shared" si="74"/>
        <v>15</v>
      </c>
      <c r="L102" s="8">
        <f t="shared" si="75"/>
        <v>9</v>
      </c>
      <c r="M102" s="6" t="s">
        <v>763</v>
      </c>
      <c r="N102" s="9" t="str">
        <f t="shared" si="65"/>
        <v/>
      </c>
      <c r="O102" s="10" t="str">
        <f t="shared" si="66"/>
        <v/>
      </c>
      <c r="P102" s="8" t="str">
        <f t="shared" si="76"/>
        <v/>
      </c>
      <c r="Q102" s="8" t="str">
        <f t="shared" si="77"/>
        <v/>
      </c>
      <c r="R102" s="9" t="str">
        <f>IF(AB102="","",WORKDAY.INTL(W102,AA102,V102,'Resmi Tatiller'!$A$2:$A$17))</f>
        <v/>
      </c>
      <c r="S102" s="10" t="str">
        <f t="shared" si="78"/>
        <v/>
      </c>
      <c r="T102" s="8" t="str">
        <f t="shared" si="79"/>
        <v>Boş</v>
      </c>
      <c r="U102" s="8">
        <f t="shared" si="80"/>
        <v>540</v>
      </c>
      <c r="V102" s="11" t="str">
        <f t="shared" si="81"/>
        <v>0000011</v>
      </c>
      <c r="W102" s="9" t="str">
        <f>IF(OR(N102="",O102=""),"",IF($AD102="24 Saat",N102,IF($AD102="12 Saat",IF(O102&gt;=TIME(20,0,0),WORKDAY.INTL(N102,1,V102,'Resmi Tatiller'!$A$2:$A$17),WORKDAY.INTL(N102-1,1,V102,'Resmi Tatiller'!$A$2:$A$17)),IF($AD102="2 Vardiya",IF(O102&lt;TIME(6,0,0),N102-1,IF(O102&lt;TIME(8,0,0),WORKDAY.INTL(N102-1,1,V102,'Resmi Tatiller'!$A$2:$A$17),N102)),IF(O102&gt;=TIME(18,0,0),WORKDAY.INTL(N102,1,V102,'Resmi Tatiller'!$A$2:$A$17),WORKDAY.INTL(N102-1,1,V102,'Resmi Tatiller'!$A$2:$A$17))))))</f>
        <v/>
      </c>
      <c r="X102" s="8" t="str">
        <f t="shared" si="82"/>
        <v/>
      </c>
      <c r="Y102" s="11" t="str">
        <f t="shared" si="83"/>
        <v/>
      </c>
      <c r="Z102" s="11" t="str">
        <f t="shared" si="84"/>
        <v/>
      </c>
      <c r="AA102" s="11" t="str">
        <f t="shared" si="85"/>
        <v/>
      </c>
      <c r="AB102" s="11" t="str">
        <f t="shared" si="86"/>
        <v/>
      </c>
      <c r="AC102" s="12" t="str">
        <f t="shared" si="87"/>
        <v/>
      </c>
      <c r="AD102" s="6" t="str">
        <f t="shared" si="88"/>
        <v>Gündüz</v>
      </c>
      <c r="AE102" s="18" t="str">
        <f t="shared" si="67"/>
        <v/>
      </c>
      <c r="AF102" s="18" t="str">
        <f t="shared" si="89"/>
        <v/>
      </c>
      <c r="AG102" s="19" t="str">
        <f t="shared" si="69"/>
        <v/>
      </c>
      <c r="AH102" s="18" t="str">
        <f>IF(AF102="","",WORKDAY.INTL(AF102-1,1,V102,'Resmi Tatiller'!$A$2:$A$17))</f>
        <v/>
      </c>
      <c r="AI102" s="18" t="str">
        <f t="shared" si="90"/>
        <v/>
      </c>
      <c r="AJ102" s="18" t="str">
        <f>IF(AE102="","",IF(AH102&lt;&gt;AF102,AH102+TIME(8,0,0),IF(AG102&lt;TIME(8,0,0),AF102+TIME(8,0,0),IF(AG102&lt;TIME(12,0,0),AE102,IF(AG102&lt;TIME(12,45,0),AF102+TIME(12,45,0),IF(AG102&lt;TIME(15,0,0),AE102,IF(AG102&lt;TIME(15,15,0),AF102+TIME(15,15,0),IF(AG102&lt;TIME(18,0,0),AE102,WORKDAY.INTL(AF102,1,V102,'Resmi Tatiller'!$A$2:$A$17)+TIME(8,0,0)))))))))</f>
        <v/>
      </c>
      <c r="AK102" s="18" t="str">
        <f>IF(AE102="","",IF(AH102&lt;&gt;AF102,AH102+TIME(8,0,0),IF(AG102&lt;TIME(8,0,0),AF102+TIME(8,0,0),IF(AG102&lt;TIME(12,0,0),AE102,IF(AG102&lt;TIME(12,45,0),AF102+TIME(12,45,0),IF(AG102&lt;TIME(15,0,0),AE102,IF(AG102&lt;TIME(15,15,0),AF102+TIME(15,15,0),IF(AG102&lt;TIME(20,0,0),AE102,WORKDAY.INTL(AF102,1,V102,'Resmi Tatiller'!$A$2:$A$17)+TIME(8,0,0)))))))))</f>
        <v/>
      </c>
      <c r="AL102" s="18" t="str">
        <f t="shared" si="71"/>
        <v/>
      </c>
    </row>
    <row r="103" spans="1:38" x14ac:dyDescent="0.25">
      <c r="A103" t="str">
        <f t="shared" si="72"/>
        <v/>
      </c>
      <c r="C103" t="str">
        <f>IFERROR(VLOOKUP(B103,'Ürün Veri'!$A:$E,2,FALSE),"")</f>
        <v/>
      </c>
      <c r="D103" t="str">
        <f>IFERROR(VLOOKUP(B103,'Ürün Veri'!$A:$E,3,FALSE),"")</f>
        <v/>
      </c>
      <c r="E103" t="str">
        <f>IFERROR(VLOOKUP(B103,'Ürün Veri'!$A:$E,4,FALSE),"")</f>
        <v/>
      </c>
      <c r="F103" t="str">
        <f>IFERROR(VLOOKUP(B103,'Ürün Veri'!$A:$E,5,FALSE),"")</f>
        <v/>
      </c>
      <c r="I103" s="13"/>
      <c r="J103" s="16" t="str">
        <f t="shared" si="73"/>
        <v/>
      </c>
      <c r="K103" s="16" t="str">
        <f t="shared" si="74"/>
        <v/>
      </c>
      <c r="L103" s="13" t="str">
        <f t="shared" si="75"/>
        <v/>
      </c>
      <c r="N103" s="9" t="str">
        <f t="shared" si="65"/>
        <v/>
      </c>
      <c r="O103" s="10" t="str">
        <f t="shared" si="66"/>
        <v/>
      </c>
      <c r="P103" s="13" t="str">
        <f t="shared" si="76"/>
        <v/>
      </c>
      <c r="Q103" s="13" t="str">
        <f t="shared" si="77"/>
        <v/>
      </c>
      <c r="R103" s="9" t="str">
        <f>IF(AB103="","",WORKDAY.INTL(W103,AA103,V103,'Resmi Tatiller'!$A$2:$A$17))</f>
        <v/>
      </c>
      <c r="S103" s="10" t="str">
        <f t="shared" si="78"/>
        <v/>
      </c>
      <c r="T103" t="str">
        <f t="shared" si="79"/>
        <v>Boş</v>
      </c>
      <c r="U103" s="8" t="str">
        <f t="shared" si="80"/>
        <v/>
      </c>
      <c r="V103" t="str">
        <f t="shared" si="81"/>
        <v>0000000</v>
      </c>
      <c r="W103" s="9" t="str">
        <f>IF(OR(N103="",O103=""),"",IF($AD103="24 Saat",N103,IF($AD103="12 Saat",IF(O103&gt;=TIME(20,0,0),WORKDAY.INTL(N103,1,V103,'Resmi Tatiller'!$A$2:$A$17),WORKDAY.INTL(N103-1,1,V103,'Resmi Tatiller'!$A$2:$A$17)),IF($AD103="2 Vardiya",IF(O103&lt;TIME(6,0,0),N103-1,IF(O103&lt;TIME(8,0,0),WORKDAY.INTL(N103-1,1,V103,'Resmi Tatiller'!$A$2:$A$17),N103)),IF(O103&gt;=TIME(18,0,0),WORKDAY.INTL(N103,1,V103,'Resmi Tatiller'!$A$2:$A$17),WORKDAY.INTL(N103-1,1,V103,'Resmi Tatiller'!$A$2:$A$17))))))</f>
        <v/>
      </c>
      <c r="X103" s="8" t="str">
        <f t="shared" si="82"/>
        <v/>
      </c>
      <c r="Y103" t="str">
        <f t="shared" si="83"/>
        <v/>
      </c>
      <c r="Z103" t="str">
        <f t="shared" si="84"/>
        <v/>
      </c>
      <c r="AA103" t="str">
        <f t="shared" si="85"/>
        <v/>
      </c>
      <c r="AB103" t="str">
        <f t="shared" si="86"/>
        <v/>
      </c>
      <c r="AC103" s="12" t="str">
        <f t="shared" si="87"/>
        <v/>
      </c>
      <c r="AD103" s="6" t="str">
        <f t="shared" si="88"/>
        <v/>
      </c>
      <c r="AE103" s="18" t="str">
        <f t="shared" si="67"/>
        <v/>
      </c>
      <c r="AF103" s="18" t="str">
        <f t="shared" si="89"/>
        <v/>
      </c>
      <c r="AG103" s="19" t="str">
        <f t="shared" si="69"/>
        <v/>
      </c>
      <c r="AH103" s="18" t="str">
        <f>IF(AF103="","",WORKDAY.INTL(AF103-1,1,V103,'Resmi Tatiller'!$A$2:$A$17))</f>
        <v/>
      </c>
      <c r="AI103" s="18" t="str">
        <f t="shared" si="90"/>
        <v/>
      </c>
      <c r="AJ103" s="18" t="str">
        <f>IF(AE103="","",IF(AH103&lt;&gt;AF103,AH103+TIME(8,0,0),IF(AG103&lt;TIME(8,0,0),AF103+TIME(8,0,0),IF(AG103&lt;TIME(12,0,0),AE103,IF(AG103&lt;TIME(12,45,0),AF103+TIME(12,45,0),IF(AG103&lt;TIME(15,0,0),AE103,IF(AG103&lt;TIME(15,15,0),AF103+TIME(15,15,0),IF(AG103&lt;TIME(18,0,0),AE103,WORKDAY.INTL(AF103,1,V103,'Resmi Tatiller'!$A$2:$A$17)+TIME(8,0,0)))))))))</f>
        <v/>
      </c>
      <c r="AK103" s="18" t="str">
        <f>IF(AE103="","",IF(AH103&lt;&gt;AF103,AH103+TIME(8,0,0),IF(AG103&lt;TIME(8,0,0),AF103+TIME(8,0,0),IF(AG103&lt;TIME(12,0,0),AE103,IF(AG103&lt;TIME(12,45,0),AF103+TIME(12,45,0),IF(AG103&lt;TIME(15,0,0),AE103,IF(AG103&lt;TIME(15,15,0),AF103+TIME(15,15,0),IF(AG103&lt;TIME(20,0,0),AE103,WORKDAY.INTL(AF103,1,V103,'Resmi Tatiller'!$A$2:$A$17)+TIME(8,0,0)))))))))</f>
        <v/>
      </c>
      <c r="AL103" s="18" t="str">
        <f t="shared" si="71"/>
        <v/>
      </c>
    </row>
  </sheetData>
  <mergeCells count="1">
    <mergeCell ref="A1:T1"/>
  </mergeCells>
  <conditionalFormatting sqref="T3:T102">
    <cfRule type="expression" dxfId="19" priority="1">
      <formula>$T3="Eksik"</formula>
    </cfRule>
    <cfRule type="expression" dxfId="18" priority="2">
      <formula>$T3="Planlandı"</formula>
    </cfRule>
  </conditionalFormatting>
  <conditionalFormatting sqref="AD3:AD103">
    <cfRule type="expression" dxfId="17" priority="3">
      <formula>AD3="Gündüz"</formula>
    </cfRule>
    <cfRule type="expression" dxfId="16" priority="4">
      <formula>AD3="Gece"</formula>
    </cfRule>
    <cfRule type="expression" dxfId="15" priority="5">
      <formula>AD3="2 Vardiya"</formula>
    </cfRule>
  </conditionalFormatting>
  <dataValidations count="4">
    <dataValidation type="list" sqref="M3:M103" xr:uid="{00000000-0002-0000-0800-000000000000}">
      <formula1>"Çalışır,Çalışmaz"</formula1>
    </dataValidation>
    <dataValidation type="list" allowBlank="1" showErrorMessage="1" sqref="U3:U103" xr:uid="{00000000-0002-0000-0800-000001000000}">
      <formula1>"Yok,Kalıp Arızası,Makine Arızası,Bakım,Ayar,Kalıp Değişimi,Boya Değişimi,Hammadde Bekleme,Operatör Bekleme,Diğer"</formula1>
    </dataValidation>
    <dataValidation type="list" showErrorMessage="1" sqref="AH3:AH103" xr:uid="{00000000-0002-0000-0800-000002000000}">
      <formula1>"Gündüz,Gece,2 Vardiya,24 Saat"</formula1>
    </dataValidation>
    <dataValidation type="list" sqref="I3:I103" xr:uid="{00000000-0002-0000-0800-000003000000}">
      <formula1>"10,12,24"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L103"/>
  <sheetViews>
    <sheetView showGridLines="0" topLeftCell="A67" workbookViewId="0">
      <selection activeCell="B104" sqref="A104:XFD104"/>
    </sheetView>
  </sheetViews>
  <sheetFormatPr defaultRowHeight="15" x14ac:dyDescent="0.25"/>
  <cols>
    <col min="1" max="1" width="7" customWidth="1"/>
    <col min="2" max="2" width="17" customWidth="1"/>
    <col min="3" max="3" width="36" customWidth="1"/>
    <col min="4" max="4" width="14" customWidth="1"/>
    <col min="5" max="5" width="3.85546875" bestFit="1" customWidth="1"/>
    <col min="6" max="6" width="7.5703125" customWidth="1"/>
    <col min="7" max="7" width="12" customWidth="1"/>
    <col min="8" max="8" width="14" customWidth="1"/>
    <col min="9" max="9" width="10.7109375" customWidth="1"/>
    <col min="10" max="12" width="16" hidden="1" customWidth="1"/>
    <col min="13" max="13" width="14" customWidth="1"/>
    <col min="14" max="14" width="16" customWidth="1"/>
    <col min="15" max="15" width="14" customWidth="1"/>
    <col min="16" max="16" width="17" customWidth="1"/>
    <col min="17" max="17" width="12" customWidth="1"/>
    <col min="18" max="18" width="16" customWidth="1"/>
    <col min="19" max="20" width="12" customWidth="1"/>
    <col min="21" max="21" width="18" hidden="1" customWidth="1"/>
    <col min="22" max="22" width="28" hidden="1" customWidth="1"/>
    <col min="23" max="24" width="18" hidden="1" customWidth="1"/>
    <col min="25" max="29" width="12" hidden="1" customWidth="1"/>
    <col min="30" max="30" width="16" hidden="1" customWidth="1"/>
    <col min="31" max="38" width="12" hidden="1" customWidth="1"/>
    <col min="39" max="40" width="0" hidden="1" customWidth="1"/>
  </cols>
  <sheetData>
    <row r="1" spans="1:38" ht="27.95" customHeight="1" x14ac:dyDescent="0.25">
      <c r="A1" s="21" t="s">
        <v>769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pans="1:38" ht="38.1" customHeight="1" x14ac:dyDescent="0.25">
      <c r="A2" s="4" t="s">
        <v>726</v>
      </c>
      <c r="B2" s="4" t="s">
        <v>727</v>
      </c>
      <c r="C2" s="4" t="s">
        <v>728</v>
      </c>
      <c r="D2" s="4" t="s">
        <v>729</v>
      </c>
      <c r="E2" s="4" t="s">
        <v>730</v>
      </c>
      <c r="F2" s="4" t="s">
        <v>731</v>
      </c>
      <c r="G2" s="4" t="s">
        <v>732</v>
      </c>
      <c r="H2" s="4" t="s">
        <v>706</v>
      </c>
      <c r="I2" s="4" t="s">
        <v>733</v>
      </c>
      <c r="J2" s="4" t="s">
        <v>734</v>
      </c>
      <c r="K2" s="4" t="s">
        <v>735</v>
      </c>
      <c r="L2" s="4" t="s">
        <v>736</v>
      </c>
      <c r="M2" s="4" t="s">
        <v>737</v>
      </c>
      <c r="N2" s="4" t="s">
        <v>738</v>
      </c>
      <c r="O2" s="4" t="s">
        <v>739</v>
      </c>
      <c r="P2" s="4" t="s">
        <v>740</v>
      </c>
      <c r="Q2" s="4" t="s">
        <v>741</v>
      </c>
      <c r="R2" s="4" t="s">
        <v>742</v>
      </c>
      <c r="S2" s="4" t="s">
        <v>743</v>
      </c>
      <c r="T2" s="4" t="s">
        <v>744</v>
      </c>
      <c r="U2" s="5" t="s">
        <v>745</v>
      </c>
      <c r="V2" s="5" t="s">
        <v>746</v>
      </c>
      <c r="W2" s="5" t="s">
        <v>747</v>
      </c>
      <c r="X2" s="5" t="s">
        <v>748</v>
      </c>
      <c r="Y2" s="5" t="s">
        <v>749</v>
      </c>
      <c r="Z2" s="5" t="s">
        <v>750</v>
      </c>
      <c r="AA2" s="5" t="s">
        <v>751</v>
      </c>
      <c r="AB2" s="5" t="s">
        <v>752</v>
      </c>
      <c r="AC2" s="5" t="s">
        <v>753</v>
      </c>
      <c r="AD2" s="5" t="s">
        <v>754</v>
      </c>
      <c r="AE2" s="17" t="s">
        <v>755</v>
      </c>
      <c r="AF2" s="17" t="s">
        <v>756</v>
      </c>
      <c r="AG2" s="17" t="s">
        <v>757</v>
      </c>
      <c r="AH2" s="17" t="s">
        <v>758</v>
      </c>
      <c r="AI2" s="17" t="s">
        <v>759</v>
      </c>
      <c r="AJ2" s="17" t="s">
        <v>760</v>
      </c>
      <c r="AK2" s="20" t="s">
        <v>761</v>
      </c>
      <c r="AL2" s="20" t="s">
        <v>762</v>
      </c>
    </row>
    <row r="3" spans="1:38" x14ac:dyDescent="0.25">
      <c r="A3" s="6" t="str">
        <f t="shared" ref="A3:A34" si="0">IF($B3="","",ROW()-2)</f>
        <v/>
      </c>
      <c r="B3" s="6"/>
      <c r="C3" s="7" t="str">
        <f>IFERROR(VLOOKUP(B3,'Ürün Veri'!$A:$E,2,FALSE),"")</f>
        <v/>
      </c>
      <c r="D3" s="7" t="str">
        <f>IFERROR(VLOOKUP(B3,'Ürün Veri'!$A:$E,3,FALSE),"")</f>
        <v/>
      </c>
      <c r="E3" s="7" t="str">
        <f>IFERROR(VLOOKUP(B3,'Ürün Veri'!$A:$E,4,FALSE),"")</f>
        <v/>
      </c>
      <c r="F3" s="7" t="str">
        <f>IFERROR(VLOOKUP(B3,'Ürün Veri'!$A:$E,5,FALSE),"")</f>
        <v/>
      </c>
      <c r="G3" s="6"/>
      <c r="H3" s="6"/>
      <c r="I3" s="14">
        <v>10</v>
      </c>
      <c r="J3" s="15">
        <f t="shared" ref="J3:J34" si="1">IF($I3="","",IF(VALUE($I3)=24,90,45))</f>
        <v>45</v>
      </c>
      <c r="K3" s="15">
        <f t="shared" ref="K3:K34" si="2">IF($I3="","",IF(VALUE($I3)=24,30,15))</f>
        <v>15</v>
      </c>
      <c r="L3" s="8">
        <f t="shared" ref="L3:L34" si="3">IF($I3="","",VALUE($I3)-($J3+$K3)/60)</f>
        <v>9</v>
      </c>
      <c r="M3" s="6" t="s">
        <v>763</v>
      </c>
      <c r="N3" s="9"/>
      <c r="O3" s="10"/>
      <c r="P3" s="8" t="str">
        <f t="shared" ref="P3:P34" si="4">IF(OR(E3="",F3="",G3="",E3=0),"",G3/E3*F3/3600)</f>
        <v/>
      </c>
      <c r="Q3" s="8" t="str">
        <f t="shared" ref="Q3:Q34" si="5">IF(OR(P3="",L3="",L3=0),"",P3/L3)</f>
        <v/>
      </c>
      <c r="R3" s="9" t="str">
        <f>IF(AB3="","",WORKDAY.INTL(W3,AA3,V3,'Resmi Tatiller'!$A$2:$A$17))</f>
        <v/>
      </c>
      <c r="S3" s="10" t="str">
        <f t="shared" ref="S3:S34" si="6">IF(AB3="","",IF($AD3="24 Saat",AB3/1440,IF($AD3="12 Saat",IF(AB3&lt;=240,TIME(8,0,0)+AB3/1440,IF(AB3&lt;=375,TIME(12,45,0)+(AB3-240)/1440,TIME(15,15,0)+(AB3-375)/1440)),IF($AD3="2 Vardiya",IF(AB3&lt;=240,TIME(8,0,0)+AB3/1440,IF(AB3&lt;=375,TIME(12,45,0)+(AB3-240)/1440,IF(AB3&lt;=540,TIME(15,15,0)+(AB3-375)/1440,IF(AB3&lt;=780,TIME(20,0,0)+(AB3-540)/1440,IF(AB3&lt;=915,1+TIME(0,45,0)+(AB3-780)/1440,1+TIME(3,15,0)+(AB3-915)/1440))))),IF(AB3&lt;=240,TIME(8,0,0)+AB3/1440,IF(AB3&lt;=375,TIME(12,45,0)+(AB3-240)/1440,TIME(15,15,0)+(AB3-375)/1440))))))</f>
        <v/>
      </c>
      <c r="T3" s="8" t="str">
        <f t="shared" ref="T3:T34" si="7">IF(B3="","Boş",IF(OR(G3="",N3="",O3=""),"Eksik",IF(OR(R3="",S3=""),"Kontrol","Planlandı")))</f>
        <v>Boş</v>
      </c>
      <c r="U3" s="8">
        <f t="shared" ref="U3:U34" si="8">IF($AD3="24 Saat",1440,IF($AD3="2 Vardiya",1080,IF($AD3="12 Saat",660,IF($AD3="Gündüz",540,IF(L3="","",L3*60)))))</f>
        <v>540</v>
      </c>
      <c r="V3" s="11" t="str">
        <f t="shared" ref="V3:V34" si="9">IF(M3="Çalışmaz","0000011","0000000")</f>
        <v>0000011</v>
      </c>
      <c r="W3" s="9" t="str">
        <f>IF(OR(N3="",O3=""),"",IF($AD3="24 Saat",N3,IF($AD3="12 Saat",IF(O3&gt;=TIME(20,0,0),WORKDAY.INTL(N3,1,V3,'Resmi Tatiller'!$A$2:$A$17),WORKDAY.INTL(N3-1,1,V3,'Resmi Tatiller'!$A$2:$A$17)),IF($AD3="2 Vardiya",IF(O3&lt;TIME(6,0,0),N3-1,IF(O3&lt;TIME(8,0,0),WORKDAY.INTL(N3-1,1,V3,'Resmi Tatiller'!$A$2:$A$17),N3)),IF(O3&gt;=TIME(18,0,0),WORKDAY.INTL(N3,1,V3,'Resmi Tatiller'!$A$2:$A$17),WORKDAY.INTL(N3-1,1,V3,'Resmi Tatiller'!$A$2:$A$17))))))</f>
        <v/>
      </c>
      <c r="X3" s="8" t="str">
        <f t="shared" ref="X3:X34" si="10">IF(W3="","",IF($AD3="24 Saat",MOD(O3,1)*1440,IF($AD3="12 Saat",IF(W3&lt;&gt;N3,0,IF(O3&lt;TIME(8,0,0),0,IF(O3&lt;TIME(12,0,0),(O3-TIME(8,0,0))*1440,IF(O3&lt;TIME(12,45,0),240,IF(O3&lt;TIME(15,0,0),240+(O3-TIME(12,45,0))*1440,IF(O3&lt;TIME(15,15,0),375,IF(O3&lt;TIME(20,0,0),375+(O3-TIME(15,15,0))*1440,0))))))),IF($AD3="2 Vardiya",IF(O3&lt;TIME(6,0,0),IF(O3&lt;TIME(0,45,0),780,IF(O3&lt;TIME(3,0,0),780+(O3-TIME(0,45,0))*1440,IF(O3&lt;TIME(3,15,0),915,915+(O3-TIME(3,15,0))*1440))),IF(O3&lt;TIME(8,0,0),0,IF(O3&lt;TIME(12,0,0),(O3-TIME(8,0,0))*1440,IF(O3&lt;TIME(12,45,0),240,IF(O3&lt;TIME(15,0,0),240+(O3-TIME(12,45,0))*1440,IF(O3&lt;TIME(15,15,0),375,IF(O3&lt;TIME(18,0,0),375+(O3-TIME(15,15,0))*1440,IF(O3&lt;TIME(20,0,0),540,540+(O3-TIME(20,0,0))*1440)))))))),IF(W3&lt;&gt;N3,0,IF(O3&lt;TIME(8,0,0),0,IF(O3&lt;TIME(12,0,0),(O3-TIME(8,0,0))*1440,IF(O3&lt;TIME(12,45,0),240,IF(O3&lt;TIME(15,0,0),240+(O3-TIME(12,45,0))*1440,IF(O3&lt;TIME(15,15,0),375,IF(O3&lt;TIME(18,0,0),375+(O3-TIME(15,15,0))*1440,0)))))))))))</f>
        <v/>
      </c>
      <c r="Y3" s="11" t="str">
        <f t="shared" ref="Y3:Y34" si="11">IF(P3="","",ROUNDUP(P3*60,0))</f>
        <v/>
      </c>
      <c r="Z3" s="11" t="str">
        <f t="shared" ref="Z3:Z34" si="12">IF(Y3="","",N(X3)+Y3)</f>
        <v/>
      </c>
      <c r="AA3" s="11" t="str">
        <f t="shared" ref="AA3:AA34" si="13">IF(OR(Z3="",U3="",U3=0),"",INT((Z3-1)/U3))</f>
        <v/>
      </c>
      <c r="AB3" s="11" t="str">
        <f t="shared" ref="AB3:AB34" si="14">IF(OR(Z3="",U3="",U3=0),"",MOD(Z3-1,U3)+1)</f>
        <v/>
      </c>
      <c r="AC3" s="12" t="str">
        <f t="shared" ref="AC3:AC34" si="15">IF(AB3="","",R3+S3)</f>
        <v/>
      </c>
      <c r="AD3" s="6" t="str">
        <f t="shared" ref="AD3:AD34" si="16">IF($I3="","",IF(VALUE($I3)=10,"Gündüz",IF(VALUE($I3)=12,"12 Saat",IF(VALUE($I3)=24,"2 Vardiya",""))))</f>
        <v>Gündüz</v>
      </c>
    </row>
    <row r="4" spans="1:38" x14ac:dyDescent="0.25">
      <c r="A4" s="6" t="str">
        <f t="shared" si="0"/>
        <v/>
      </c>
      <c r="B4" s="6"/>
      <c r="C4" s="7" t="str">
        <f>IFERROR(VLOOKUP(B4,'Ürün Veri'!$A:$E,2,FALSE),"")</f>
        <v/>
      </c>
      <c r="D4" s="7" t="str">
        <f>IFERROR(VLOOKUP(B4,'Ürün Veri'!$A:$E,3,FALSE),"")</f>
        <v/>
      </c>
      <c r="E4" s="7" t="str">
        <f>IFERROR(VLOOKUP(B4,'Ürün Veri'!$A:$E,4,FALSE),"")</f>
        <v/>
      </c>
      <c r="F4" s="7" t="str">
        <f>IFERROR(VLOOKUP(B4,'Ürün Veri'!$A:$E,5,FALSE),"")</f>
        <v/>
      </c>
      <c r="G4" s="6"/>
      <c r="H4" s="6"/>
      <c r="I4" s="14">
        <v>10</v>
      </c>
      <c r="J4" s="15">
        <f t="shared" si="1"/>
        <v>45</v>
      </c>
      <c r="K4" s="15">
        <f t="shared" si="2"/>
        <v>15</v>
      </c>
      <c r="L4" s="8">
        <f t="shared" si="3"/>
        <v>9</v>
      </c>
      <c r="M4" s="6" t="s">
        <v>763</v>
      </c>
      <c r="N4" s="9" t="str">
        <f t="shared" ref="N4:N35" si="17">IF(AI4="","",INT(AI4))</f>
        <v/>
      </c>
      <c r="O4" s="10" t="str">
        <f t="shared" ref="O4:O35" si="18">IF(AI4="","",MOD(AI4,1))</f>
        <v/>
      </c>
      <c r="P4" s="8" t="str">
        <f t="shared" si="4"/>
        <v/>
      </c>
      <c r="Q4" s="8" t="str">
        <f t="shared" si="5"/>
        <v/>
      </c>
      <c r="R4" s="9" t="str">
        <f>IF(AB4="","",WORKDAY.INTL(W4,AA4,V4,'Resmi Tatiller'!$A$2:$A$17))</f>
        <v/>
      </c>
      <c r="S4" s="10" t="str">
        <f t="shared" si="6"/>
        <v/>
      </c>
      <c r="T4" s="8" t="str">
        <f t="shared" si="7"/>
        <v>Boş</v>
      </c>
      <c r="U4" s="8">
        <f t="shared" si="8"/>
        <v>540</v>
      </c>
      <c r="V4" s="11" t="str">
        <f t="shared" si="9"/>
        <v>0000011</v>
      </c>
      <c r="W4" s="9" t="str">
        <f>IF(OR(N4="",O4=""),"",IF($AD4="24 Saat",N4,IF($AD4="12 Saat",IF(O4&gt;=TIME(20,0,0),WORKDAY.INTL(N4,1,V4,'Resmi Tatiller'!$A$2:$A$17),WORKDAY.INTL(N4-1,1,V4,'Resmi Tatiller'!$A$2:$A$17)),IF($AD4="2 Vardiya",IF(O4&lt;TIME(6,0,0),N4-1,IF(O4&lt;TIME(8,0,0),WORKDAY.INTL(N4-1,1,V4,'Resmi Tatiller'!$A$2:$A$17),N4)),IF(O4&gt;=TIME(18,0,0),WORKDAY.INTL(N4,1,V4,'Resmi Tatiller'!$A$2:$A$17),WORKDAY.INTL(N4-1,1,V4,'Resmi Tatiller'!$A$2:$A$17))))))</f>
        <v/>
      </c>
      <c r="X4" s="8" t="str">
        <f t="shared" si="10"/>
        <v/>
      </c>
      <c r="Y4" s="11" t="str">
        <f t="shared" si="11"/>
        <v/>
      </c>
      <c r="Z4" s="11" t="str">
        <f t="shared" si="12"/>
        <v/>
      </c>
      <c r="AA4" s="11" t="str">
        <f t="shared" si="13"/>
        <v/>
      </c>
      <c r="AB4" s="11" t="str">
        <f t="shared" si="14"/>
        <v/>
      </c>
      <c r="AC4" s="12" t="str">
        <f t="shared" si="15"/>
        <v/>
      </c>
      <c r="AD4" s="6" t="str">
        <f t="shared" si="16"/>
        <v>Gündüz</v>
      </c>
      <c r="AE4" s="18" t="str">
        <f t="shared" ref="AE4:AE35" si="19">IF(B4="","",IF(AC3="","",AC3+1/24))</f>
        <v/>
      </c>
      <c r="AF4" s="18" t="str">
        <f t="shared" ref="AF4:AF35" si="20">IF(AE4="","",INT(AE4))</f>
        <v/>
      </c>
      <c r="AG4" s="19" t="str">
        <f t="shared" ref="AG4:AG35" si="21">IF(AE4="","",MOD(AE4,1))</f>
        <v/>
      </c>
      <c r="AH4" s="18" t="str">
        <f>IF(AF4="","",WORKDAY.INTL(AF4-1,1,V4,'Resmi Tatiller'!$A$2:$A$17))</f>
        <v/>
      </c>
      <c r="AI4" s="18" t="str">
        <f t="shared" ref="AI4:AI35" si="22">IF(AE4="","",IF($AD4="24 Saat",AE4,IF($AD4="Gündüz",AJ4,IF($AD4="12 Saat",AK4,IF($AD4="2 Vardiya",AL4,AE4)))))</f>
        <v/>
      </c>
      <c r="AJ4" s="18" t="str">
        <f>IF(AE4="","",IF(AH4&lt;&gt;AF4,AH4+TIME(8,0,0),IF(AG4&lt;TIME(8,0,0),AF4+TIME(8,0,0),IF(AG4&lt;TIME(12,0,0),AE4,IF(AG4&lt;TIME(12,45,0),AF4+TIME(12,45,0),IF(AG4&lt;TIME(15,0,0),AE4,IF(AG4&lt;TIME(15,15,0),AF4+TIME(15,15,0),IF(AG4&lt;TIME(18,0,0),AE4,WORKDAY.INTL(AF4,1,V4,'Resmi Tatiller'!$A$2:$A$17)+TIME(8,0,0)))))))))</f>
        <v/>
      </c>
      <c r="AK4" s="18" t="str">
        <f>IF(AE4="","",IF(AH4&lt;&gt;AF4,AH4+TIME(8,0,0),IF(AG4&lt;TIME(8,0,0),AF4+TIME(8,0,0),IF(AG4&lt;TIME(12,0,0),AE4,IF(AG4&lt;TIME(12,45,0),AF4+TIME(12,45,0),IF(AG4&lt;TIME(15,0,0),AE4,IF(AG4&lt;TIME(15,15,0),AF4+TIME(15,15,0),IF(AG4&lt;TIME(20,0,0),AE4,WORKDAY.INTL(AF4,1,V4,'Resmi Tatiller'!$A$2:$A$17)+TIME(8,0,0)))))))))</f>
        <v/>
      </c>
      <c r="AL4" s="18" t="str">
        <f t="shared" ref="AL4:AL35" si="23">IF(AE4="","",IF(AG4&lt;TIME(6,0,0),IF(AG4&lt;TIME(0,45,0),AF4+TIME(0,45,0),IF(AG4&lt;TIME(3,0,0),AE4,IF(AG4&lt;TIME(3,15,0),AF4+TIME(3,15,0),AE4))),IF(AG4&lt;TIME(8,0,0),AF4+TIME(8,0,0),IF(AG4&lt;TIME(12,0,0),AE4,IF(AG4&lt;TIME(12,45,0),AF4+TIME(12,45,0),IF(AG4&lt;TIME(15,0,0),AE4,IF(AG4&lt;TIME(15,15,0),AF4+TIME(15,15,0),IF(AG4&lt;TIME(18,0,0),AE4,IF(AG4&lt;TIME(20,0,0),AF4+TIME(20,0,0),IF(AH4&lt;&gt;AF4,AH4+TIME(8,0,0),AE4))))))))))</f>
        <v/>
      </c>
    </row>
    <row r="5" spans="1:38" x14ac:dyDescent="0.25">
      <c r="A5" s="6" t="str">
        <f t="shared" si="0"/>
        <v/>
      </c>
      <c r="B5" s="6"/>
      <c r="C5" s="7" t="str">
        <f>IFERROR(VLOOKUP(B5,'Ürün Veri'!$A:$E,2,FALSE),"")</f>
        <v/>
      </c>
      <c r="D5" s="7" t="str">
        <f>IFERROR(VLOOKUP(B5,'Ürün Veri'!$A:$E,3,FALSE),"")</f>
        <v/>
      </c>
      <c r="E5" s="7" t="str">
        <f>IFERROR(VLOOKUP(B5,'Ürün Veri'!$A:$E,4,FALSE),"")</f>
        <v/>
      </c>
      <c r="F5" s="7" t="str">
        <f>IFERROR(VLOOKUP(B5,'Ürün Veri'!$A:$E,5,FALSE),"")</f>
        <v/>
      </c>
      <c r="G5" s="6"/>
      <c r="H5" s="6"/>
      <c r="I5" s="14">
        <v>10</v>
      </c>
      <c r="J5" s="15">
        <f t="shared" si="1"/>
        <v>45</v>
      </c>
      <c r="K5" s="15">
        <f t="shared" si="2"/>
        <v>15</v>
      </c>
      <c r="L5" s="8">
        <f t="shared" si="3"/>
        <v>9</v>
      </c>
      <c r="M5" s="6" t="s">
        <v>763</v>
      </c>
      <c r="N5" s="9" t="str">
        <f t="shared" si="17"/>
        <v/>
      </c>
      <c r="O5" s="10" t="str">
        <f t="shared" si="18"/>
        <v/>
      </c>
      <c r="P5" s="8" t="str">
        <f t="shared" si="4"/>
        <v/>
      </c>
      <c r="Q5" s="8" t="str">
        <f t="shared" si="5"/>
        <v/>
      </c>
      <c r="R5" s="9" t="str">
        <f>IF(AB5="","",WORKDAY.INTL(W5,AA5,V5,'Resmi Tatiller'!$A$2:$A$17))</f>
        <v/>
      </c>
      <c r="S5" s="10" t="str">
        <f t="shared" si="6"/>
        <v/>
      </c>
      <c r="T5" s="8" t="str">
        <f t="shared" si="7"/>
        <v>Boş</v>
      </c>
      <c r="U5" s="8">
        <f t="shared" si="8"/>
        <v>540</v>
      </c>
      <c r="V5" s="11" t="str">
        <f t="shared" si="9"/>
        <v>0000011</v>
      </c>
      <c r="W5" s="9" t="str">
        <f>IF(OR(N5="",O5=""),"",IF($AD5="24 Saat",N5,IF($AD5="12 Saat",IF(O5&gt;=TIME(20,0,0),WORKDAY.INTL(N5,1,V5,'Resmi Tatiller'!$A$2:$A$17),WORKDAY.INTL(N5-1,1,V5,'Resmi Tatiller'!$A$2:$A$17)),IF($AD5="2 Vardiya",IF(O5&lt;TIME(6,0,0),N5-1,IF(O5&lt;TIME(8,0,0),WORKDAY.INTL(N5-1,1,V5,'Resmi Tatiller'!$A$2:$A$17),N5)),IF(O5&gt;=TIME(18,0,0),WORKDAY.INTL(N5,1,V5,'Resmi Tatiller'!$A$2:$A$17),WORKDAY.INTL(N5-1,1,V5,'Resmi Tatiller'!$A$2:$A$17))))))</f>
        <v/>
      </c>
      <c r="X5" s="8" t="str">
        <f t="shared" si="10"/>
        <v/>
      </c>
      <c r="Y5" s="11" t="str">
        <f t="shared" si="11"/>
        <v/>
      </c>
      <c r="Z5" s="11" t="str">
        <f t="shared" si="12"/>
        <v/>
      </c>
      <c r="AA5" s="11" t="str">
        <f t="shared" si="13"/>
        <v/>
      </c>
      <c r="AB5" s="11" t="str">
        <f t="shared" si="14"/>
        <v/>
      </c>
      <c r="AC5" s="12" t="str">
        <f t="shared" si="15"/>
        <v/>
      </c>
      <c r="AD5" s="6" t="str">
        <f t="shared" si="16"/>
        <v>Gündüz</v>
      </c>
      <c r="AE5" s="18" t="str">
        <f t="shared" si="19"/>
        <v/>
      </c>
      <c r="AF5" s="18" t="str">
        <f t="shared" si="20"/>
        <v/>
      </c>
      <c r="AG5" s="19" t="str">
        <f t="shared" si="21"/>
        <v/>
      </c>
      <c r="AH5" s="18" t="str">
        <f>IF(AF5="","",WORKDAY.INTL(AF5-1,1,V5,'Resmi Tatiller'!$A$2:$A$17))</f>
        <v/>
      </c>
      <c r="AI5" s="18" t="str">
        <f t="shared" si="22"/>
        <v/>
      </c>
      <c r="AJ5" s="18" t="str">
        <f>IF(AE5="","",IF(AH5&lt;&gt;AF5,AH5+TIME(8,0,0),IF(AG5&lt;TIME(8,0,0),AF5+TIME(8,0,0),IF(AG5&lt;TIME(12,0,0),AE5,IF(AG5&lt;TIME(12,45,0),AF5+TIME(12,45,0),IF(AG5&lt;TIME(15,0,0),AE5,IF(AG5&lt;TIME(15,15,0),AF5+TIME(15,15,0),IF(AG5&lt;TIME(18,0,0),AE5,WORKDAY.INTL(AF5,1,V5,'Resmi Tatiller'!$A$2:$A$17)+TIME(8,0,0)))))))))</f>
        <v/>
      </c>
      <c r="AK5" s="18" t="str">
        <f>IF(AE5="","",IF(AH5&lt;&gt;AF5,AH5+TIME(8,0,0),IF(AG5&lt;TIME(8,0,0),AF5+TIME(8,0,0),IF(AG5&lt;TIME(12,0,0),AE5,IF(AG5&lt;TIME(12,45,0),AF5+TIME(12,45,0),IF(AG5&lt;TIME(15,0,0),AE5,IF(AG5&lt;TIME(15,15,0),AF5+TIME(15,15,0),IF(AG5&lt;TIME(20,0,0),AE5,WORKDAY.INTL(AF5,1,V5,'Resmi Tatiller'!$A$2:$A$17)+TIME(8,0,0)))))))))</f>
        <v/>
      </c>
      <c r="AL5" s="18" t="str">
        <f t="shared" si="23"/>
        <v/>
      </c>
    </row>
    <row r="6" spans="1:38" x14ac:dyDescent="0.25">
      <c r="A6" s="6" t="str">
        <f t="shared" si="0"/>
        <v/>
      </c>
      <c r="B6" s="6"/>
      <c r="C6" s="7" t="str">
        <f>IFERROR(VLOOKUP(B6,'Ürün Veri'!$A:$E,2,FALSE),"")</f>
        <v/>
      </c>
      <c r="D6" s="7" t="str">
        <f>IFERROR(VLOOKUP(B6,'Ürün Veri'!$A:$E,3,FALSE),"")</f>
        <v/>
      </c>
      <c r="E6" s="7" t="str">
        <f>IFERROR(VLOOKUP(B6,'Ürün Veri'!$A:$E,4,FALSE),"")</f>
        <v/>
      </c>
      <c r="F6" s="7" t="str">
        <f>IFERROR(VLOOKUP(B6,'Ürün Veri'!$A:$E,5,FALSE),"")</f>
        <v/>
      </c>
      <c r="G6" s="6"/>
      <c r="H6" s="6"/>
      <c r="I6" s="14">
        <v>10</v>
      </c>
      <c r="J6" s="15">
        <f t="shared" si="1"/>
        <v>45</v>
      </c>
      <c r="K6" s="15">
        <f t="shared" si="2"/>
        <v>15</v>
      </c>
      <c r="L6" s="8">
        <f t="shared" si="3"/>
        <v>9</v>
      </c>
      <c r="M6" s="6" t="s">
        <v>763</v>
      </c>
      <c r="N6" s="9" t="str">
        <f t="shared" si="17"/>
        <v/>
      </c>
      <c r="O6" s="10" t="str">
        <f t="shared" si="18"/>
        <v/>
      </c>
      <c r="P6" s="8" t="str">
        <f t="shared" si="4"/>
        <v/>
      </c>
      <c r="Q6" s="8" t="str">
        <f t="shared" si="5"/>
        <v/>
      </c>
      <c r="R6" s="9" t="str">
        <f>IF(AB6="","",WORKDAY.INTL(W6,AA6,V6,'Resmi Tatiller'!$A$2:$A$17))</f>
        <v/>
      </c>
      <c r="S6" s="10" t="str">
        <f t="shared" si="6"/>
        <v/>
      </c>
      <c r="T6" s="8" t="str">
        <f t="shared" si="7"/>
        <v>Boş</v>
      </c>
      <c r="U6" s="8">
        <f t="shared" si="8"/>
        <v>540</v>
      </c>
      <c r="V6" s="11" t="str">
        <f t="shared" si="9"/>
        <v>0000011</v>
      </c>
      <c r="W6" s="9" t="str">
        <f>IF(OR(N6="",O6=""),"",IF($AD6="24 Saat",N6,IF($AD6="12 Saat",IF(O6&gt;=TIME(20,0,0),WORKDAY.INTL(N6,1,V6,'Resmi Tatiller'!$A$2:$A$17),WORKDAY.INTL(N6-1,1,V6,'Resmi Tatiller'!$A$2:$A$17)),IF($AD6="2 Vardiya",IF(O6&lt;TIME(6,0,0),N6-1,IF(O6&lt;TIME(8,0,0),WORKDAY.INTL(N6-1,1,V6,'Resmi Tatiller'!$A$2:$A$17),N6)),IF(O6&gt;=TIME(18,0,0),WORKDAY.INTL(N6,1,V6,'Resmi Tatiller'!$A$2:$A$17),WORKDAY.INTL(N6-1,1,V6,'Resmi Tatiller'!$A$2:$A$17))))))</f>
        <v/>
      </c>
      <c r="X6" s="8" t="str">
        <f t="shared" si="10"/>
        <v/>
      </c>
      <c r="Y6" s="11" t="str">
        <f t="shared" si="11"/>
        <v/>
      </c>
      <c r="Z6" s="11" t="str">
        <f t="shared" si="12"/>
        <v/>
      </c>
      <c r="AA6" s="11" t="str">
        <f t="shared" si="13"/>
        <v/>
      </c>
      <c r="AB6" s="11" t="str">
        <f t="shared" si="14"/>
        <v/>
      </c>
      <c r="AC6" s="12" t="str">
        <f t="shared" si="15"/>
        <v/>
      </c>
      <c r="AD6" s="6" t="str">
        <f t="shared" si="16"/>
        <v>Gündüz</v>
      </c>
      <c r="AE6" s="18" t="str">
        <f t="shared" si="19"/>
        <v/>
      </c>
      <c r="AF6" s="18" t="str">
        <f t="shared" si="20"/>
        <v/>
      </c>
      <c r="AG6" s="19" t="str">
        <f t="shared" si="21"/>
        <v/>
      </c>
      <c r="AH6" s="18" t="str">
        <f>IF(AF6="","",WORKDAY.INTL(AF6-1,1,V6,'Resmi Tatiller'!$A$2:$A$17))</f>
        <v/>
      </c>
      <c r="AI6" s="18" t="str">
        <f t="shared" si="22"/>
        <v/>
      </c>
      <c r="AJ6" s="18" t="str">
        <f>IF(AE6="","",IF(AH6&lt;&gt;AF6,AH6+TIME(8,0,0),IF(AG6&lt;TIME(8,0,0),AF6+TIME(8,0,0),IF(AG6&lt;TIME(12,0,0),AE6,IF(AG6&lt;TIME(12,45,0),AF6+TIME(12,45,0),IF(AG6&lt;TIME(15,0,0),AE6,IF(AG6&lt;TIME(15,15,0),AF6+TIME(15,15,0),IF(AG6&lt;TIME(18,0,0),AE6,WORKDAY.INTL(AF6,1,V6,'Resmi Tatiller'!$A$2:$A$17)+TIME(8,0,0)))))))))</f>
        <v/>
      </c>
      <c r="AK6" s="18" t="str">
        <f>IF(AE6="","",IF(AH6&lt;&gt;AF6,AH6+TIME(8,0,0),IF(AG6&lt;TIME(8,0,0),AF6+TIME(8,0,0),IF(AG6&lt;TIME(12,0,0),AE6,IF(AG6&lt;TIME(12,45,0),AF6+TIME(12,45,0),IF(AG6&lt;TIME(15,0,0),AE6,IF(AG6&lt;TIME(15,15,0),AF6+TIME(15,15,0),IF(AG6&lt;TIME(20,0,0),AE6,WORKDAY.INTL(AF6,1,V6,'Resmi Tatiller'!$A$2:$A$17)+TIME(8,0,0)))))))))</f>
        <v/>
      </c>
      <c r="AL6" s="18" t="str">
        <f t="shared" si="23"/>
        <v/>
      </c>
    </row>
    <row r="7" spans="1:38" x14ac:dyDescent="0.25">
      <c r="A7" s="6" t="str">
        <f t="shared" si="0"/>
        <v/>
      </c>
      <c r="B7" s="6"/>
      <c r="C7" s="7" t="str">
        <f>IFERROR(VLOOKUP(B7,'Ürün Veri'!$A:$E,2,FALSE),"")</f>
        <v/>
      </c>
      <c r="D7" s="7" t="str">
        <f>IFERROR(VLOOKUP(B7,'Ürün Veri'!$A:$E,3,FALSE),"")</f>
        <v/>
      </c>
      <c r="E7" s="7" t="str">
        <f>IFERROR(VLOOKUP(B7,'Ürün Veri'!$A:$E,4,FALSE),"")</f>
        <v/>
      </c>
      <c r="F7" s="7" t="str">
        <f>IFERROR(VLOOKUP(B7,'Ürün Veri'!$A:$E,5,FALSE),"")</f>
        <v/>
      </c>
      <c r="G7" s="6"/>
      <c r="H7" s="6"/>
      <c r="I7" s="14">
        <v>10</v>
      </c>
      <c r="J7" s="15">
        <f t="shared" si="1"/>
        <v>45</v>
      </c>
      <c r="K7" s="15">
        <f t="shared" si="2"/>
        <v>15</v>
      </c>
      <c r="L7" s="8">
        <f t="shared" si="3"/>
        <v>9</v>
      </c>
      <c r="M7" s="6" t="s">
        <v>763</v>
      </c>
      <c r="N7" s="9" t="str">
        <f t="shared" si="17"/>
        <v/>
      </c>
      <c r="O7" s="10" t="str">
        <f t="shared" si="18"/>
        <v/>
      </c>
      <c r="P7" s="8" t="str">
        <f t="shared" si="4"/>
        <v/>
      </c>
      <c r="Q7" s="8" t="str">
        <f t="shared" si="5"/>
        <v/>
      </c>
      <c r="R7" s="9" t="str">
        <f>IF(AB7="","",WORKDAY.INTL(W7,AA7,V7,'Resmi Tatiller'!$A$2:$A$17))</f>
        <v/>
      </c>
      <c r="S7" s="10" t="str">
        <f t="shared" si="6"/>
        <v/>
      </c>
      <c r="T7" s="8" t="str">
        <f t="shared" si="7"/>
        <v>Boş</v>
      </c>
      <c r="U7" s="8">
        <f t="shared" si="8"/>
        <v>540</v>
      </c>
      <c r="V7" s="11" t="str">
        <f t="shared" si="9"/>
        <v>0000011</v>
      </c>
      <c r="W7" s="9" t="str">
        <f>IF(OR(N7="",O7=""),"",IF($AD7="24 Saat",N7,IF($AD7="12 Saat",IF(O7&gt;=TIME(20,0,0),WORKDAY.INTL(N7,1,V7,'Resmi Tatiller'!$A$2:$A$17),WORKDAY.INTL(N7-1,1,V7,'Resmi Tatiller'!$A$2:$A$17)),IF($AD7="2 Vardiya",IF(O7&lt;TIME(6,0,0),N7-1,IF(O7&lt;TIME(8,0,0),WORKDAY.INTL(N7-1,1,V7,'Resmi Tatiller'!$A$2:$A$17),N7)),IF(O7&gt;=TIME(18,0,0),WORKDAY.INTL(N7,1,V7,'Resmi Tatiller'!$A$2:$A$17),WORKDAY.INTL(N7-1,1,V7,'Resmi Tatiller'!$A$2:$A$17))))))</f>
        <v/>
      </c>
      <c r="X7" s="8" t="str">
        <f t="shared" si="10"/>
        <v/>
      </c>
      <c r="Y7" s="11" t="str">
        <f t="shared" si="11"/>
        <v/>
      </c>
      <c r="Z7" s="11" t="str">
        <f t="shared" si="12"/>
        <v/>
      </c>
      <c r="AA7" s="11" t="str">
        <f t="shared" si="13"/>
        <v/>
      </c>
      <c r="AB7" s="11" t="str">
        <f t="shared" si="14"/>
        <v/>
      </c>
      <c r="AC7" s="12" t="str">
        <f t="shared" si="15"/>
        <v/>
      </c>
      <c r="AD7" s="6" t="str">
        <f t="shared" si="16"/>
        <v>Gündüz</v>
      </c>
      <c r="AE7" s="18" t="str">
        <f t="shared" si="19"/>
        <v/>
      </c>
      <c r="AF7" s="18" t="str">
        <f t="shared" si="20"/>
        <v/>
      </c>
      <c r="AG7" s="19" t="str">
        <f t="shared" si="21"/>
        <v/>
      </c>
      <c r="AH7" s="18" t="str">
        <f>IF(AF7="","",WORKDAY.INTL(AF7-1,1,V7,'Resmi Tatiller'!$A$2:$A$17))</f>
        <v/>
      </c>
      <c r="AI7" s="18" t="str">
        <f t="shared" si="22"/>
        <v/>
      </c>
      <c r="AJ7" s="18" t="str">
        <f>IF(AE7="","",IF(AH7&lt;&gt;AF7,AH7+TIME(8,0,0),IF(AG7&lt;TIME(8,0,0),AF7+TIME(8,0,0),IF(AG7&lt;TIME(12,0,0),AE7,IF(AG7&lt;TIME(12,45,0),AF7+TIME(12,45,0),IF(AG7&lt;TIME(15,0,0),AE7,IF(AG7&lt;TIME(15,15,0),AF7+TIME(15,15,0),IF(AG7&lt;TIME(18,0,0),AE7,WORKDAY.INTL(AF7,1,V7,'Resmi Tatiller'!$A$2:$A$17)+TIME(8,0,0)))))))))</f>
        <v/>
      </c>
      <c r="AK7" s="18" t="str">
        <f>IF(AE7="","",IF(AH7&lt;&gt;AF7,AH7+TIME(8,0,0),IF(AG7&lt;TIME(8,0,0),AF7+TIME(8,0,0),IF(AG7&lt;TIME(12,0,0),AE7,IF(AG7&lt;TIME(12,45,0),AF7+TIME(12,45,0),IF(AG7&lt;TIME(15,0,0),AE7,IF(AG7&lt;TIME(15,15,0),AF7+TIME(15,15,0),IF(AG7&lt;TIME(20,0,0),AE7,WORKDAY.INTL(AF7,1,V7,'Resmi Tatiller'!$A$2:$A$17)+TIME(8,0,0)))))))))</f>
        <v/>
      </c>
      <c r="AL7" s="18" t="str">
        <f t="shared" si="23"/>
        <v/>
      </c>
    </row>
    <row r="8" spans="1:38" x14ac:dyDescent="0.25">
      <c r="A8" s="6" t="str">
        <f t="shared" si="0"/>
        <v/>
      </c>
      <c r="B8" s="6"/>
      <c r="C8" s="7" t="str">
        <f>IFERROR(VLOOKUP(B8,'Ürün Veri'!$A:$E,2,FALSE),"")</f>
        <v/>
      </c>
      <c r="D8" s="7" t="str">
        <f>IFERROR(VLOOKUP(B8,'Ürün Veri'!$A:$E,3,FALSE),"")</f>
        <v/>
      </c>
      <c r="E8" s="7" t="str">
        <f>IFERROR(VLOOKUP(B8,'Ürün Veri'!$A:$E,4,FALSE),"")</f>
        <v/>
      </c>
      <c r="F8" s="7" t="str">
        <f>IFERROR(VLOOKUP(B8,'Ürün Veri'!$A:$E,5,FALSE),"")</f>
        <v/>
      </c>
      <c r="G8" s="6"/>
      <c r="H8" s="6"/>
      <c r="I8" s="14">
        <v>10</v>
      </c>
      <c r="J8" s="15">
        <f t="shared" si="1"/>
        <v>45</v>
      </c>
      <c r="K8" s="15">
        <f t="shared" si="2"/>
        <v>15</v>
      </c>
      <c r="L8" s="8">
        <f t="shared" si="3"/>
        <v>9</v>
      </c>
      <c r="M8" s="6" t="s">
        <v>763</v>
      </c>
      <c r="N8" s="9" t="str">
        <f t="shared" si="17"/>
        <v/>
      </c>
      <c r="O8" s="10" t="str">
        <f t="shared" si="18"/>
        <v/>
      </c>
      <c r="P8" s="8" t="str">
        <f t="shared" si="4"/>
        <v/>
      </c>
      <c r="Q8" s="8" t="str">
        <f t="shared" si="5"/>
        <v/>
      </c>
      <c r="R8" s="9" t="str">
        <f>IF(AB8="","",WORKDAY.INTL(W8,AA8,V8,'Resmi Tatiller'!$A$2:$A$17))</f>
        <v/>
      </c>
      <c r="S8" s="10" t="str">
        <f t="shared" si="6"/>
        <v/>
      </c>
      <c r="T8" s="8" t="str">
        <f t="shared" si="7"/>
        <v>Boş</v>
      </c>
      <c r="U8" s="8">
        <f t="shared" si="8"/>
        <v>540</v>
      </c>
      <c r="V8" s="11" t="str">
        <f t="shared" si="9"/>
        <v>0000011</v>
      </c>
      <c r="W8" s="9" t="str">
        <f>IF(OR(N8="",O8=""),"",IF($AD8="24 Saat",N8,IF($AD8="12 Saat",IF(O8&gt;=TIME(20,0,0),WORKDAY.INTL(N8,1,V8,'Resmi Tatiller'!$A$2:$A$17),WORKDAY.INTL(N8-1,1,V8,'Resmi Tatiller'!$A$2:$A$17)),IF($AD8="2 Vardiya",IF(O8&lt;TIME(6,0,0),N8-1,IF(O8&lt;TIME(8,0,0),WORKDAY.INTL(N8-1,1,V8,'Resmi Tatiller'!$A$2:$A$17),N8)),IF(O8&gt;=TIME(18,0,0),WORKDAY.INTL(N8,1,V8,'Resmi Tatiller'!$A$2:$A$17),WORKDAY.INTL(N8-1,1,V8,'Resmi Tatiller'!$A$2:$A$17))))))</f>
        <v/>
      </c>
      <c r="X8" s="8" t="str">
        <f t="shared" si="10"/>
        <v/>
      </c>
      <c r="Y8" s="11" t="str">
        <f t="shared" si="11"/>
        <v/>
      </c>
      <c r="Z8" s="11" t="str">
        <f t="shared" si="12"/>
        <v/>
      </c>
      <c r="AA8" s="11" t="str">
        <f t="shared" si="13"/>
        <v/>
      </c>
      <c r="AB8" s="11" t="str">
        <f t="shared" si="14"/>
        <v/>
      </c>
      <c r="AC8" s="12" t="str">
        <f t="shared" si="15"/>
        <v/>
      </c>
      <c r="AD8" s="6" t="str">
        <f t="shared" si="16"/>
        <v>Gündüz</v>
      </c>
      <c r="AE8" s="18" t="str">
        <f t="shared" si="19"/>
        <v/>
      </c>
      <c r="AF8" s="18" t="str">
        <f t="shared" si="20"/>
        <v/>
      </c>
      <c r="AG8" s="19" t="str">
        <f t="shared" si="21"/>
        <v/>
      </c>
      <c r="AH8" s="18" t="str">
        <f>IF(AF8="","",WORKDAY.INTL(AF8-1,1,V8,'Resmi Tatiller'!$A$2:$A$17))</f>
        <v/>
      </c>
      <c r="AI8" s="18" t="str">
        <f t="shared" si="22"/>
        <v/>
      </c>
      <c r="AJ8" s="18" t="str">
        <f>IF(AE8="","",IF(AH8&lt;&gt;AF8,AH8+TIME(8,0,0),IF(AG8&lt;TIME(8,0,0),AF8+TIME(8,0,0),IF(AG8&lt;TIME(12,0,0),AE8,IF(AG8&lt;TIME(12,45,0),AF8+TIME(12,45,0),IF(AG8&lt;TIME(15,0,0),AE8,IF(AG8&lt;TIME(15,15,0),AF8+TIME(15,15,0),IF(AG8&lt;TIME(18,0,0),AE8,WORKDAY.INTL(AF8,1,V8,'Resmi Tatiller'!$A$2:$A$17)+TIME(8,0,0)))))))))</f>
        <v/>
      </c>
      <c r="AK8" s="18" t="str">
        <f>IF(AE8="","",IF(AH8&lt;&gt;AF8,AH8+TIME(8,0,0),IF(AG8&lt;TIME(8,0,0),AF8+TIME(8,0,0),IF(AG8&lt;TIME(12,0,0),AE8,IF(AG8&lt;TIME(12,45,0),AF8+TIME(12,45,0),IF(AG8&lt;TIME(15,0,0),AE8,IF(AG8&lt;TIME(15,15,0),AF8+TIME(15,15,0),IF(AG8&lt;TIME(20,0,0),AE8,WORKDAY.INTL(AF8,1,V8,'Resmi Tatiller'!$A$2:$A$17)+TIME(8,0,0)))))))))</f>
        <v/>
      </c>
      <c r="AL8" s="18" t="str">
        <f t="shared" si="23"/>
        <v/>
      </c>
    </row>
    <row r="9" spans="1:38" x14ac:dyDescent="0.25">
      <c r="A9" s="6" t="str">
        <f t="shared" si="0"/>
        <v/>
      </c>
      <c r="B9" s="6"/>
      <c r="C9" s="7" t="str">
        <f>IFERROR(VLOOKUP(B9,'Ürün Veri'!$A:$E,2,FALSE),"")</f>
        <v/>
      </c>
      <c r="D9" s="7" t="str">
        <f>IFERROR(VLOOKUP(B9,'Ürün Veri'!$A:$E,3,FALSE),"")</f>
        <v/>
      </c>
      <c r="E9" s="7" t="str">
        <f>IFERROR(VLOOKUP(B9,'Ürün Veri'!$A:$E,4,FALSE),"")</f>
        <v/>
      </c>
      <c r="F9" s="7" t="str">
        <f>IFERROR(VLOOKUP(B9,'Ürün Veri'!$A:$E,5,FALSE),"")</f>
        <v/>
      </c>
      <c r="G9" s="6"/>
      <c r="H9" s="6"/>
      <c r="I9" s="14">
        <v>10</v>
      </c>
      <c r="J9" s="15">
        <f t="shared" si="1"/>
        <v>45</v>
      </c>
      <c r="K9" s="15">
        <f t="shared" si="2"/>
        <v>15</v>
      </c>
      <c r="L9" s="8">
        <f t="shared" si="3"/>
        <v>9</v>
      </c>
      <c r="M9" s="6" t="s">
        <v>763</v>
      </c>
      <c r="N9" s="9" t="str">
        <f t="shared" si="17"/>
        <v/>
      </c>
      <c r="O9" s="10" t="str">
        <f t="shared" si="18"/>
        <v/>
      </c>
      <c r="P9" s="8" t="str">
        <f t="shared" si="4"/>
        <v/>
      </c>
      <c r="Q9" s="8" t="str">
        <f t="shared" si="5"/>
        <v/>
      </c>
      <c r="R9" s="9" t="str">
        <f>IF(AB9="","",WORKDAY.INTL(W9,AA9,V9,'Resmi Tatiller'!$A$2:$A$17))</f>
        <v/>
      </c>
      <c r="S9" s="10" t="str">
        <f t="shared" si="6"/>
        <v/>
      </c>
      <c r="T9" s="8" t="str">
        <f t="shared" si="7"/>
        <v>Boş</v>
      </c>
      <c r="U9" s="8">
        <f t="shared" si="8"/>
        <v>540</v>
      </c>
      <c r="V9" s="11" t="str">
        <f t="shared" si="9"/>
        <v>0000011</v>
      </c>
      <c r="W9" s="9" t="str">
        <f>IF(OR(N9="",O9=""),"",IF($AD9="24 Saat",N9,IF($AD9="12 Saat",IF(O9&gt;=TIME(20,0,0),WORKDAY.INTL(N9,1,V9,'Resmi Tatiller'!$A$2:$A$17),WORKDAY.INTL(N9-1,1,V9,'Resmi Tatiller'!$A$2:$A$17)),IF($AD9="2 Vardiya",IF(O9&lt;TIME(6,0,0),N9-1,IF(O9&lt;TIME(8,0,0),WORKDAY.INTL(N9-1,1,V9,'Resmi Tatiller'!$A$2:$A$17),N9)),IF(O9&gt;=TIME(18,0,0),WORKDAY.INTL(N9,1,V9,'Resmi Tatiller'!$A$2:$A$17),WORKDAY.INTL(N9-1,1,V9,'Resmi Tatiller'!$A$2:$A$17))))))</f>
        <v/>
      </c>
      <c r="X9" s="8" t="str">
        <f t="shared" si="10"/>
        <v/>
      </c>
      <c r="Y9" s="11" t="str">
        <f t="shared" si="11"/>
        <v/>
      </c>
      <c r="Z9" s="11" t="str">
        <f t="shared" si="12"/>
        <v/>
      </c>
      <c r="AA9" s="11" t="str">
        <f t="shared" si="13"/>
        <v/>
      </c>
      <c r="AB9" s="11" t="str">
        <f t="shared" si="14"/>
        <v/>
      </c>
      <c r="AC9" s="12" t="str">
        <f t="shared" si="15"/>
        <v/>
      </c>
      <c r="AD9" s="6" t="str">
        <f t="shared" si="16"/>
        <v>Gündüz</v>
      </c>
      <c r="AE9" s="18" t="str">
        <f t="shared" si="19"/>
        <v/>
      </c>
      <c r="AF9" s="18" t="str">
        <f t="shared" si="20"/>
        <v/>
      </c>
      <c r="AG9" s="19" t="str">
        <f t="shared" si="21"/>
        <v/>
      </c>
      <c r="AH9" s="18" t="str">
        <f>IF(AF9="","",WORKDAY.INTL(AF9-1,1,V9,'Resmi Tatiller'!$A$2:$A$17))</f>
        <v/>
      </c>
      <c r="AI9" s="18" t="str">
        <f t="shared" si="22"/>
        <v/>
      </c>
      <c r="AJ9" s="18" t="str">
        <f>IF(AE9="","",IF(AH9&lt;&gt;AF9,AH9+TIME(8,0,0),IF(AG9&lt;TIME(8,0,0),AF9+TIME(8,0,0),IF(AG9&lt;TIME(12,0,0),AE9,IF(AG9&lt;TIME(12,45,0),AF9+TIME(12,45,0),IF(AG9&lt;TIME(15,0,0),AE9,IF(AG9&lt;TIME(15,15,0),AF9+TIME(15,15,0),IF(AG9&lt;TIME(18,0,0),AE9,WORKDAY.INTL(AF9,1,V9,'Resmi Tatiller'!$A$2:$A$17)+TIME(8,0,0)))))))))</f>
        <v/>
      </c>
      <c r="AK9" s="18" t="str">
        <f>IF(AE9="","",IF(AH9&lt;&gt;AF9,AH9+TIME(8,0,0),IF(AG9&lt;TIME(8,0,0),AF9+TIME(8,0,0),IF(AG9&lt;TIME(12,0,0),AE9,IF(AG9&lt;TIME(12,45,0),AF9+TIME(12,45,0),IF(AG9&lt;TIME(15,0,0),AE9,IF(AG9&lt;TIME(15,15,0),AF9+TIME(15,15,0),IF(AG9&lt;TIME(20,0,0),AE9,WORKDAY.INTL(AF9,1,V9,'Resmi Tatiller'!$A$2:$A$17)+TIME(8,0,0)))))))))</f>
        <v/>
      </c>
      <c r="AL9" s="18" t="str">
        <f t="shared" si="23"/>
        <v/>
      </c>
    </row>
    <row r="10" spans="1:38" x14ac:dyDescent="0.25">
      <c r="A10" s="6" t="str">
        <f t="shared" si="0"/>
        <v/>
      </c>
      <c r="B10" s="6"/>
      <c r="C10" s="7" t="str">
        <f>IFERROR(VLOOKUP(B10,'Ürün Veri'!$A:$E,2,FALSE),"")</f>
        <v/>
      </c>
      <c r="D10" s="7" t="str">
        <f>IFERROR(VLOOKUP(B10,'Ürün Veri'!$A:$E,3,FALSE),"")</f>
        <v/>
      </c>
      <c r="E10" s="7" t="str">
        <f>IFERROR(VLOOKUP(B10,'Ürün Veri'!$A:$E,4,FALSE),"")</f>
        <v/>
      </c>
      <c r="F10" s="7" t="str">
        <f>IFERROR(VLOOKUP(B10,'Ürün Veri'!$A:$E,5,FALSE),"")</f>
        <v/>
      </c>
      <c r="G10" s="6"/>
      <c r="H10" s="6"/>
      <c r="I10" s="14">
        <v>10</v>
      </c>
      <c r="J10" s="15">
        <f t="shared" si="1"/>
        <v>45</v>
      </c>
      <c r="K10" s="15">
        <f t="shared" si="2"/>
        <v>15</v>
      </c>
      <c r="L10" s="8">
        <f t="shared" si="3"/>
        <v>9</v>
      </c>
      <c r="M10" s="6" t="s">
        <v>763</v>
      </c>
      <c r="N10" s="9" t="str">
        <f t="shared" si="17"/>
        <v/>
      </c>
      <c r="O10" s="10" t="str">
        <f t="shared" si="18"/>
        <v/>
      </c>
      <c r="P10" s="8" t="str">
        <f t="shared" si="4"/>
        <v/>
      </c>
      <c r="Q10" s="8" t="str">
        <f t="shared" si="5"/>
        <v/>
      </c>
      <c r="R10" s="9" t="str">
        <f>IF(AB10="","",WORKDAY.INTL(W10,AA10,V10,'Resmi Tatiller'!$A$2:$A$17))</f>
        <v/>
      </c>
      <c r="S10" s="10" t="str">
        <f t="shared" si="6"/>
        <v/>
      </c>
      <c r="T10" s="8" t="str">
        <f t="shared" si="7"/>
        <v>Boş</v>
      </c>
      <c r="U10" s="8">
        <f t="shared" si="8"/>
        <v>540</v>
      </c>
      <c r="V10" s="11" t="str">
        <f t="shared" si="9"/>
        <v>0000011</v>
      </c>
      <c r="W10" s="9" t="str">
        <f>IF(OR(N10="",O10=""),"",IF($AD10="24 Saat",N10,IF($AD10="12 Saat",IF(O10&gt;=TIME(20,0,0),WORKDAY.INTL(N10,1,V10,'Resmi Tatiller'!$A$2:$A$17),WORKDAY.INTL(N10-1,1,V10,'Resmi Tatiller'!$A$2:$A$17)),IF($AD10="2 Vardiya",IF(O10&lt;TIME(6,0,0),N10-1,IF(O10&lt;TIME(8,0,0),WORKDAY.INTL(N10-1,1,V10,'Resmi Tatiller'!$A$2:$A$17),N10)),IF(O10&gt;=TIME(18,0,0),WORKDAY.INTL(N10,1,V10,'Resmi Tatiller'!$A$2:$A$17),WORKDAY.INTL(N10-1,1,V10,'Resmi Tatiller'!$A$2:$A$17))))))</f>
        <v/>
      </c>
      <c r="X10" s="8" t="str">
        <f t="shared" si="10"/>
        <v/>
      </c>
      <c r="Y10" s="11" t="str">
        <f t="shared" si="11"/>
        <v/>
      </c>
      <c r="Z10" s="11" t="str">
        <f t="shared" si="12"/>
        <v/>
      </c>
      <c r="AA10" s="11" t="str">
        <f t="shared" si="13"/>
        <v/>
      </c>
      <c r="AB10" s="11" t="str">
        <f t="shared" si="14"/>
        <v/>
      </c>
      <c r="AC10" s="12" t="str">
        <f t="shared" si="15"/>
        <v/>
      </c>
      <c r="AD10" s="6" t="str">
        <f t="shared" si="16"/>
        <v>Gündüz</v>
      </c>
      <c r="AE10" s="18" t="str">
        <f t="shared" si="19"/>
        <v/>
      </c>
      <c r="AF10" s="18" t="str">
        <f t="shared" si="20"/>
        <v/>
      </c>
      <c r="AG10" s="19" t="str">
        <f t="shared" si="21"/>
        <v/>
      </c>
      <c r="AH10" s="18" t="str">
        <f>IF(AF10="","",WORKDAY.INTL(AF10-1,1,V10,'Resmi Tatiller'!$A$2:$A$17))</f>
        <v/>
      </c>
      <c r="AI10" s="18" t="str">
        <f t="shared" si="22"/>
        <v/>
      </c>
      <c r="AJ10" s="18" t="str">
        <f>IF(AE10="","",IF(AH10&lt;&gt;AF10,AH10+TIME(8,0,0),IF(AG10&lt;TIME(8,0,0),AF10+TIME(8,0,0),IF(AG10&lt;TIME(12,0,0),AE10,IF(AG10&lt;TIME(12,45,0),AF10+TIME(12,45,0),IF(AG10&lt;TIME(15,0,0),AE10,IF(AG10&lt;TIME(15,15,0),AF10+TIME(15,15,0),IF(AG10&lt;TIME(18,0,0),AE10,WORKDAY.INTL(AF10,1,V10,'Resmi Tatiller'!$A$2:$A$17)+TIME(8,0,0)))))))))</f>
        <v/>
      </c>
      <c r="AK10" s="18" t="str">
        <f>IF(AE10="","",IF(AH10&lt;&gt;AF10,AH10+TIME(8,0,0),IF(AG10&lt;TIME(8,0,0),AF10+TIME(8,0,0),IF(AG10&lt;TIME(12,0,0),AE10,IF(AG10&lt;TIME(12,45,0),AF10+TIME(12,45,0),IF(AG10&lt;TIME(15,0,0),AE10,IF(AG10&lt;TIME(15,15,0),AF10+TIME(15,15,0),IF(AG10&lt;TIME(20,0,0),AE10,WORKDAY.INTL(AF10,1,V10,'Resmi Tatiller'!$A$2:$A$17)+TIME(8,0,0)))))))))</f>
        <v/>
      </c>
      <c r="AL10" s="18" t="str">
        <f t="shared" si="23"/>
        <v/>
      </c>
    </row>
    <row r="11" spans="1:38" x14ac:dyDescent="0.25">
      <c r="A11" s="6" t="str">
        <f t="shared" si="0"/>
        <v/>
      </c>
      <c r="B11" s="6"/>
      <c r="C11" s="7" t="str">
        <f>IFERROR(VLOOKUP(B11,'Ürün Veri'!$A:$E,2,FALSE),"")</f>
        <v/>
      </c>
      <c r="D11" s="7" t="str">
        <f>IFERROR(VLOOKUP(B11,'Ürün Veri'!$A:$E,3,FALSE),"")</f>
        <v/>
      </c>
      <c r="E11" s="7" t="str">
        <f>IFERROR(VLOOKUP(B11,'Ürün Veri'!$A:$E,4,FALSE),"")</f>
        <v/>
      </c>
      <c r="F11" s="7" t="str">
        <f>IFERROR(VLOOKUP(B11,'Ürün Veri'!$A:$E,5,FALSE),"")</f>
        <v/>
      </c>
      <c r="G11" s="6"/>
      <c r="H11" s="6"/>
      <c r="I11" s="14">
        <v>10</v>
      </c>
      <c r="J11" s="15">
        <f t="shared" si="1"/>
        <v>45</v>
      </c>
      <c r="K11" s="15">
        <f t="shared" si="2"/>
        <v>15</v>
      </c>
      <c r="L11" s="8">
        <f t="shared" si="3"/>
        <v>9</v>
      </c>
      <c r="M11" s="6" t="s">
        <v>763</v>
      </c>
      <c r="N11" s="9" t="str">
        <f t="shared" si="17"/>
        <v/>
      </c>
      <c r="O11" s="10" t="str">
        <f t="shared" si="18"/>
        <v/>
      </c>
      <c r="P11" s="8" t="str">
        <f t="shared" si="4"/>
        <v/>
      </c>
      <c r="Q11" s="8" t="str">
        <f t="shared" si="5"/>
        <v/>
      </c>
      <c r="R11" s="9" t="str">
        <f>IF(AB11="","",WORKDAY.INTL(W11,AA11,V11,'Resmi Tatiller'!$A$2:$A$17))</f>
        <v/>
      </c>
      <c r="S11" s="10" t="str">
        <f t="shared" si="6"/>
        <v/>
      </c>
      <c r="T11" s="8" t="str">
        <f t="shared" si="7"/>
        <v>Boş</v>
      </c>
      <c r="U11" s="8">
        <f t="shared" si="8"/>
        <v>540</v>
      </c>
      <c r="V11" s="11" t="str">
        <f t="shared" si="9"/>
        <v>0000011</v>
      </c>
      <c r="W11" s="9" t="str">
        <f>IF(OR(N11="",O11=""),"",IF($AD11="24 Saat",N11,IF($AD11="12 Saat",IF(O11&gt;=TIME(20,0,0),WORKDAY.INTL(N11,1,V11,'Resmi Tatiller'!$A$2:$A$17),WORKDAY.INTL(N11-1,1,V11,'Resmi Tatiller'!$A$2:$A$17)),IF($AD11="2 Vardiya",IF(O11&lt;TIME(6,0,0),N11-1,IF(O11&lt;TIME(8,0,0),WORKDAY.INTL(N11-1,1,V11,'Resmi Tatiller'!$A$2:$A$17),N11)),IF(O11&gt;=TIME(18,0,0),WORKDAY.INTL(N11,1,V11,'Resmi Tatiller'!$A$2:$A$17),WORKDAY.INTL(N11-1,1,V11,'Resmi Tatiller'!$A$2:$A$17))))))</f>
        <v/>
      </c>
      <c r="X11" s="8" t="str">
        <f t="shared" si="10"/>
        <v/>
      </c>
      <c r="Y11" s="11" t="str">
        <f t="shared" si="11"/>
        <v/>
      </c>
      <c r="Z11" s="11" t="str">
        <f t="shared" si="12"/>
        <v/>
      </c>
      <c r="AA11" s="11" t="str">
        <f t="shared" si="13"/>
        <v/>
      </c>
      <c r="AB11" s="11" t="str">
        <f t="shared" si="14"/>
        <v/>
      </c>
      <c r="AC11" s="12" t="str">
        <f t="shared" si="15"/>
        <v/>
      </c>
      <c r="AD11" s="6" t="str">
        <f t="shared" si="16"/>
        <v>Gündüz</v>
      </c>
      <c r="AE11" s="18" t="str">
        <f t="shared" si="19"/>
        <v/>
      </c>
      <c r="AF11" s="18" t="str">
        <f t="shared" si="20"/>
        <v/>
      </c>
      <c r="AG11" s="19" t="str">
        <f t="shared" si="21"/>
        <v/>
      </c>
      <c r="AH11" s="18" t="str">
        <f>IF(AF11="","",WORKDAY.INTL(AF11-1,1,V11,'Resmi Tatiller'!$A$2:$A$17))</f>
        <v/>
      </c>
      <c r="AI11" s="18" t="str">
        <f t="shared" si="22"/>
        <v/>
      </c>
      <c r="AJ11" s="18" t="str">
        <f>IF(AE11="","",IF(AH11&lt;&gt;AF11,AH11+TIME(8,0,0),IF(AG11&lt;TIME(8,0,0),AF11+TIME(8,0,0),IF(AG11&lt;TIME(12,0,0),AE11,IF(AG11&lt;TIME(12,45,0),AF11+TIME(12,45,0),IF(AG11&lt;TIME(15,0,0),AE11,IF(AG11&lt;TIME(15,15,0),AF11+TIME(15,15,0),IF(AG11&lt;TIME(18,0,0),AE11,WORKDAY.INTL(AF11,1,V11,'Resmi Tatiller'!$A$2:$A$17)+TIME(8,0,0)))))))))</f>
        <v/>
      </c>
      <c r="AK11" s="18" t="str">
        <f>IF(AE11="","",IF(AH11&lt;&gt;AF11,AH11+TIME(8,0,0),IF(AG11&lt;TIME(8,0,0),AF11+TIME(8,0,0),IF(AG11&lt;TIME(12,0,0),AE11,IF(AG11&lt;TIME(12,45,0),AF11+TIME(12,45,0),IF(AG11&lt;TIME(15,0,0),AE11,IF(AG11&lt;TIME(15,15,0),AF11+TIME(15,15,0),IF(AG11&lt;TIME(20,0,0),AE11,WORKDAY.INTL(AF11,1,V11,'Resmi Tatiller'!$A$2:$A$17)+TIME(8,0,0)))))))))</f>
        <v/>
      </c>
      <c r="AL11" s="18" t="str">
        <f t="shared" si="23"/>
        <v/>
      </c>
    </row>
    <row r="12" spans="1:38" x14ac:dyDescent="0.25">
      <c r="A12" s="6" t="str">
        <f t="shared" si="0"/>
        <v/>
      </c>
      <c r="B12" s="6"/>
      <c r="C12" s="7" t="str">
        <f>IFERROR(VLOOKUP(B12,'Ürün Veri'!$A:$E,2,FALSE),"")</f>
        <v/>
      </c>
      <c r="D12" s="7" t="str">
        <f>IFERROR(VLOOKUP(B12,'Ürün Veri'!$A:$E,3,FALSE),"")</f>
        <v/>
      </c>
      <c r="E12" s="7" t="str">
        <f>IFERROR(VLOOKUP(B12,'Ürün Veri'!$A:$E,4,FALSE),"")</f>
        <v/>
      </c>
      <c r="F12" s="7" t="str">
        <f>IFERROR(VLOOKUP(B12,'Ürün Veri'!$A:$E,5,FALSE),"")</f>
        <v/>
      </c>
      <c r="G12" s="6"/>
      <c r="H12" s="6"/>
      <c r="I12" s="14">
        <v>10</v>
      </c>
      <c r="J12" s="15">
        <f t="shared" si="1"/>
        <v>45</v>
      </c>
      <c r="K12" s="15">
        <f t="shared" si="2"/>
        <v>15</v>
      </c>
      <c r="L12" s="8">
        <f t="shared" si="3"/>
        <v>9</v>
      </c>
      <c r="M12" s="6" t="s">
        <v>763</v>
      </c>
      <c r="N12" s="9" t="str">
        <f t="shared" si="17"/>
        <v/>
      </c>
      <c r="O12" s="10" t="str">
        <f t="shared" si="18"/>
        <v/>
      </c>
      <c r="P12" s="8" t="str">
        <f t="shared" si="4"/>
        <v/>
      </c>
      <c r="Q12" s="8" t="str">
        <f t="shared" si="5"/>
        <v/>
      </c>
      <c r="R12" s="9" t="str">
        <f>IF(AB12="","",WORKDAY.INTL(W12,AA12,V12,'Resmi Tatiller'!$A$2:$A$17))</f>
        <v/>
      </c>
      <c r="S12" s="10" t="str">
        <f t="shared" si="6"/>
        <v/>
      </c>
      <c r="T12" s="8" t="str">
        <f t="shared" si="7"/>
        <v>Boş</v>
      </c>
      <c r="U12" s="8">
        <f t="shared" si="8"/>
        <v>540</v>
      </c>
      <c r="V12" s="11" t="str">
        <f t="shared" si="9"/>
        <v>0000011</v>
      </c>
      <c r="W12" s="9" t="str">
        <f>IF(OR(N12="",O12=""),"",IF($AD12="24 Saat",N12,IF($AD12="12 Saat",IF(O12&gt;=TIME(20,0,0),WORKDAY.INTL(N12,1,V12,'Resmi Tatiller'!$A$2:$A$17),WORKDAY.INTL(N12-1,1,V12,'Resmi Tatiller'!$A$2:$A$17)),IF($AD12="2 Vardiya",IF(O12&lt;TIME(6,0,0),N12-1,IF(O12&lt;TIME(8,0,0),WORKDAY.INTL(N12-1,1,V12,'Resmi Tatiller'!$A$2:$A$17),N12)),IF(O12&gt;=TIME(18,0,0),WORKDAY.INTL(N12,1,V12,'Resmi Tatiller'!$A$2:$A$17),WORKDAY.INTL(N12-1,1,V12,'Resmi Tatiller'!$A$2:$A$17))))))</f>
        <v/>
      </c>
      <c r="X12" s="8" t="str">
        <f t="shared" si="10"/>
        <v/>
      </c>
      <c r="Y12" s="11" t="str">
        <f t="shared" si="11"/>
        <v/>
      </c>
      <c r="Z12" s="11" t="str">
        <f t="shared" si="12"/>
        <v/>
      </c>
      <c r="AA12" s="11" t="str">
        <f t="shared" si="13"/>
        <v/>
      </c>
      <c r="AB12" s="11" t="str">
        <f t="shared" si="14"/>
        <v/>
      </c>
      <c r="AC12" s="12" t="str">
        <f t="shared" si="15"/>
        <v/>
      </c>
      <c r="AD12" s="6" t="str">
        <f t="shared" si="16"/>
        <v>Gündüz</v>
      </c>
      <c r="AE12" s="18" t="str">
        <f t="shared" si="19"/>
        <v/>
      </c>
      <c r="AF12" s="18" t="str">
        <f t="shared" si="20"/>
        <v/>
      </c>
      <c r="AG12" s="19" t="str">
        <f t="shared" si="21"/>
        <v/>
      </c>
      <c r="AH12" s="18" t="str">
        <f>IF(AF12="","",WORKDAY.INTL(AF12-1,1,V12,'Resmi Tatiller'!$A$2:$A$17))</f>
        <v/>
      </c>
      <c r="AI12" s="18" t="str">
        <f t="shared" si="22"/>
        <v/>
      </c>
      <c r="AJ12" s="18" t="str">
        <f>IF(AE12="","",IF(AH12&lt;&gt;AF12,AH12+TIME(8,0,0),IF(AG12&lt;TIME(8,0,0),AF12+TIME(8,0,0),IF(AG12&lt;TIME(12,0,0),AE12,IF(AG12&lt;TIME(12,45,0),AF12+TIME(12,45,0),IF(AG12&lt;TIME(15,0,0),AE12,IF(AG12&lt;TIME(15,15,0),AF12+TIME(15,15,0),IF(AG12&lt;TIME(18,0,0),AE12,WORKDAY.INTL(AF12,1,V12,'Resmi Tatiller'!$A$2:$A$17)+TIME(8,0,0)))))))))</f>
        <v/>
      </c>
      <c r="AK12" s="18" t="str">
        <f>IF(AE12="","",IF(AH12&lt;&gt;AF12,AH12+TIME(8,0,0),IF(AG12&lt;TIME(8,0,0),AF12+TIME(8,0,0),IF(AG12&lt;TIME(12,0,0),AE12,IF(AG12&lt;TIME(12,45,0),AF12+TIME(12,45,0),IF(AG12&lt;TIME(15,0,0),AE12,IF(AG12&lt;TIME(15,15,0),AF12+TIME(15,15,0),IF(AG12&lt;TIME(20,0,0),AE12,WORKDAY.INTL(AF12,1,V12,'Resmi Tatiller'!$A$2:$A$17)+TIME(8,0,0)))))))))</f>
        <v/>
      </c>
      <c r="AL12" s="18" t="str">
        <f t="shared" si="23"/>
        <v/>
      </c>
    </row>
    <row r="13" spans="1:38" x14ac:dyDescent="0.25">
      <c r="A13" s="6" t="str">
        <f t="shared" si="0"/>
        <v/>
      </c>
      <c r="B13" s="6"/>
      <c r="C13" s="7" t="str">
        <f>IFERROR(VLOOKUP(B13,'Ürün Veri'!$A:$E,2,FALSE),"")</f>
        <v/>
      </c>
      <c r="D13" s="7" t="str">
        <f>IFERROR(VLOOKUP(B13,'Ürün Veri'!$A:$E,3,FALSE),"")</f>
        <v/>
      </c>
      <c r="E13" s="7" t="str">
        <f>IFERROR(VLOOKUP(B13,'Ürün Veri'!$A:$E,4,FALSE),"")</f>
        <v/>
      </c>
      <c r="F13" s="7" t="str">
        <f>IFERROR(VLOOKUP(B13,'Ürün Veri'!$A:$E,5,FALSE),"")</f>
        <v/>
      </c>
      <c r="G13" s="6"/>
      <c r="H13" s="6"/>
      <c r="I13" s="14">
        <v>10</v>
      </c>
      <c r="J13" s="15">
        <f t="shared" si="1"/>
        <v>45</v>
      </c>
      <c r="K13" s="15">
        <f t="shared" si="2"/>
        <v>15</v>
      </c>
      <c r="L13" s="8">
        <f t="shared" si="3"/>
        <v>9</v>
      </c>
      <c r="M13" s="6" t="s">
        <v>763</v>
      </c>
      <c r="N13" s="9" t="str">
        <f t="shared" si="17"/>
        <v/>
      </c>
      <c r="O13" s="10" t="str">
        <f t="shared" si="18"/>
        <v/>
      </c>
      <c r="P13" s="8" t="str">
        <f t="shared" si="4"/>
        <v/>
      </c>
      <c r="Q13" s="8" t="str">
        <f t="shared" si="5"/>
        <v/>
      </c>
      <c r="R13" s="9" t="str">
        <f>IF(AB13="","",WORKDAY.INTL(W13,AA13,V13,'Resmi Tatiller'!$A$2:$A$17))</f>
        <v/>
      </c>
      <c r="S13" s="10" t="str">
        <f t="shared" si="6"/>
        <v/>
      </c>
      <c r="T13" s="8" t="str">
        <f t="shared" si="7"/>
        <v>Boş</v>
      </c>
      <c r="U13" s="8">
        <f t="shared" si="8"/>
        <v>540</v>
      </c>
      <c r="V13" s="11" t="str">
        <f t="shared" si="9"/>
        <v>0000011</v>
      </c>
      <c r="W13" s="9" t="str">
        <f>IF(OR(N13="",O13=""),"",IF($AD13="24 Saat",N13,IF($AD13="12 Saat",IF(O13&gt;=TIME(20,0,0),WORKDAY.INTL(N13,1,V13,'Resmi Tatiller'!$A$2:$A$17),WORKDAY.INTL(N13-1,1,V13,'Resmi Tatiller'!$A$2:$A$17)),IF($AD13="2 Vardiya",IF(O13&lt;TIME(6,0,0),N13-1,IF(O13&lt;TIME(8,0,0),WORKDAY.INTL(N13-1,1,V13,'Resmi Tatiller'!$A$2:$A$17),N13)),IF(O13&gt;=TIME(18,0,0),WORKDAY.INTL(N13,1,V13,'Resmi Tatiller'!$A$2:$A$17),WORKDAY.INTL(N13-1,1,V13,'Resmi Tatiller'!$A$2:$A$17))))))</f>
        <v/>
      </c>
      <c r="X13" s="8" t="str">
        <f t="shared" si="10"/>
        <v/>
      </c>
      <c r="Y13" s="11" t="str">
        <f t="shared" si="11"/>
        <v/>
      </c>
      <c r="Z13" s="11" t="str">
        <f t="shared" si="12"/>
        <v/>
      </c>
      <c r="AA13" s="11" t="str">
        <f t="shared" si="13"/>
        <v/>
      </c>
      <c r="AB13" s="11" t="str">
        <f t="shared" si="14"/>
        <v/>
      </c>
      <c r="AC13" s="12" t="str">
        <f t="shared" si="15"/>
        <v/>
      </c>
      <c r="AD13" s="6" t="str">
        <f t="shared" si="16"/>
        <v>Gündüz</v>
      </c>
      <c r="AE13" s="18" t="str">
        <f t="shared" si="19"/>
        <v/>
      </c>
      <c r="AF13" s="18" t="str">
        <f t="shared" si="20"/>
        <v/>
      </c>
      <c r="AG13" s="19" t="str">
        <f t="shared" si="21"/>
        <v/>
      </c>
      <c r="AH13" s="18" t="str">
        <f>IF(AF13="","",WORKDAY.INTL(AF13-1,1,V13,'Resmi Tatiller'!$A$2:$A$17))</f>
        <v/>
      </c>
      <c r="AI13" s="18" t="str">
        <f t="shared" si="22"/>
        <v/>
      </c>
      <c r="AJ13" s="18" t="str">
        <f>IF(AE13="","",IF(AH13&lt;&gt;AF13,AH13+TIME(8,0,0),IF(AG13&lt;TIME(8,0,0),AF13+TIME(8,0,0),IF(AG13&lt;TIME(12,0,0),AE13,IF(AG13&lt;TIME(12,45,0),AF13+TIME(12,45,0),IF(AG13&lt;TIME(15,0,0),AE13,IF(AG13&lt;TIME(15,15,0),AF13+TIME(15,15,0),IF(AG13&lt;TIME(18,0,0),AE13,WORKDAY.INTL(AF13,1,V13,'Resmi Tatiller'!$A$2:$A$17)+TIME(8,0,0)))))))))</f>
        <v/>
      </c>
      <c r="AK13" s="18" t="str">
        <f>IF(AE13="","",IF(AH13&lt;&gt;AF13,AH13+TIME(8,0,0),IF(AG13&lt;TIME(8,0,0),AF13+TIME(8,0,0),IF(AG13&lt;TIME(12,0,0),AE13,IF(AG13&lt;TIME(12,45,0),AF13+TIME(12,45,0),IF(AG13&lt;TIME(15,0,0),AE13,IF(AG13&lt;TIME(15,15,0),AF13+TIME(15,15,0),IF(AG13&lt;TIME(20,0,0),AE13,WORKDAY.INTL(AF13,1,V13,'Resmi Tatiller'!$A$2:$A$17)+TIME(8,0,0)))))))))</f>
        <v/>
      </c>
      <c r="AL13" s="18" t="str">
        <f t="shared" si="23"/>
        <v/>
      </c>
    </row>
    <row r="14" spans="1:38" x14ac:dyDescent="0.25">
      <c r="A14" s="6" t="str">
        <f t="shared" si="0"/>
        <v/>
      </c>
      <c r="B14" s="6"/>
      <c r="C14" s="7" t="str">
        <f>IFERROR(VLOOKUP(B14,'Ürün Veri'!$A:$E,2,FALSE),"")</f>
        <v/>
      </c>
      <c r="D14" s="7" t="str">
        <f>IFERROR(VLOOKUP(B14,'Ürün Veri'!$A:$E,3,FALSE),"")</f>
        <v/>
      </c>
      <c r="E14" s="7" t="str">
        <f>IFERROR(VLOOKUP(B14,'Ürün Veri'!$A:$E,4,FALSE),"")</f>
        <v/>
      </c>
      <c r="F14" s="7" t="str">
        <f>IFERROR(VLOOKUP(B14,'Ürün Veri'!$A:$E,5,FALSE),"")</f>
        <v/>
      </c>
      <c r="G14" s="6"/>
      <c r="H14" s="6"/>
      <c r="I14" s="14">
        <v>10</v>
      </c>
      <c r="J14" s="15">
        <f t="shared" si="1"/>
        <v>45</v>
      </c>
      <c r="K14" s="15">
        <f t="shared" si="2"/>
        <v>15</v>
      </c>
      <c r="L14" s="8">
        <f t="shared" si="3"/>
        <v>9</v>
      </c>
      <c r="M14" s="6" t="s">
        <v>763</v>
      </c>
      <c r="N14" s="9" t="str">
        <f t="shared" si="17"/>
        <v/>
      </c>
      <c r="O14" s="10" t="str">
        <f t="shared" si="18"/>
        <v/>
      </c>
      <c r="P14" s="8" t="str">
        <f t="shared" si="4"/>
        <v/>
      </c>
      <c r="Q14" s="8" t="str">
        <f t="shared" si="5"/>
        <v/>
      </c>
      <c r="R14" s="9" t="str">
        <f>IF(AB14="","",WORKDAY.INTL(W14,AA14,V14,'Resmi Tatiller'!$A$2:$A$17))</f>
        <v/>
      </c>
      <c r="S14" s="10" t="str">
        <f t="shared" si="6"/>
        <v/>
      </c>
      <c r="T14" s="8" t="str">
        <f t="shared" si="7"/>
        <v>Boş</v>
      </c>
      <c r="U14" s="8">
        <f t="shared" si="8"/>
        <v>540</v>
      </c>
      <c r="V14" s="11" t="str">
        <f t="shared" si="9"/>
        <v>0000011</v>
      </c>
      <c r="W14" s="9" t="str">
        <f>IF(OR(N14="",O14=""),"",IF($AD14="24 Saat",N14,IF($AD14="12 Saat",IF(O14&gt;=TIME(20,0,0),WORKDAY.INTL(N14,1,V14,'Resmi Tatiller'!$A$2:$A$17),WORKDAY.INTL(N14-1,1,V14,'Resmi Tatiller'!$A$2:$A$17)),IF($AD14="2 Vardiya",IF(O14&lt;TIME(6,0,0),N14-1,IF(O14&lt;TIME(8,0,0),WORKDAY.INTL(N14-1,1,V14,'Resmi Tatiller'!$A$2:$A$17),N14)),IF(O14&gt;=TIME(18,0,0),WORKDAY.INTL(N14,1,V14,'Resmi Tatiller'!$A$2:$A$17),WORKDAY.INTL(N14-1,1,V14,'Resmi Tatiller'!$A$2:$A$17))))))</f>
        <v/>
      </c>
      <c r="X14" s="8" t="str">
        <f t="shared" si="10"/>
        <v/>
      </c>
      <c r="Y14" s="11" t="str">
        <f t="shared" si="11"/>
        <v/>
      </c>
      <c r="Z14" s="11" t="str">
        <f t="shared" si="12"/>
        <v/>
      </c>
      <c r="AA14" s="11" t="str">
        <f t="shared" si="13"/>
        <v/>
      </c>
      <c r="AB14" s="11" t="str">
        <f t="shared" si="14"/>
        <v/>
      </c>
      <c r="AC14" s="12" t="str">
        <f t="shared" si="15"/>
        <v/>
      </c>
      <c r="AD14" s="6" t="str">
        <f t="shared" si="16"/>
        <v>Gündüz</v>
      </c>
      <c r="AE14" s="18" t="str">
        <f t="shared" si="19"/>
        <v/>
      </c>
      <c r="AF14" s="18" t="str">
        <f t="shared" si="20"/>
        <v/>
      </c>
      <c r="AG14" s="19" t="str">
        <f t="shared" si="21"/>
        <v/>
      </c>
      <c r="AH14" s="18" t="str">
        <f>IF(AF14="","",WORKDAY.INTL(AF14-1,1,V14,'Resmi Tatiller'!$A$2:$A$17))</f>
        <v/>
      </c>
      <c r="AI14" s="18" t="str">
        <f t="shared" si="22"/>
        <v/>
      </c>
      <c r="AJ14" s="18" t="str">
        <f>IF(AE14="","",IF(AH14&lt;&gt;AF14,AH14+TIME(8,0,0),IF(AG14&lt;TIME(8,0,0),AF14+TIME(8,0,0),IF(AG14&lt;TIME(12,0,0),AE14,IF(AG14&lt;TIME(12,45,0),AF14+TIME(12,45,0),IF(AG14&lt;TIME(15,0,0),AE14,IF(AG14&lt;TIME(15,15,0),AF14+TIME(15,15,0),IF(AG14&lt;TIME(18,0,0),AE14,WORKDAY.INTL(AF14,1,V14,'Resmi Tatiller'!$A$2:$A$17)+TIME(8,0,0)))))))))</f>
        <v/>
      </c>
      <c r="AK14" s="18" t="str">
        <f>IF(AE14="","",IF(AH14&lt;&gt;AF14,AH14+TIME(8,0,0),IF(AG14&lt;TIME(8,0,0),AF14+TIME(8,0,0),IF(AG14&lt;TIME(12,0,0),AE14,IF(AG14&lt;TIME(12,45,0),AF14+TIME(12,45,0),IF(AG14&lt;TIME(15,0,0),AE14,IF(AG14&lt;TIME(15,15,0),AF14+TIME(15,15,0),IF(AG14&lt;TIME(20,0,0),AE14,WORKDAY.INTL(AF14,1,V14,'Resmi Tatiller'!$A$2:$A$17)+TIME(8,0,0)))))))))</f>
        <v/>
      </c>
      <c r="AL14" s="18" t="str">
        <f t="shared" si="23"/>
        <v/>
      </c>
    </row>
    <row r="15" spans="1:38" x14ac:dyDescent="0.25">
      <c r="A15" s="6" t="str">
        <f t="shared" si="0"/>
        <v/>
      </c>
      <c r="B15" s="6"/>
      <c r="C15" s="7" t="str">
        <f>IFERROR(VLOOKUP(B15,'Ürün Veri'!$A:$E,2,FALSE),"")</f>
        <v/>
      </c>
      <c r="D15" s="7" t="str">
        <f>IFERROR(VLOOKUP(B15,'Ürün Veri'!$A:$E,3,FALSE),"")</f>
        <v/>
      </c>
      <c r="E15" s="7" t="str">
        <f>IFERROR(VLOOKUP(B15,'Ürün Veri'!$A:$E,4,FALSE),"")</f>
        <v/>
      </c>
      <c r="F15" s="7" t="str">
        <f>IFERROR(VLOOKUP(B15,'Ürün Veri'!$A:$E,5,FALSE),"")</f>
        <v/>
      </c>
      <c r="G15" s="6"/>
      <c r="H15" s="6"/>
      <c r="I15" s="14">
        <v>10</v>
      </c>
      <c r="J15" s="15">
        <f t="shared" si="1"/>
        <v>45</v>
      </c>
      <c r="K15" s="15">
        <f t="shared" si="2"/>
        <v>15</v>
      </c>
      <c r="L15" s="8">
        <f t="shared" si="3"/>
        <v>9</v>
      </c>
      <c r="M15" s="6" t="s">
        <v>763</v>
      </c>
      <c r="N15" s="9" t="str">
        <f t="shared" si="17"/>
        <v/>
      </c>
      <c r="O15" s="10" t="str">
        <f t="shared" si="18"/>
        <v/>
      </c>
      <c r="P15" s="8" t="str">
        <f t="shared" si="4"/>
        <v/>
      </c>
      <c r="Q15" s="8" t="str">
        <f t="shared" si="5"/>
        <v/>
      </c>
      <c r="R15" s="9" t="str">
        <f>IF(AB15="","",WORKDAY.INTL(W15,AA15,V15,'Resmi Tatiller'!$A$2:$A$17))</f>
        <v/>
      </c>
      <c r="S15" s="10" t="str">
        <f t="shared" si="6"/>
        <v/>
      </c>
      <c r="T15" s="8" t="str">
        <f t="shared" si="7"/>
        <v>Boş</v>
      </c>
      <c r="U15" s="8">
        <f t="shared" si="8"/>
        <v>540</v>
      </c>
      <c r="V15" s="11" t="str">
        <f t="shared" si="9"/>
        <v>0000011</v>
      </c>
      <c r="W15" s="9" t="str">
        <f>IF(OR(N15="",O15=""),"",IF($AD15="24 Saat",N15,IF($AD15="12 Saat",IF(O15&gt;=TIME(20,0,0),WORKDAY.INTL(N15,1,V15,'Resmi Tatiller'!$A$2:$A$17),WORKDAY.INTL(N15-1,1,V15,'Resmi Tatiller'!$A$2:$A$17)),IF($AD15="2 Vardiya",IF(O15&lt;TIME(6,0,0),N15-1,IF(O15&lt;TIME(8,0,0),WORKDAY.INTL(N15-1,1,V15,'Resmi Tatiller'!$A$2:$A$17),N15)),IF(O15&gt;=TIME(18,0,0),WORKDAY.INTL(N15,1,V15,'Resmi Tatiller'!$A$2:$A$17),WORKDAY.INTL(N15-1,1,V15,'Resmi Tatiller'!$A$2:$A$17))))))</f>
        <v/>
      </c>
      <c r="X15" s="8" t="str">
        <f t="shared" si="10"/>
        <v/>
      </c>
      <c r="Y15" s="11" t="str">
        <f t="shared" si="11"/>
        <v/>
      </c>
      <c r="Z15" s="11" t="str">
        <f t="shared" si="12"/>
        <v/>
      </c>
      <c r="AA15" s="11" t="str">
        <f t="shared" si="13"/>
        <v/>
      </c>
      <c r="AB15" s="11" t="str">
        <f t="shared" si="14"/>
        <v/>
      </c>
      <c r="AC15" s="12" t="str">
        <f t="shared" si="15"/>
        <v/>
      </c>
      <c r="AD15" s="6" t="str">
        <f t="shared" si="16"/>
        <v>Gündüz</v>
      </c>
      <c r="AE15" s="18" t="str">
        <f t="shared" si="19"/>
        <v/>
      </c>
      <c r="AF15" s="18" t="str">
        <f t="shared" si="20"/>
        <v/>
      </c>
      <c r="AG15" s="19" t="str">
        <f t="shared" si="21"/>
        <v/>
      </c>
      <c r="AH15" s="18" t="str">
        <f>IF(AF15="","",WORKDAY.INTL(AF15-1,1,V15,'Resmi Tatiller'!$A$2:$A$17))</f>
        <v/>
      </c>
      <c r="AI15" s="18" t="str">
        <f t="shared" si="22"/>
        <v/>
      </c>
      <c r="AJ15" s="18" t="str">
        <f>IF(AE15="","",IF(AH15&lt;&gt;AF15,AH15+TIME(8,0,0),IF(AG15&lt;TIME(8,0,0),AF15+TIME(8,0,0),IF(AG15&lt;TIME(12,0,0),AE15,IF(AG15&lt;TIME(12,45,0),AF15+TIME(12,45,0),IF(AG15&lt;TIME(15,0,0),AE15,IF(AG15&lt;TIME(15,15,0),AF15+TIME(15,15,0),IF(AG15&lt;TIME(18,0,0),AE15,WORKDAY.INTL(AF15,1,V15,'Resmi Tatiller'!$A$2:$A$17)+TIME(8,0,0)))))))))</f>
        <v/>
      </c>
      <c r="AK15" s="18" t="str">
        <f>IF(AE15="","",IF(AH15&lt;&gt;AF15,AH15+TIME(8,0,0),IF(AG15&lt;TIME(8,0,0),AF15+TIME(8,0,0),IF(AG15&lt;TIME(12,0,0),AE15,IF(AG15&lt;TIME(12,45,0),AF15+TIME(12,45,0),IF(AG15&lt;TIME(15,0,0),AE15,IF(AG15&lt;TIME(15,15,0),AF15+TIME(15,15,0),IF(AG15&lt;TIME(20,0,0),AE15,WORKDAY.INTL(AF15,1,V15,'Resmi Tatiller'!$A$2:$A$17)+TIME(8,0,0)))))))))</f>
        <v/>
      </c>
      <c r="AL15" s="18" t="str">
        <f t="shared" si="23"/>
        <v/>
      </c>
    </row>
    <row r="16" spans="1:38" x14ac:dyDescent="0.25">
      <c r="A16" s="6" t="str">
        <f t="shared" si="0"/>
        <v/>
      </c>
      <c r="B16" s="6"/>
      <c r="C16" s="7" t="str">
        <f>IFERROR(VLOOKUP(B16,'Ürün Veri'!$A:$E,2,FALSE),"")</f>
        <v/>
      </c>
      <c r="D16" s="7" t="str">
        <f>IFERROR(VLOOKUP(B16,'Ürün Veri'!$A:$E,3,FALSE),"")</f>
        <v/>
      </c>
      <c r="E16" s="7" t="str">
        <f>IFERROR(VLOOKUP(B16,'Ürün Veri'!$A:$E,4,FALSE),"")</f>
        <v/>
      </c>
      <c r="F16" s="7" t="str">
        <f>IFERROR(VLOOKUP(B16,'Ürün Veri'!$A:$E,5,FALSE),"")</f>
        <v/>
      </c>
      <c r="G16" s="6"/>
      <c r="H16" s="6"/>
      <c r="I16" s="14">
        <v>10</v>
      </c>
      <c r="J16" s="15">
        <f t="shared" si="1"/>
        <v>45</v>
      </c>
      <c r="K16" s="15">
        <f t="shared" si="2"/>
        <v>15</v>
      </c>
      <c r="L16" s="8">
        <f t="shared" si="3"/>
        <v>9</v>
      </c>
      <c r="M16" s="6" t="s">
        <v>763</v>
      </c>
      <c r="N16" s="9" t="str">
        <f t="shared" si="17"/>
        <v/>
      </c>
      <c r="O16" s="10" t="str">
        <f t="shared" si="18"/>
        <v/>
      </c>
      <c r="P16" s="8" t="str">
        <f t="shared" si="4"/>
        <v/>
      </c>
      <c r="Q16" s="8" t="str">
        <f t="shared" si="5"/>
        <v/>
      </c>
      <c r="R16" s="9" t="str">
        <f>IF(AB16="","",WORKDAY.INTL(W16,AA16,V16,'Resmi Tatiller'!$A$2:$A$17))</f>
        <v/>
      </c>
      <c r="S16" s="10" t="str">
        <f t="shared" si="6"/>
        <v/>
      </c>
      <c r="T16" s="8" t="str">
        <f t="shared" si="7"/>
        <v>Boş</v>
      </c>
      <c r="U16" s="8">
        <f t="shared" si="8"/>
        <v>540</v>
      </c>
      <c r="V16" s="11" t="str">
        <f t="shared" si="9"/>
        <v>0000011</v>
      </c>
      <c r="W16" s="9" t="str">
        <f>IF(OR(N16="",O16=""),"",IF($AD16="24 Saat",N16,IF($AD16="12 Saat",IF(O16&gt;=TIME(20,0,0),WORKDAY.INTL(N16,1,V16,'Resmi Tatiller'!$A$2:$A$17),WORKDAY.INTL(N16-1,1,V16,'Resmi Tatiller'!$A$2:$A$17)),IF($AD16="2 Vardiya",IF(O16&lt;TIME(6,0,0),N16-1,IF(O16&lt;TIME(8,0,0),WORKDAY.INTL(N16-1,1,V16,'Resmi Tatiller'!$A$2:$A$17),N16)),IF(O16&gt;=TIME(18,0,0),WORKDAY.INTL(N16,1,V16,'Resmi Tatiller'!$A$2:$A$17),WORKDAY.INTL(N16-1,1,V16,'Resmi Tatiller'!$A$2:$A$17))))))</f>
        <v/>
      </c>
      <c r="X16" s="8" t="str">
        <f t="shared" si="10"/>
        <v/>
      </c>
      <c r="Y16" s="11" t="str">
        <f t="shared" si="11"/>
        <v/>
      </c>
      <c r="Z16" s="11" t="str">
        <f t="shared" si="12"/>
        <v/>
      </c>
      <c r="AA16" s="11" t="str">
        <f t="shared" si="13"/>
        <v/>
      </c>
      <c r="AB16" s="11" t="str">
        <f t="shared" si="14"/>
        <v/>
      </c>
      <c r="AC16" s="12" t="str">
        <f t="shared" si="15"/>
        <v/>
      </c>
      <c r="AD16" s="6" t="str">
        <f t="shared" si="16"/>
        <v>Gündüz</v>
      </c>
      <c r="AE16" s="18" t="str">
        <f t="shared" si="19"/>
        <v/>
      </c>
      <c r="AF16" s="18" t="str">
        <f t="shared" si="20"/>
        <v/>
      </c>
      <c r="AG16" s="19" t="str">
        <f t="shared" si="21"/>
        <v/>
      </c>
      <c r="AH16" s="18" t="str">
        <f>IF(AF16="","",WORKDAY.INTL(AF16-1,1,V16,'Resmi Tatiller'!$A$2:$A$17))</f>
        <v/>
      </c>
      <c r="AI16" s="18" t="str">
        <f t="shared" si="22"/>
        <v/>
      </c>
      <c r="AJ16" s="18" t="str">
        <f>IF(AE16="","",IF(AH16&lt;&gt;AF16,AH16+TIME(8,0,0),IF(AG16&lt;TIME(8,0,0),AF16+TIME(8,0,0),IF(AG16&lt;TIME(12,0,0),AE16,IF(AG16&lt;TIME(12,45,0),AF16+TIME(12,45,0),IF(AG16&lt;TIME(15,0,0),AE16,IF(AG16&lt;TIME(15,15,0),AF16+TIME(15,15,0),IF(AG16&lt;TIME(18,0,0),AE16,WORKDAY.INTL(AF16,1,V16,'Resmi Tatiller'!$A$2:$A$17)+TIME(8,0,0)))))))))</f>
        <v/>
      </c>
      <c r="AK16" s="18" t="str">
        <f>IF(AE16="","",IF(AH16&lt;&gt;AF16,AH16+TIME(8,0,0),IF(AG16&lt;TIME(8,0,0),AF16+TIME(8,0,0),IF(AG16&lt;TIME(12,0,0),AE16,IF(AG16&lt;TIME(12,45,0),AF16+TIME(12,45,0),IF(AG16&lt;TIME(15,0,0),AE16,IF(AG16&lt;TIME(15,15,0),AF16+TIME(15,15,0),IF(AG16&lt;TIME(20,0,0),AE16,WORKDAY.INTL(AF16,1,V16,'Resmi Tatiller'!$A$2:$A$17)+TIME(8,0,0)))))))))</f>
        <v/>
      </c>
      <c r="AL16" s="18" t="str">
        <f t="shared" si="23"/>
        <v/>
      </c>
    </row>
    <row r="17" spans="1:38" x14ac:dyDescent="0.25">
      <c r="A17" s="6" t="str">
        <f t="shared" si="0"/>
        <v/>
      </c>
      <c r="B17" s="6"/>
      <c r="C17" s="7" t="str">
        <f>IFERROR(VLOOKUP(B17,'Ürün Veri'!$A:$E,2,FALSE),"")</f>
        <v/>
      </c>
      <c r="D17" s="7" t="str">
        <f>IFERROR(VLOOKUP(B17,'Ürün Veri'!$A:$E,3,FALSE),"")</f>
        <v/>
      </c>
      <c r="E17" s="7" t="str">
        <f>IFERROR(VLOOKUP(B17,'Ürün Veri'!$A:$E,4,FALSE),"")</f>
        <v/>
      </c>
      <c r="F17" s="7" t="str">
        <f>IFERROR(VLOOKUP(B17,'Ürün Veri'!$A:$E,5,FALSE),"")</f>
        <v/>
      </c>
      <c r="G17" s="6"/>
      <c r="H17" s="6"/>
      <c r="I17" s="14">
        <v>10</v>
      </c>
      <c r="J17" s="15">
        <f t="shared" si="1"/>
        <v>45</v>
      </c>
      <c r="K17" s="15">
        <f t="shared" si="2"/>
        <v>15</v>
      </c>
      <c r="L17" s="8">
        <f t="shared" si="3"/>
        <v>9</v>
      </c>
      <c r="M17" s="6" t="s">
        <v>763</v>
      </c>
      <c r="N17" s="9" t="str">
        <f t="shared" si="17"/>
        <v/>
      </c>
      <c r="O17" s="10" t="str">
        <f t="shared" si="18"/>
        <v/>
      </c>
      <c r="P17" s="8" t="str">
        <f t="shared" si="4"/>
        <v/>
      </c>
      <c r="Q17" s="8" t="str">
        <f t="shared" si="5"/>
        <v/>
      </c>
      <c r="R17" s="9" t="str">
        <f>IF(AB17="","",WORKDAY.INTL(W17,AA17,V17,'Resmi Tatiller'!$A$2:$A$17))</f>
        <v/>
      </c>
      <c r="S17" s="10" t="str">
        <f t="shared" si="6"/>
        <v/>
      </c>
      <c r="T17" s="8" t="str">
        <f t="shared" si="7"/>
        <v>Boş</v>
      </c>
      <c r="U17" s="8">
        <f t="shared" si="8"/>
        <v>540</v>
      </c>
      <c r="V17" s="11" t="str">
        <f t="shared" si="9"/>
        <v>0000011</v>
      </c>
      <c r="W17" s="9" t="str">
        <f>IF(OR(N17="",O17=""),"",IF($AD17="24 Saat",N17,IF($AD17="12 Saat",IF(O17&gt;=TIME(20,0,0),WORKDAY.INTL(N17,1,V17,'Resmi Tatiller'!$A$2:$A$17),WORKDAY.INTL(N17-1,1,V17,'Resmi Tatiller'!$A$2:$A$17)),IF($AD17="2 Vardiya",IF(O17&lt;TIME(6,0,0),N17-1,IF(O17&lt;TIME(8,0,0),WORKDAY.INTL(N17-1,1,V17,'Resmi Tatiller'!$A$2:$A$17),N17)),IF(O17&gt;=TIME(18,0,0),WORKDAY.INTL(N17,1,V17,'Resmi Tatiller'!$A$2:$A$17),WORKDAY.INTL(N17-1,1,V17,'Resmi Tatiller'!$A$2:$A$17))))))</f>
        <v/>
      </c>
      <c r="X17" s="8" t="str">
        <f t="shared" si="10"/>
        <v/>
      </c>
      <c r="Y17" s="11" t="str">
        <f t="shared" si="11"/>
        <v/>
      </c>
      <c r="Z17" s="11" t="str">
        <f t="shared" si="12"/>
        <v/>
      </c>
      <c r="AA17" s="11" t="str">
        <f t="shared" si="13"/>
        <v/>
      </c>
      <c r="AB17" s="11" t="str">
        <f t="shared" si="14"/>
        <v/>
      </c>
      <c r="AC17" s="12" t="str">
        <f t="shared" si="15"/>
        <v/>
      </c>
      <c r="AD17" s="6" t="str">
        <f t="shared" si="16"/>
        <v>Gündüz</v>
      </c>
      <c r="AE17" s="18" t="str">
        <f t="shared" si="19"/>
        <v/>
      </c>
      <c r="AF17" s="18" t="str">
        <f t="shared" si="20"/>
        <v/>
      </c>
      <c r="AG17" s="19" t="str">
        <f t="shared" si="21"/>
        <v/>
      </c>
      <c r="AH17" s="18" t="str">
        <f>IF(AF17="","",WORKDAY.INTL(AF17-1,1,V17,'Resmi Tatiller'!$A$2:$A$17))</f>
        <v/>
      </c>
      <c r="AI17" s="18" t="str">
        <f t="shared" si="22"/>
        <v/>
      </c>
      <c r="AJ17" s="18" t="str">
        <f>IF(AE17="","",IF(AH17&lt;&gt;AF17,AH17+TIME(8,0,0),IF(AG17&lt;TIME(8,0,0),AF17+TIME(8,0,0),IF(AG17&lt;TIME(12,0,0),AE17,IF(AG17&lt;TIME(12,45,0),AF17+TIME(12,45,0),IF(AG17&lt;TIME(15,0,0),AE17,IF(AG17&lt;TIME(15,15,0),AF17+TIME(15,15,0),IF(AG17&lt;TIME(18,0,0),AE17,WORKDAY.INTL(AF17,1,V17,'Resmi Tatiller'!$A$2:$A$17)+TIME(8,0,0)))))))))</f>
        <v/>
      </c>
      <c r="AK17" s="18" t="str">
        <f>IF(AE17="","",IF(AH17&lt;&gt;AF17,AH17+TIME(8,0,0),IF(AG17&lt;TIME(8,0,0),AF17+TIME(8,0,0),IF(AG17&lt;TIME(12,0,0),AE17,IF(AG17&lt;TIME(12,45,0),AF17+TIME(12,45,0),IF(AG17&lt;TIME(15,0,0),AE17,IF(AG17&lt;TIME(15,15,0),AF17+TIME(15,15,0),IF(AG17&lt;TIME(20,0,0),AE17,WORKDAY.INTL(AF17,1,V17,'Resmi Tatiller'!$A$2:$A$17)+TIME(8,0,0)))))))))</f>
        <v/>
      </c>
      <c r="AL17" s="18" t="str">
        <f t="shared" si="23"/>
        <v/>
      </c>
    </row>
    <row r="18" spans="1:38" x14ac:dyDescent="0.25">
      <c r="A18" s="6" t="str">
        <f t="shared" si="0"/>
        <v/>
      </c>
      <c r="B18" s="6"/>
      <c r="C18" s="7" t="str">
        <f>IFERROR(VLOOKUP(B18,'Ürün Veri'!$A:$E,2,FALSE),"")</f>
        <v/>
      </c>
      <c r="D18" s="7" t="str">
        <f>IFERROR(VLOOKUP(B18,'Ürün Veri'!$A:$E,3,FALSE),"")</f>
        <v/>
      </c>
      <c r="E18" s="7" t="str">
        <f>IFERROR(VLOOKUP(B18,'Ürün Veri'!$A:$E,4,FALSE),"")</f>
        <v/>
      </c>
      <c r="F18" s="7" t="str">
        <f>IFERROR(VLOOKUP(B18,'Ürün Veri'!$A:$E,5,FALSE),"")</f>
        <v/>
      </c>
      <c r="G18" s="6"/>
      <c r="H18" s="6"/>
      <c r="I18" s="14">
        <v>10</v>
      </c>
      <c r="J18" s="15">
        <f t="shared" si="1"/>
        <v>45</v>
      </c>
      <c r="K18" s="15">
        <f t="shared" si="2"/>
        <v>15</v>
      </c>
      <c r="L18" s="8">
        <f t="shared" si="3"/>
        <v>9</v>
      </c>
      <c r="M18" s="6" t="s">
        <v>763</v>
      </c>
      <c r="N18" s="9" t="str">
        <f t="shared" si="17"/>
        <v/>
      </c>
      <c r="O18" s="10" t="str">
        <f t="shared" si="18"/>
        <v/>
      </c>
      <c r="P18" s="8" t="str">
        <f t="shared" si="4"/>
        <v/>
      </c>
      <c r="Q18" s="8" t="str">
        <f t="shared" si="5"/>
        <v/>
      </c>
      <c r="R18" s="9" t="str">
        <f>IF(AB18="","",WORKDAY.INTL(W18,AA18,V18,'Resmi Tatiller'!$A$2:$A$17))</f>
        <v/>
      </c>
      <c r="S18" s="10" t="str">
        <f t="shared" si="6"/>
        <v/>
      </c>
      <c r="T18" s="8" t="str">
        <f t="shared" si="7"/>
        <v>Boş</v>
      </c>
      <c r="U18" s="8">
        <f t="shared" si="8"/>
        <v>540</v>
      </c>
      <c r="V18" s="11" t="str">
        <f t="shared" si="9"/>
        <v>0000011</v>
      </c>
      <c r="W18" s="9" t="str">
        <f>IF(OR(N18="",O18=""),"",IF($AD18="24 Saat",N18,IF($AD18="12 Saat",IF(O18&gt;=TIME(20,0,0),WORKDAY.INTL(N18,1,V18,'Resmi Tatiller'!$A$2:$A$17),WORKDAY.INTL(N18-1,1,V18,'Resmi Tatiller'!$A$2:$A$17)),IF($AD18="2 Vardiya",IF(O18&lt;TIME(6,0,0),N18-1,IF(O18&lt;TIME(8,0,0),WORKDAY.INTL(N18-1,1,V18,'Resmi Tatiller'!$A$2:$A$17),N18)),IF(O18&gt;=TIME(18,0,0),WORKDAY.INTL(N18,1,V18,'Resmi Tatiller'!$A$2:$A$17),WORKDAY.INTL(N18-1,1,V18,'Resmi Tatiller'!$A$2:$A$17))))))</f>
        <v/>
      </c>
      <c r="X18" s="8" t="str">
        <f t="shared" si="10"/>
        <v/>
      </c>
      <c r="Y18" s="11" t="str">
        <f t="shared" si="11"/>
        <v/>
      </c>
      <c r="Z18" s="11" t="str">
        <f t="shared" si="12"/>
        <v/>
      </c>
      <c r="AA18" s="11" t="str">
        <f t="shared" si="13"/>
        <v/>
      </c>
      <c r="AB18" s="11" t="str">
        <f t="shared" si="14"/>
        <v/>
      </c>
      <c r="AC18" s="12" t="str">
        <f t="shared" si="15"/>
        <v/>
      </c>
      <c r="AD18" s="6" t="str">
        <f t="shared" si="16"/>
        <v>Gündüz</v>
      </c>
      <c r="AE18" s="18" t="str">
        <f t="shared" si="19"/>
        <v/>
      </c>
      <c r="AF18" s="18" t="str">
        <f t="shared" si="20"/>
        <v/>
      </c>
      <c r="AG18" s="19" t="str">
        <f t="shared" si="21"/>
        <v/>
      </c>
      <c r="AH18" s="18" t="str">
        <f>IF(AF18="","",WORKDAY.INTL(AF18-1,1,V18,'Resmi Tatiller'!$A$2:$A$17))</f>
        <v/>
      </c>
      <c r="AI18" s="18" t="str">
        <f t="shared" si="22"/>
        <v/>
      </c>
      <c r="AJ18" s="18" t="str">
        <f>IF(AE18="","",IF(AH18&lt;&gt;AF18,AH18+TIME(8,0,0),IF(AG18&lt;TIME(8,0,0),AF18+TIME(8,0,0),IF(AG18&lt;TIME(12,0,0),AE18,IF(AG18&lt;TIME(12,45,0),AF18+TIME(12,45,0),IF(AG18&lt;TIME(15,0,0),AE18,IF(AG18&lt;TIME(15,15,0),AF18+TIME(15,15,0),IF(AG18&lt;TIME(18,0,0),AE18,WORKDAY.INTL(AF18,1,V18,'Resmi Tatiller'!$A$2:$A$17)+TIME(8,0,0)))))))))</f>
        <v/>
      </c>
      <c r="AK18" s="18" t="str">
        <f>IF(AE18="","",IF(AH18&lt;&gt;AF18,AH18+TIME(8,0,0),IF(AG18&lt;TIME(8,0,0),AF18+TIME(8,0,0),IF(AG18&lt;TIME(12,0,0),AE18,IF(AG18&lt;TIME(12,45,0),AF18+TIME(12,45,0),IF(AG18&lt;TIME(15,0,0),AE18,IF(AG18&lt;TIME(15,15,0),AF18+TIME(15,15,0),IF(AG18&lt;TIME(20,0,0),AE18,WORKDAY.INTL(AF18,1,V18,'Resmi Tatiller'!$A$2:$A$17)+TIME(8,0,0)))))))))</f>
        <v/>
      </c>
      <c r="AL18" s="18" t="str">
        <f t="shared" si="23"/>
        <v/>
      </c>
    </row>
    <row r="19" spans="1:38" x14ac:dyDescent="0.25">
      <c r="A19" s="6" t="str">
        <f t="shared" si="0"/>
        <v/>
      </c>
      <c r="B19" s="6"/>
      <c r="C19" s="7" t="str">
        <f>IFERROR(VLOOKUP(B19,'Ürün Veri'!$A:$E,2,FALSE),"")</f>
        <v/>
      </c>
      <c r="D19" s="7" t="str">
        <f>IFERROR(VLOOKUP(B19,'Ürün Veri'!$A:$E,3,FALSE),"")</f>
        <v/>
      </c>
      <c r="E19" s="7" t="str">
        <f>IFERROR(VLOOKUP(B19,'Ürün Veri'!$A:$E,4,FALSE),"")</f>
        <v/>
      </c>
      <c r="F19" s="7" t="str">
        <f>IFERROR(VLOOKUP(B19,'Ürün Veri'!$A:$E,5,FALSE),"")</f>
        <v/>
      </c>
      <c r="G19" s="6"/>
      <c r="H19" s="6"/>
      <c r="I19" s="14">
        <v>10</v>
      </c>
      <c r="J19" s="15">
        <f t="shared" si="1"/>
        <v>45</v>
      </c>
      <c r="K19" s="15">
        <f t="shared" si="2"/>
        <v>15</v>
      </c>
      <c r="L19" s="8">
        <f t="shared" si="3"/>
        <v>9</v>
      </c>
      <c r="M19" s="6" t="s">
        <v>763</v>
      </c>
      <c r="N19" s="9" t="str">
        <f t="shared" si="17"/>
        <v/>
      </c>
      <c r="O19" s="10" t="str">
        <f t="shared" si="18"/>
        <v/>
      </c>
      <c r="P19" s="8" t="str">
        <f t="shared" si="4"/>
        <v/>
      </c>
      <c r="Q19" s="8" t="str">
        <f t="shared" si="5"/>
        <v/>
      </c>
      <c r="R19" s="9" t="str">
        <f>IF(AB19="","",WORKDAY.INTL(W19,AA19,V19,'Resmi Tatiller'!$A$2:$A$17))</f>
        <v/>
      </c>
      <c r="S19" s="10" t="str">
        <f t="shared" si="6"/>
        <v/>
      </c>
      <c r="T19" s="8" t="str">
        <f t="shared" si="7"/>
        <v>Boş</v>
      </c>
      <c r="U19" s="8">
        <f t="shared" si="8"/>
        <v>540</v>
      </c>
      <c r="V19" s="11" t="str">
        <f t="shared" si="9"/>
        <v>0000011</v>
      </c>
      <c r="W19" s="9" t="str">
        <f>IF(OR(N19="",O19=""),"",IF($AD19="24 Saat",N19,IF($AD19="12 Saat",IF(O19&gt;=TIME(20,0,0),WORKDAY.INTL(N19,1,V19,'Resmi Tatiller'!$A$2:$A$17),WORKDAY.INTL(N19-1,1,V19,'Resmi Tatiller'!$A$2:$A$17)),IF($AD19="2 Vardiya",IF(O19&lt;TIME(6,0,0),N19-1,IF(O19&lt;TIME(8,0,0),WORKDAY.INTL(N19-1,1,V19,'Resmi Tatiller'!$A$2:$A$17),N19)),IF(O19&gt;=TIME(18,0,0),WORKDAY.INTL(N19,1,V19,'Resmi Tatiller'!$A$2:$A$17),WORKDAY.INTL(N19-1,1,V19,'Resmi Tatiller'!$A$2:$A$17))))))</f>
        <v/>
      </c>
      <c r="X19" s="8" t="str">
        <f t="shared" si="10"/>
        <v/>
      </c>
      <c r="Y19" s="11" t="str">
        <f t="shared" si="11"/>
        <v/>
      </c>
      <c r="Z19" s="11" t="str">
        <f t="shared" si="12"/>
        <v/>
      </c>
      <c r="AA19" s="11" t="str">
        <f t="shared" si="13"/>
        <v/>
      </c>
      <c r="AB19" s="11" t="str">
        <f t="shared" si="14"/>
        <v/>
      </c>
      <c r="AC19" s="12" t="str">
        <f t="shared" si="15"/>
        <v/>
      </c>
      <c r="AD19" s="6" t="str">
        <f t="shared" si="16"/>
        <v>Gündüz</v>
      </c>
      <c r="AE19" s="18" t="str">
        <f t="shared" si="19"/>
        <v/>
      </c>
      <c r="AF19" s="18" t="str">
        <f t="shared" si="20"/>
        <v/>
      </c>
      <c r="AG19" s="19" t="str">
        <f t="shared" si="21"/>
        <v/>
      </c>
      <c r="AH19" s="18" t="str">
        <f>IF(AF19="","",WORKDAY.INTL(AF19-1,1,V19,'Resmi Tatiller'!$A$2:$A$17))</f>
        <v/>
      </c>
      <c r="AI19" s="18" t="str">
        <f t="shared" si="22"/>
        <v/>
      </c>
      <c r="AJ19" s="18" t="str">
        <f>IF(AE19="","",IF(AH19&lt;&gt;AF19,AH19+TIME(8,0,0),IF(AG19&lt;TIME(8,0,0),AF19+TIME(8,0,0),IF(AG19&lt;TIME(12,0,0),AE19,IF(AG19&lt;TIME(12,45,0),AF19+TIME(12,45,0),IF(AG19&lt;TIME(15,0,0),AE19,IF(AG19&lt;TIME(15,15,0),AF19+TIME(15,15,0),IF(AG19&lt;TIME(18,0,0),AE19,WORKDAY.INTL(AF19,1,V19,'Resmi Tatiller'!$A$2:$A$17)+TIME(8,0,0)))))))))</f>
        <v/>
      </c>
      <c r="AK19" s="18" t="str">
        <f>IF(AE19="","",IF(AH19&lt;&gt;AF19,AH19+TIME(8,0,0),IF(AG19&lt;TIME(8,0,0),AF19+TIME(8,0,0),IF(AG19&lt;TIME(12,0,0),AE19,IF(AG19&lt;TIME(12,45,0),AF19+TIME(12,45,0),IF(AG19&lt;TIME(15,0,0),AE19,IF(AG19&lt;TIME(15,15,0),AF19+TIME(15,15,0),IF(AG19&lt;TIME(20,0,0),AE19,WORKDAY.INTL(AF19,1,V19,'Resmi Tatiller'!$A$2:$A$17)+TIME(8,0,0)))))))))</f>
        <v/>
      </c>
      <c r="AL19" s="18" t="str">
        <f t="shared" si="23"/>
        <v/>
      </c>
    </row>
    <row r="20" spans="1:38" x14ac:dyDescent="0.25">
      <c r="A20" s="6" t="str">
        <f t="shared" si="0"/>
        <v/>
      </c>
      <c r="B20" s="6"/>
      <c r="C20" s="7" t="str">
        <f>IFERROR(VLOOKUP(B20,'Ürün Veri'!$A:$E,2,FALSE),"")</f>
        <v/>
      </c>
      <c r="D20" s="7" t="str">
        <f>IFERROR(VLOOKUP(B20,'Ürün Veri'!$A:$E,3,FALSE),"")</f>
        <v/>
      </c>
      <c r="E20" s="7" t="str">
        <f>IFERROR(VLOOKUP(B20,'Ürün Veri'!$A:$E,4,FALSE),"")</f>
        <v/>
      </c>
      <c r="F20" s="7" t="str">
        <f>IFERROR(VLOOKUP(B20,'Ürün Veri'!$A:$E,5,FALSE),"")</f>
        <v/>
      </c>
      <c r="G20" s="6"/>
      <c r="H20" s="6"/>
      <c r="I20" s="14">
        <v>10</v>
      </c>
      <c r="J20" s="15">
        <f t="shared" si="1"/>
        <v>45</v>
      </c>
      <c r="K20" s="15">
        <f t="shared" si="2"/>
        <v>15</v>
      </c>
      <c r="L20" s="8">
        <f t="shared" si="3"/>
        <v>9</v>
      </c>
      <c r="M20" s="6" t="s">
        <v>763</v>
      </c>
      <c r="N20" s="9" t="str">
        <f t="shared" si="17"/>
        <v/>
      </c>
      <c r="O20" s="10" t="str">
        <f t="shared" si="18"/>
        <v/>
      </c>
      <c r="P20" s="8" t="str">
        <f t="shared" si="4"/>
        <v/>
      </c>
      <c r="Q20" s="8" t="str">
        <f t="shared" si="5"/>
        <v/>
      </c>
      <c r="R20" s="9" t="str">
        <f>IF(AB20="","",WORKDAY.INTL(W20,AA20,V20,'Resmi Tatiller'!$A$2:$A$17))</f>
        <v/>
      </c>
      <c r="S20" s="10" t="str">
        <f t="shared" si="6"/>
        <v/>
      </c>
      <c r="T20" s="8" t="str">
        <f t="shared" si="7"/>
        <v>Boş</v>
      </c>
      <c r="U20" s="8">
        <f t="shared" si="8"/>
        <v>540</v>
      </c>
      <c r="V20" s="11" t="str">
        <f t="shared" si="9"/>
        <v>0000011</v>
      </c>
      <c r="W20" s="9" t="str">
        <f>IF(OR(N20="",O20=""),"",IF($AD20="24 Saat",N20,IF($AD20="12 Saat",IF(O20&gt;=TIME(20,0,0),WORKDAY.INTL(N20,1,V20,'Resmi Tatiller'!$A$2:$A$17),WORKDAY.INTL(N20-1,1,V20,'Resmi Tatiller'!$A$2:$A$17)),IF($AD20="2 Vardiya",IF(O20&lt;TIME(6,0,0),N20-1,IF(O20&lt;TIME(8,0,0),WORKDAY.INTL(N20-1,1,V20,'Resmi Tatiller'!$A$2:$A$17),N20)),IF(O20&gt;=TIME(18,0,0),WORKDAY.INTL(N20,1,V20,'Resmi Tatiller'!$A$2:$A$17),WORKDAY.INTL(N20-1,1,V20,'Resmi Tatiller'!$A$2:$A$17))))))</f>
        <v/>
      </c>
      <c r="X20" s="8" t="str">
        <f t="shared" si="10"/>
        <v/>
      </c>
      <c r="Y20" s="11" t="str">
        <f t="shared" si="11"/>
        <v/>
      </c>
      <c r="Z20" s="11" t="str">
        <f t="shared" si="12"/>
        <v/>
      </c>
      <c r="AA20" s="11" t="str">
        <f t="shared" si="13"/>
        <v/>
      </c>
      <c r="AB20" s="11" t="str">
        <f t="shared" si="14"/>
        <v/>
      </c>
      <c r="AC20" s="12" t="str">
        <f t="shared" si="15"/>
        <v/>
      </c>
      <c r="AD20" s="6" t="str">
        <f t="shared" si="16"/>
        <v>Gündüz</v>
      </c>
      <c r="AE20" s="18" t="str">
        <f t="shared" si="19"/>
        <v/>
      </c>
      <c r="AF20" s="18" t="str">
        <f t="shared" si="20"/>
        <v/>
      </c>
      <c r="AG20" s="19" t="str">
        <f t="shared" si="21"/>
        <v/>
      </c>
      <c r="AH20" s="18" t="str">
        <f>IF(AF20="","",WORKDAY.INTL(AF20-1,1,V20,'Resmi Tatiller'!$A$2:$A$17))</f>
        <v/>
      </c>
      <c r="AI20" s="18" t="str">
        <f t="shared" si="22"/>
        <v/>
      </c>
      <c r="AJ20" s="18" t="str">
        <f>IF(AE20="","",IF(AH20&lt;&gt;AF20,AH20+TIME(8,0,0),IF(AG20&lt;TIME(8,0,0),AF20+TIME(8,0,0),IF(AG20&lt;TIME(12,0,0),AE20,IF(AG20&lt;TIME(12,45,0),AF20+TIME(12,45,0),IF(AG20&lt;TIME(15,0,0),AE20,IF(AG20&lt;TIME(15,15,0),AF20+TIME(15,15,0),IF(AG20&lt;TIME(18,0,0),AE20,WORKDAY.INTL(AF20,1,V20,'Resmi Tatiller'!$A$2:$A$17)+TIME(8,0,0)))))))))</f>
        <v/>
      </c>
      <c r="AK20" s="18" t="str">
        <f>IF(AE20="","",IF(AH20&lt;&gt;AF20,AH20+TIME(8,0,0),IF(AG20&lt;TIME(8,0,0),AF20+TIME(8,0,0),IF(AG20&lt;TIME(12,0,0),AE20,IF(AG20&lt;TIME(12,45,0),AF20+TIME(12,45,0),IF(AG20&lt;TIME(15,0,0),AE20,IF(AG20&lt;TIME(15,15,0),AF20+TIME(15,15,0),IF(AG20&lt;TIME(20,0,0),AE20,WORKDAY.INTL(AF20,1,V20,'Resmi Tatiller'!$A$2:$A$17)+TIME(8,0,0)))))))))</f>
        <v/>
      </c>
      <c r="AL20" s="18" t="str">
        <f t="shared" si="23"/>
        <v/>
      </c>
    </row>
    <row r="21" spans="1:38" x14ac:dyDescent="0.25">
      <c r="A21" s="6" t="str">
        <f t="shared" si="0"/>
        <v/>
      </c>
      <c r="B21" s="6"/>
      <c r="C21" s="7" t="str">
        <f>IFERROR(VLOOKUP(B21,'Ürün Veri'!$A:$E,2,FALSE),"")</f>
        <v/>
      </c>
      <c r="D21" s="7" t="str">
        <f>IFERROR(VLOOKUP(B21,'Ürün Veri'!$A:$E,3,FALSE),"")</f>
        <v/>
      </c>
      <c r="E21" s="7" t="str">
        <f>IFERROR(VLOOKUP(B21,'Ürün Veri'!$A:$E,4,FALSE),"")</f>
        <v/>
      </c>
      <c r="F21" s="7" t="str">
        <f>IFERROR(VLOOKUP(B21,'Ürün Veri'!$A:$E,5,FALSE),"")</f>
        <v/>
      </c>
      <c r="G21" s="6"/>
      <c r="H21" s="6"/>
      <c r="I21" s="14">
        <v>10</v>
      </c>
      <c r="J21" s="15">
        <f t="shared" si="1"/>
        <v>45</v>
      </c>
      <c r="K21" s="15">
        <f t="shared" si="2"/>
        <v>15</v>
      </c>
      <c r="L21" s="8">
        <f t="shared" si="3"/>
        <v>9</v>
      </c>
      <c r="M21" s="6" t="s">
        <v>763</v>
      </c>
      <c r="N21" s="9" t="str">
        <f t="shared" si="17"/>
        <v/>
      </c>
      <c r="O21" s="10" t="str">
        <f t="shared" si="18"/>
        <v/>
      </c>
      <c r="P21" s="8" t="str">
        <f t="shared" si="4"/>
        <v/>
      </c>
      <c r="Q21" s="8" t="str">
        <f t="shared" si="5"/>
        <v/>
      </c>
      <c r="R21" s="9" t="str">
        <f>IF(AB21="","",WORKDAY.INTL(W21,AA21,V21,'Resmi Tatiller'!$A$2:$A$17))</f>
        <v/>
      </c>
      <c r="S21" s="10" t="str">
        <f t="shared" si="6"/>
        <v/>
      </c>
      <c r="T21" s="8" t="str">
        <f t="shared" si="7"/>
        <v>Boş</v>
      </c>
      <c r="U21" s="8">
        <f t="shared" si="8"/>
        <v>540</v>
      </c>
      <c r="V21" s="11" t="str">
        <f t="shared" si="9"/>
        <v>0000011</v>
      </c>
      <c r="W21" s="9" t="str">
        <f>IF(OR(N21="",O21=""),"",IF($AD21="24 Saat",N21,IF($AD21="12 Saat",IF(O21&gt;=TIME(20,0,0),WORKDAY.INTL(N21,1,V21,'Resmi Tatiller'!$A$2:$A$17),WORKDAY.INTL(N21-1,1,V21,'Resmi Tatiller'!$A$2:$A$17)),IF($AD21="2 Vardiya",IF(O21&lt;TIME(6,0,0),N21-1,IF(O21&lt;TIME(8,0,0),WORKDAY.INTL(N21-1,1,V21,'Resmi Tatiller'!$A$2:$A$17),N21)),IF(O21&gt;=TIME(18,0,0),WORKDAY.INTL(N21,1,V21,'Resmi Tatiller'!$A$2:$A$17),WORKDAY.INTL(N21-1,1,V21,'Resmi Tatiller'!$A$2:$A$17))))))</f>
        <v/>
      </c>
      <c r="X21" s="8" t="str">
        <f t="shared" si="10"/>
        <v/>
      </c>
      <c r="Y21" s="11" t="str">
        <f t="shared" si="11"/>
        <v/>
      </c>
      <c r="Z21" s="11" t="str">
        <f t="shared" si="12"/>
        <v/>
      </c>
      <c r="AA21" s="11" t="str">
        <f t="shared" si="13"/>
        <v/>
      </c>
      <c r="AB21" s="11" t="str">
        <f t="shared" si="14"/>
        <v/>
      </c>
      <c r="AC21" s="12" t="str">
        <f t="shared" si="15"/>
        <v/>
      </c>
      <c r="AD21" s="6" t="str">
        <f t="shared" si="16"/>
        <v>Gündüz</v>
      </c>
      <c r="AE21" s="18" t="str">
        <f t="shared" si="19"/>
        <v/>
      </c>
      <c r="AF21" s="18" t="str">
        <f t="shared" si="20"/>
        <v/>
      </c>
      <c r="AG21" s="19" t="str">
        <f t="shared" si="21"/>
        <v/>
      </c>
      <c r="AH21" s="18" t="str">
        <f>IF(AF21="","",WORKDAY.INTL(AF21-1,1,V21,'Resmi Tatiller'!$A$2:$A$17))</f>
        <v/>
      </c>
      <c r="AI21" s="18" t="str">
        <f t="shared" si="22"/>
        <v/>
      </c>
      <c r="AJ21" s="18" t="str">
        <f>IF(AE21="","",IF(AH21&lt;&gt;AF21,AH21+TIME(8,0,0),IF(AG21&lt;TIME(8,0,0),AF21+TIME(8,0,0),IF(AG21&lt;TIME(12,0,0),AE21,IF(AG21&lt;TIME(12,45,0),AF21+TIME(12,45,0),IF(AG21&lt;TIME(15,0,0),AE21,IF(AG21&lt;TIME(15,15,0),AF21+TIME(15,15,0),IF(AG21&lt;TIME(18,0,0),AE21,WORKDAY.INTL(AF21,1,V21,'Resmi Tatiller'!$A$2:$A$17)+TIME(8,0,0)))))))))</f>
        <v/>
      </c>
      <c r="AK21" s="18" t="str">
        <f>IF(AE21="","",IF(AH21&lt;&gt;AF21,AH21+TIME(8,0,0),IF(AG21&lt;TIME(8,0,0),AF21+TIME(8,0,0),IF(AG21&lt;TIME(12,0,0),AE21,IF(AG21&lt;TIME(12,45,0),AF21+TIME(12,45,0),IF(AG21&lt;TIME(15,0,0),AE21,IF(AG21&lt;TIME(15,15,0),AF21+TIME(15,15,0),IF(AG21&lt;TIME(20,0,0),AE21,WORKDAY.INTL(AF21,1,V21,'Resmi Tatiller'!$A$2:$A$17)+TIME(8,0,0)))))))))</f>
        <v/>
      </c>
      <c r="AL21" s="18" t="str">
        <f t="shared" si="23"/>
        <v/>
      </c>
    </row>
    <row r="22" spans="1:38" x14ac:dyDescent="0.25">
      <c r="A22" s="6" t="str">
        <f t="shared" si="0"/>
        <v/>
      </c>
      <c r="B22" s="6"/>
      <c r="C22" s="7" t="str">
        <f>IFERROR(VLOOKUP(B22,'Ürün Veri'!$A:$E,2,FALSE),"")</f>
        <v/>
      </c>
      <c r="D22" s="7" t="str">
        <f>IFERROR(VLOOKUP(B22,'Ürün Veri'!$A:$E,3,FALSE),"")</f>
        <v/>
      </c>
      <c r="E22" s="7" t="str">
        <f>IFERROR(VLOOKUP(B22,'Ürün Veri'!$A:$E,4,FALSE),"")</f>
        <v/>
      </c>
      <c r="F22" s="7" t="str">
        <f>IFERROR(VLOOKUP(B22,'Ürün Veri'!$A:$E,5,FALSE),"")</f>
        <v/>
      </c>
      <c r="G22" s="6"/>
      <c r="H22" s="6"/>
      <c r="I22" s="14">
        <v>10</v>
      </c>
      <c r="J22" s="15">
        <f t="shared" si="1"/>
        <v>45</v>
      </c>
      <c r="K22" s="15">
        <f t="shared" si="2"/>
        <v>15</v>
      </c>
      <c r="L22" s="8">
        <f t="shared" si="3"/>
        <v>9</v>
      </c>
      <c r="M22" s="6" t="s">
        <v>763</v>
      </c>
      <c r="N22" s="9" t="str">
        <f t="shared" si="17"/>
        <v/>
      </c>
      <c r="O22" s="10" t="str">
        <f t="shared" si="18"/>
        <v/>
      </c>
      <c r="P22" s="8" t="str">
        <f t="shared" si="4"/>
        <v/>
      </c>
      <c r="Q22" s="8" t="str">
        <f t="shared" si="5"/>
        <v/>
      </c>
      <c r="R22" s="9" t="str">
        <f>IF(AB22="","",WORKDAY.INTL(W22,AA22,V22,'Resmi Tatiller'!$A$2:$A$17))</f>
        <v/>
      </c>
      <c r="S22" s="10" t="str">
        <f t="shared" si="6"/>
        <v/>
      </c>
      <c r="T22" s="8" t="str">
        <f t="shared" si="7"/>
        <v>Boş</v>
      </c>
      <c r="U22" s="8">
        <f t="shared" si="8"/>
        <v>540</v>
      </c>
      <c r="V22" s="11" t="str">
        <f t="shared" si="9"/>
        <v>0000011</v>
      </c>
      <c r="W22" s="9" t="str">
        <f>IF(OR(N22="",O22=""),"",IF($AD22="24 Saat",N22,IF($AD22="12 Saat",IF(O22&gt;=TIME(20,0,0),WORKDAY.INTL(N22,1,V22,'Resmi Tatiller'!$A$2:$A$17),WORKDAY.INTL(N22-1,1,V22,'Resmi Tatiller'!$A$2:$A$17)),IF($AD22="2 Vardiya",IF(O22&lt;TIME(6,0,0),N22-1,IF(O22&lt;TIME(8,0,0),WORKDAY.INTL(N22-1,1,V22,'Resmi Tatiller'!$A$2:$A$17),N22)),IF(O22&gt;=TIME(18,0,0),WORKDAY.INTL(N22,1,V22,'Resmi Tatiller'!$A$2:$A$17),WORKDAY.INTL(N22-1,1,V22,'Resmi Tatiller'!$A$2:$A$17))))))</f>
        <v/>
      </c>
      <c r="X22" s="8" t="str">
        <f t="shared" si="10"/>
        <v/>
      </c>
      <c r="Y22" s="11" t="str">
        <f t="shared" si="11"/>
        <v/>
      </c>
      <c r="Z22" s="11" t="str">
        <f t="shared" si="12"/>
        <v/>
      </c>
      <c r="AA22" s="11" t="str">
        <f t="shared" si="13"/>
        <v/>
      </c>
      <c r="AB22" s="11" t="str">
        <f t="shared" si="14"/>
        <v/>
      </c>
      <c r="AC22" s="12" t="str">
        <f t="shared" si="15"/>
        <v/>
      </c>
      <c r="AD22" s="6" t="str">
        <f t="shared" si="16"/>
        <v>Gündüz</v>
      </c>
      <c r="AE22" s="18" t="str">
        <f t="shared" si="19"/>
        <v/>
      </c>
      <c r="AF22" s="18" t="str">
        <f t="shared" si="20"/>
        <v/>
      </c>
      <c r="AG22" s="19" t="str">
        <f t="shared" si="21"/>
        <v/>
      </c>
      <c r="AH22" s="18" t="str">
        <f>IF(AF22="","",WORKDAY.INTL(AF22-1,1,V22,'Resmi Tatiller'!$A$2:$A$17))</f>
        <v/>
      </c>
      <c r="AI22" s="18" t="str">
        <f t="shared" si="22"/>
        <v/>
      </c>
      <c r="AJ22" s="18" t="str">
        <f>IF(AE22="","",IF(AH22&lt;&gt;AF22,AH22+TIME(8,0,0),IF(AG22&lt;TIME(8,0,0),AF22+TIME(8,0,0),IF(AG22&lt;TIME(12,0,0),AE22,IF(AG22&lt;TIME(12,45,0),AF22+TIME(12,45,0),IF(AG22&lt;TIME(15,0,0),AE22,IF(AG22&lt;TIME(15,15,0),AF22+TIME(15,15,0),IF(AG22&lt;TIME(18,0,0),AE22,WORKDAY.INTL(AF22,1,V22,'Resmi Tatiller'!$A$2:$A$17)+TIME(8,0,0)))))))))</f>
        <v/>
      </c>
      <c r="AK22" s="18" t="str">
        <f>IF(AE22="","",IF(AH22&lt;&gt;AF22,AH22+TIME(8,0,0),IF(AG22&lt;TIME(8,0,0),AF22+TIME(8,0,0),IF(AG22&lt;TIME(12,0,0),AE22,IF(AG22&lt;TIME(12,45,0),AF22+TIME(12,45,0),IF(AG22&lt;TIME(15,0,0),AE22,IF(AG22&lt;TIME(15,15,0),AF22+TIME(15,15,0),IF(AG22&lt;TIME(20,0,0),AE22,WORKDAY.INTL(AF22,1,V22,'Resmi Tatiller'!$A$2:$A$17)+TIME(8,0,0)))))))))</f>
        <v/>
      </c>
      <c r="AL22" s="18" t="str">
        <f t="shared" si="23"/>
        <v/>
      </c>
    </row>
    <row r="23" spans="1:38" x14ac:dyDescent="0.25">
      <c r="A23" s="6" t="str">
        <f t="shared" si="0"/>
        <v/>
      </c>
      <c r="B23" s="6"/>
      <c r="C23" s="7" t="str">
        <f>IFERROR(VLOOKUP(B23,'Ürün Veri'!$A:$E,2,FALSE),"")</f>
        <v/>
      </c>
      <c r="D23" s="7" t="str">
        <f>IFERROR(VLOOKUP(B23,'Ürün Veri'!$A:$E,3,FALSE),"")</f>
        <v/>
      </c>
      <c r="E23" s="7" t="str">
        <f>IFERROR(VLOOKUP(B23,'Ürün Veri'!$A:$E,4,FALSE),"")</f>
        <v/>
      </c>
      <c r="F23" s="7" t="str">
        <f>IFERROR(VLOOKUP(B23,'Ürün Veri'!$A:$E,5,FALSE),"")</f>
        <v/>
      </c>
      <c r="G23" s="6"/>
      <c r="H23" s="6"/>
      <c r="I23" s="14">
        <v>10</v>
      </c>
      <c r="J23" s="15">
        <f t="shared" si="1"/>
        <v>45</v>
      </c>
      <c r="K23" s="15">
        <f t="shared" si="2"/>
        <v>15</v>
      </c>
      <c r="L23" s="8">
        <f t="shared" si="3"/>
        <v>9</v>
      </c>
      <c r="M23" s="6" t="s">
        <v>763</v>
      </c>
      <c r="N23" s="9" t="str">
        <f t="shared" si="17"/>
        <v/>
      </c>
      <c r="O23" s="10" t="str">
        <f t="shared" si="18"/>
        <v/>
      </c>
      <c r="P23" s="8" t="str">
        <f t="shared" si="4"/>
        <v/>
      </c>
      <c r="Q23" s="8" t="str">
        <f t="shared" si="5"/>
        <v/>
      </c>
      <c r="R23" s="9" t="str">
        <f>IF(AB23="","",WORKDAY.INTL(W23,AA23,V23,'Resmi Tatiller'!$A$2:$A$17))</f>
        <v/>
      </c>
      <c r="S23" s="10" t="str">
        <f t="shared" si="6"/>
        <v/>
      </c>
      <c r="T23" s="8" t="str">
        <f t="shared" si="7"/>
        <v>Boş</v>
      </c>
      <c r="U23" s="8">
        <f t="shared" si="8"/>
        <v>540</v>
      </c>
      <c r="V23" s="11" t="str">
        <f t="shared" si="9"/>
        <v>0000011</v>
      </c>
      <c r="W23" s="9" t="str">
        <f>IF(OR(N23="",O23=""),"",IF($AD23="24 Saat",N23,IF($AD23="12 Saat",IF(O23&gt;=TIME(20,0,0),WORKDAY.INTL(N23,1,V23,'Resmi Tatiller'!$A$2:$A$17),WORKDAY.INTL(N23-1,1,V23,'Resmi Tatiller'!$A$2:$A$17)),IF($AD23="2 Vardiya",IF(O23&lt;TIME(6,0,0),N23-1,IF(O23&lt;TIME(8,0,0),WORKDAY.INTL(N23-1,1,V23,'Resmi Tatiller'!$A$2:$A$17),N23)),IF(O23&gt;=TIME(18,0,0),WORKDAY.INTL(N23,1,V23,'Resmi Tatiller'!$A$2:$A$17),WORKDAY.INTL(N23-1,1,V23,'Resmi Tatiller'!$A$2:$A$17))))))</f>
        <v/>
      </c>
      <c r="X23" s="8" t="str">
        <f t="shared" si="10"/>
        <v/>
      </c>
      <c r="Y23" s="11" t="str">
        <f t="shared" si="11"/>
        <v/>
      </c>
      <c r="Z23" s="11" t="str">
        <f t="shared" si="12"/>
        <v/>
      </c>
      <c r="AA23" s="11" t="str">
        <f t="shared" si="13"/>
        <v/>
      </c>
      <c r="AB23" s="11" t="str">
        <f t="shared" si="14"/>
        <v/>
      </c>
      <c r="AC23" s="12" t="str">
        <f t="shared" si="15"/>
        <v/>
      </c>
      <c r="AD23" s="6" t="str">
        <f t="shared" si="16"/>
        <v>Gündüz</v>
      </c>
      <c r="AE23" s="18" t="str">
        <f t="shared" si="19"/>
        <v/>
      </c>
      <c r="AF23" s="18" t="str">
        <f t="shared" si="20"/>
        <v/>
      </c>
      <c r="AG23" s="19" t="str">
        <f t="shared" si="21"/>
        <v/>
      </c>
      <c r="AH23" s="18" t="str">
        <f>IF(AF23="","",WORKDAY.INTL(AF23-1,1,V23,'Resmi Tatiller'!$A$2:$A$17))</f>
        <v/>
      </c>
      <c r="AI23" s="18" t="str">
        <f t="shared" si="22"/>
        <v/>
      </c>
      <c r="AJ23" s="18" t="str">
        <f>IF(AE23="","",IF(AH23&lt;&gt;AF23,AH23+TIME(8,0,0),IF(AG23&lt;TIME(8,0,0),AF23+TIME(8,0,0),IF(AG23&lt;TIME(12,0,0),AE23,IF(AG23&lt;TIME(12,45,0),AF23+TIME(12,45,0),IF(AG23&lt;TIME(15,0,0),AE23,IF(AG23&lt;TIME(15,15,0),AF23+TIME(15,15,0),IF(AG23&lt;TIME(18,0,0),AE23,WORKDAY.INTL(AF23,1,V23,'Resmi Tatiller'!$A$2:$A$17)+TIME(8,0,0)))))))))</f>
        <v/>
      </c>
      <c r="AK23" s="18" t="str">
        <f>IF(AE23="","",IF(AH23&lt;&gt;AF23,AH23+TIME(8,0,0),IF(AG23&lt;TIME(8,0,0),AF23+TIME(8,0,0),IF(AG23&lt;TIME(12,0,0),AE23,IF(AG23&lt;TIME(12,45,0),AF23+TIME(12,45,0),IF(AG23&lt;TIME(15,0,0),AE23,IF(AG23&lt;TIME(15,15,0),AF23+TIME(15,15,0),IF(AG23&lt;TIME(20,0,0),AE23,WORKDAY.INTL(AF23,1,V23,'Resmi Tatiller'!$A$2:$A$17)+TIME(8,0,0)))))))))</f>
        <v/>
      </c>
      <c r="AL23" s="18" t="str">
        <f t="shared" si="23"/>
        <v/>
      </c>
    </row>
    <row r="24" spans="1:38" x14ac:dyDescent="0.25">
      <c r="A24" s="6" t="str">
        <f t="shared" si="0"/>
        <v/>
      </c>
      <c r="B24" s="6"/>
      <c r="C24" s="7" t="str">
        <f>IFERROR(VLOOKUP(B24,'Ürün Veri'!$A:$E,2,FALSE),"")</f>
        <v/>
      </c>
      <c r="D24" s="7" t="str">
        <f>IFERROR(VLOOKUP(B24,'Ürün Veri'!$A:$E,3,FALSE),"")</f>
        <v/>
      </c>
      <c r="E24" s="7" t="str">
        <f>IFERROR(VLOOKUP(B24,'Ürün Veri'!$A:$E,4,FALSE),"")</f>
        <v/>
      </c>
      <c r="F24" s="7" t="str">
        <f>IFERROR(VLOOKUP(B24,'Ürün Veri'!$A:$E,5,FALSE),"")</f>
        <v/>
      </c>
      <c r="G24" s="6"/>
      <c r="H24" s="6"/>
      <c r="I24" s="14">
        <v>10</v>
      </c>
      <c r="J24" s="15">
        <f t="shared" si="1"/>
        <v>45</v>
      </c>
      <c r="K24" s="15">
        <f t="shared" si="2"/>
        <v>15</v>
      </c>
      <c r="L24" s="8">
        <f t="shared" si="3"/>
        <v>9</v>
      </c>
      <c r="M24" s="6" t="s">
        <v>763</v>
      </c>
      <c r="N24" s="9" t="str">
        <f t="shared" si="17"/>
        <v/>
      </c>
      <c r="O24" s="10" t="str">
        <f t="shared" si="18"/>
        <v/>
      </c>
      <c r="P24" s="8" t="str">
        <f t="shared" si="4"/>
        <v/>
      </c>
      <c r="Q24" s="8" t="str">
        <f t="shared" si="5"/>
        <v/>
      </c>
      <c r="R24" s="9" t="str">
        <f>IF(AB24="","",WORKDAY.INTL(W24,AA24,V24,'Resmi Tatiller'!$A$2:$A$17))</f>
        <v/>
      </c>
      <c r="S24" s="10" t="str">
        <f t="shared" si="6"/>
        <v/>
      </c>
      <c r="T24" s="8" t="str">
        <f t="shared" si="7"/>
        <v>Boş</v>
      </c>
      <c r="U24" s="8">
        <f t="shared" si="8"/>
        <v>540</v>
      </c>
      <c r="V24" s="11" t="str">
        <f t="shared" si="9"/>
        <v>0000011</v>
      </c>
      <c r="W24" s="9" t="str">
        <f>IF(OR(N24="",O24=""),"",IF($AD24="24 Saat",N24,IF($AD24="12 Saat",IF(O24&gt;=TIME(20,0,0),WORKDAY.INTL(N24,1,V24,'Resmi Tatiller'!$A$2:$A$17),WORKDAY.INTL(N24-1,1,V24,'Resmi Tatiller'!$A$2:$A$17)),IF($AD24="2 Vardiya",IF(O24&lt;TIME(6,0,0),N24-1,IF(O24&lt;TIME(8,0,0),WORKDAY.INTL(N24-1,1,V24,'Resmi Tatiller'!$A$2:$A$17),N24)),IF(O24&gt;=TIME(18,0,0),WORKDAY.INTL(N24,1,V24,'Resmi Tatiller'!$A$2:$A$17),WORKDAY.INTL(N24-1,1,V24,'Resmi Tatiller'!$A$2:$A$17))))))</f>
        <v/>
      </c>
      <c r="X24" s="8" t="str">
        <f t="shared" si="10"/>
        <v/>
      </c>
      <c r="Y24" s="11" t="str">
        <f t="shared" si="11"/>
        <v/>
      </c>
      <c r="Z24" s="11" t="str">
        <f t="shared" si="12"/>
        <v/>
      </c>
      <c r="AA24" s="11" t="str">
        <f t="shared" si="13"/>
        <v/>
      </c>
      <c r="AB24" s="11" t="str">
        <f t="shared" si="14"/>
        <v/>
      </c>
      <c r="AC24" s="12" t="str">
        <f t="shared" si="15"/>
        <v/>
      </c>
      <c r="AD24" s="6" t="str">
        <f t="shared" si="16"/>
        <v>Gündüz</v>
      </c>
      <c r="AE24" s="18" t="str">
        <f t="shared" si="19"/>
        <v/>
      </c>
      <c r="AF24" s="18" t="str">
        <f t="shared" si="20"/>
        <v/>
      </c>
      <c r="AG24" s="19" t="str">
        <f t="shared" si="21"/>
        <v/>
      </c>
      <c r="AH24" s="18" t="str">
        <f>IF(AF24="","",WORKDAY.INTL(AF24-1,1,V24,'Resmi Tatiller'!$A$2:$A$17))</f>
        <v/>
      </c>
      <c r="AI24" s="18" t="str">
        <f t="shared" si="22"/>
        <v/>
      </c>
      <c r="AJ24" s="18" t="str">
        <f>IF(AE24="","",IF(AH24&lt;&gt;AF24,AH24+TIME(8,0,0),IF(AG24&lt;TIME(8,0,0),AF24+TIME(8,0,0),IF(AG24&lt;TIME(12,0,0),AE24,IF(AG24&lt;TIME(12,45,0),AF24+TIME(12,45,0),IF(AG24&lt;TIME(15,0,0),AE24,IF(AG24&lt;TIME(15,15,0),AF24+TIME(15,15,0),IF(AG24&lt;TIME(18,0,0),AE24,WORKDAY.INTL(AF24,1,V24,'Resmi Tatiller'!$A$2:$A$17)+TIME(8,0,0)))))))))</f>
        <v/>
      </c>
      <c r="AK24" s="18" t="str">
        <f>IF(AE24="","",IF(AH24&lt;&gt;AF24,AH24+TIME(8,0,0),IF(AG24&lt;TIME(8,0,0),AF24+TIME(8,0,0),IF(AG24&lt;TIME(12,0,0),AE24,IF(AG24&lt;TIME(12,45,0),AF24+TIME(12,45,0),IF(AG24&lt;TIME(15,0,0),AE24,IF(AG24&lt;TIME(15,15,0),AF24+TIME(15,15,0),IF(AG24&lt;TIME(20,0,0),AE24,WORKDAY.INTL(AF24,1,V24,'Resmi Tatiller'!$A$2:$A$17)+TIME(8,0,0)))))))))</f>
        <v/>
      </c>
      <c r="AL24" s="18" t="str">
        <f t="shared" si="23"/>
        <v/>
      </c>
    </row>
    <row r="25" spans="1:38" x14ac:dyDescent="0.25">
      <c r="A25" s="6" t="str">
        <f t="shared" si="0"/>
        <v/>
      </c>
      <c r="B25" s="6"/>
      <c r="C25" s="7" t="str">
        <f>IFERROR(VLOOKUP(B25,'Ürün Veri'!$A:$E,2,FALSE),"")</f>
        <v/>
      </c>
      <c r="D25" s="7" t="str">
        <f>IFERROR(VLOOKUP(B25,'Ürün Veri'!$A:$E,3,FALSE),"")</f>
        <v/>
      </c>
      <c r="E25" s="7" t="str">
        <f>IFERROR(VLOOKUP(B25,'Ürün Veri'!$A:$E,4,FALSE),"")</f>
        <v/>
      </c>
      <c r="F25" s="7" t="str">
        <f>IFERROR(VLOOKUP(B25,'Ürün Veri'!$A:$E,5,FALSE),"")</f>
        <v/>
      </c>
      <c r="G25" s="6"/>
      <c r="H25" s="6"/>
      <c r="I25" s="14">
        <v>10</v>
      </c>
      <c r="J25" s="15">
        <f t="shared" si="1"/>
        <v>45</v>
      </c>
      <c r="K25" s="15">
        <f t="shared" si="2"/>
        <v>15</v>
      </c>
      <c r="L25" s="8">
        <f t="shared" si="3"/>
        <v>9</v>
      </c>
      <c r="M25" s="6" t="s">
        <v>763</v>
      </c>
      <c r="N25" s="9" t="str">
        <f t="shared" si="17"/>
        <v/>
      </c>
      <c r="O25" s="10" t="str">
        <f t="shared" si="18"/>
        <v/>
      </c>
      <c r="P25" s="8" t="str">
        <f t="shared" si="4"/>
        <v/>
      </c>
      <c r="Q25" s="8" t="str">
        <f t="shared" si="5"/>
        <v/>
      </c>
      <c r="R25" s="9" t="str">
        <f>IF(AB25="","",WORKDAY.INTL(W25,AA25,V25,'Resmi Tatiller'!$A$2:$A$17))</f>
        <v/>
      </c>
      <c r="S25" s="10" t="str">
        <f t="shared" si="6"/>
        <v/>
      </c>
      <c r="T25" s="8" t="str">
        <f t="shared" si="7"/>
        <v>Boş</v>
      </c>
      <c r="U25" s="8">
        <f t="shared" si="8"/>
        <v>540</v>
      </c>
      <c r="V25" s="11" t="str">
        <f t="shared" si="9"/>
        <v>0000011</v>
      </c>
      <c r="W25" s="9" t="str">
        <f>IF(OR(N25="",O25=""),"",IF($AD25="24 Saat",N25,IF($AD25="12 Saat",IF(O25&gt;=TIME(20,0,0),WORKDAY.INTL(N25,1,V25,'Resmi Tatiller'!$A$2:$A$17),WORKDAY.INTL(N25-1,1,V25,'Resmi Tatiller'!$A$2:$A$17)),IF($AD25="2 Vardiya",IF(O25&lt;TIME(6,0,0),N25-1,IF(O25&lt;TIME(8,0,0),WORKDAY.INTL(N25-1,1,V25,'Resmi Tatiller'!$A$2:$A$17),N25)),IF(O25&gt;=TIME(18,0,0),WORKDAY.INTL(N25,1,V25,'Resmi Tatiller'!$A$2:$A$17),WORKDAY.INTL(N25-1,1,V25,'Resmi Tatiller'!$A$2:$A$17))))))</f>
        <v/>
      </c>
      <c r="X25" s="8" t="str">
        <f t="shared" si="10"/>
        <v/>
      </c>
      <c r="Y25" s="11" t="str">
        <f t="shared" si="11"/>
        <v/>
      </c>
      <c r="Z25" s="11" t="str">
        <f t="shared" si="12"/>
        <v/>
      </c>
      <c r="AA25" s="11" t="str">
        <f t="shared" si="13"/>
        <v/>
      </c>
      <c r="AB25" s="11" t="str">
        <f t="shared" si="14"/>
        <v/>
      </c>
      <c r="AC25" s="12" t="str">
        <f t="shared" si="15"/>
        <v/>
      </c>
      <c r="AD25" s="6" t="str">
        <f t="shared" si="16"/>
        <v>Gündüz</v>
      </c>
      <c r="AE25" s="18" t="str">
        <f t="shared" si="19"/>
        <v/>
      </c>
      <c r="AF25" s="18" t="str">
        <f t="shared" si="20"/>
        <v/>
      </c>
      <c r="AG25" s="19" t="str">
        <f t="shared" si="21"/>
        <v/>
      </c>
      <c r="AH25" s="18" t="str">
        <f>IF(AF25="","",WORKDAY.INTL(AF25-1,1,V25,'Resmi Tatiller'!$A$2:$A$17))</f>
        <v/>
      </c>
      <c r="AI25" s="18" t="str">
        <f t="shared" si="22"/>
        <v/>
      </c>
      <c r="AJ25" s="18" t="str">
        <f>IF(AE25="","",IF(AH25&lt;&gt;AF25,AH25+TIME(8,0,0),IF(AG25&lt;TIME(8,0,0),AF25+TIME(8,0,0),IF(AG25&lt;TIME(12,0,0),AE25,IF(AG25&lt;TIME(12,45,0),AF25+TIME(12,45,0),IF(AG25&lt;TIME(15,0,0),AE25,IF(AG25&lt;TIME(15,15,0),AF25+TIME(15,15,0),IF(AG25&lt;TIME(18,0,0),AE25,WORKDAY.INTL(AF25,1,V25,'Resmi Tatiller'!$A$2:$A$17)+TIME(8,0,0)))))))))</f>
        <v/>
      </c>
      <c r="AK25" s="18" t="str">
        <f>IF(AE25="","",IF(AH25&lt;&gt;AF25,AH25+TIME(8,0,0),IF(AG25&lt;TIME(8,0,0),AF25+TIME(8,0,0),IF(AG25&lt;TIME(12,0,0),AE25,IF(AG25&lt;TIME(12,45,0),AF25+TIME(12,45,0),IF(AG25&lt;TIME(15,0,0),AE25,IF(AG25&lt;TIME(15,15,0),AF25+TIME(15,15,0),IF(AG25&lt;TIME(20,0,0),AE25,WORKDAY.INTL(AF25,1,V25,'Resmi Tatiller'!$A$2:$A$17)+TIME(8,0,0)))))))))</f>
        <v/>
      </c>
      <c r="AL25" s="18" t="str">
        <f t="shared" si="23"/>
        <v/>
      </c>
    </row>
    <row r="26" spans="1:38" x14ac:dyDescent="0.25">
      <c r="A26" s="6" t="str">
        <f t="shared" si="0"/>
        <v/>
      </c>
      <c r="B26" s="6"/>
      <c r="C26" s="7" t="str">
        <f>IFERROR(VLOOKUP(B26,'Ürün Veri'!$A:$E,2,FALSE),"")</f>
        <v/>
      </c>
      <c r="D26" s="7" t="str">
        <f>IFERROR(VLOOKUP(B26,'Ürün Veri'!$A:$E,3,FALSE),"")</f>
        <v/>
      </c>
      <c r="E26" s="7" t="str">
        <f>IFERROR(VLOOKUP(B26,'Ürün Veri'!$A:$E,4,FALSE),"")</f>
        <v/>
      </c>
      <c r="F26" s="7" t="str">
        <f>IFERROR(VLOOKUP(B26,'Ürün Veri'!$A:$E,5,FALSE),"")</f>
        <v/>
      </c>
      <c r="G26" s="6"/>
      <c r="H26" s="6"/>
      <c r="I26" s="14">
        <v>10</v>
      </c>
      <c r="J26" s="15">
        <f t="shared" si="1"/>
        <v>45</v>
      </c>
      <c r="K26" s="15">
        <f t="shared" si="2"/>
        <v>15</v>
      </c>
      <c r="L26" s="8">
        <f t="shared" si="3"/>
        <v>9</v>
      </c>
      <c r="M26" s="6" t="s">
        <v>763</v>
      </c>
      <c r="N26" s="9" t="str">
        <f t="shared" si="17"/>
        <v/>
      </c>
      <c r="O26" s="10" t="str">
        <f t="shared" si="18"/>
        <v/>
      </c>
      <c r="P26" s="8" t="str">
        <f t="shared" si="4"/>
        <v/>
      </c>
      <c r="Q26" s="8" t="str">
        <f t="shared" si="5"/>
        <v/>
      </c>
      <c r="R26" s="9" t="str">
        <f>IF(AB26="","",WORKDAY.INTL(W26,AA26,V26,'Resmi Tatiller'!$A$2:$A$17))</f>
        <v/>
      </c>
      <c r="S26" s="10" t="str">
        <f t="shared" si="6"/>
        <v/>
      </c>
      <c r="T26" s="8" t="str">
        <f t="shared" si="7"/>
        <v>Boş</v>
      </c>
      <c r="U26" s="8">
        <f t="shared" si="8"/>
        <v>540</v>
      </c>
      <c r="V26" s="11" t="str">
        <f t="shared" si="9"/>
        <v>0000011</v>
      </c>
      <c r="W26" s="9" t="str">
        <f>IF(OR(N26="",O26=""),"",IF($AD26="24 Saat",N26,IF($AD26="12 Saat",IF(O26&gt;=TIME(20,0,0),WORKDAY.INTL(N26,1,V26,'Resmi Tatiller'!$A$2:$A$17),WORKDAY.INTL(N26-1,1,V26,'Resmi Tatiller'!$A$2:$A$17)),IF($AD26="2 Vardiya",IF(O26&lt;TIME(6,0,0),N26-1,IF(O26&lt;TIME(8,0,0),WORKDAY.INTL(N26-1,1,V26,'Resmi Tatiller'!$A$2:$A$17),N26)),IF(O26&gt;=TIME(18,0,0),WORKDAY.INTL(N26,1,V26,'Resmi Tatiller'!$A$2:$A$17),WORKDAY.INTL(N26-1,1,V26,'Resmi Tatiller'!$A$2:$A$17))))))</f>
        <v/>
      </c>
      <c r="X26" s="8" t="str">
        <f t="shared" si="10"/>
        <v/>
      </c>
      <c r="Y26" s="11" t="str">
        <f t="shared" si="11"/>
        <v/>
      </c>
      <c r="Z26" s="11" t="str">
        <f t="shared" si="12"/>
        <v/>
      </c>
      <c r="AA26" s="11" t="str">
        <f t="shared" si="13"/>
        <v/>
      </c>
      <c r="AB26" s="11" t="str">
        <f t="shared" si="14"/>
        <v/>
      </c>
      <c r="AC26" s="12" t="str">
        <f t="shared" si="15"/>
        <v/>
      </c>
      <c r="AD26" s="6" t="str">
        <f t="shared" si="16"/>
        <v>Gündüz</v>
      </c>
      <c r="AE26" s="18" t="str">
        <f t="shared" si="19"/>
        <v/>
      </c>
      <c r="AF26" s="18" t="str">
        <f t="shared" si="20"/>
        <v/>
      </c>
      <c r="AG26" s="19" t="str">
        <f t="shared" si="21"/>
        <v/>
      </c>
      <c r="AH26" s="18" t="str">
        <f>IF(AF26="","",WORKDAY.INTL(AF26-1,1,V26,'Resmi Tatiller'!$A$2:$A$17))</f>
        <v/>
      </c>
      <c r="AI26" s="18" t="str">
        <f t="shared" si="22"/>
        <v/>
      </c>
      <c r="AJ26" s="18" t="str">
        <f>IF(AE26="","",IF(AH26&lt;&gt;AF26,AH26+TIME(8,0,0),IF(AG26&lt;TIME(8,0,0),AF26+TIME(8,0,0),IF(AG26&lt;TIME(12,0,0),AE26,IF(AG26&lt;TIME(12,45,0),AF26+TIME(12,45,0),IF(AG26&lt;TIME(15,0,0),AE26,IF(AG26&lt;TIME(15,15,0),AF26+TIME(15,15,0),IF(AG26&lt;TIME(18,0,0),AE26,WORKDAY.INTL(AF26,1,V26,'Resmi Tatiller'!$A$2:$A$17)+TIME(8,0,0)))))))))</f>
        <v/>
      </c>
      <c r="AK26" s="18" t="str">
        <f>IF(AE26="","",IF(AH26&lt;&gt;AF26,AH26+TIME(8,0,0),IF(AG26&lt;TIME(8,0,0),AF26+TIME(8,0,0),IF(AG26&lt;TIME(12,0,0),AE26,IF(AG26&lt;TIME(12,45,0),AF26+TIME(12,45,0),IF(AG26&lt;TIME(15,0,0),AE26,IF(AG26&lt;TIME(15,15,0),AF26+TIME(15,15,0),IF(AG26&lt;TIME(20,0,0),AE26,WORKDAY.INTL(AF26,1,V26,'Resmi Tatiller'!$A$2:$A$17)+TIME(8,0,0)))))))))</f>
        <v/>
      </c>
      <c r="AL26" s="18" t="str">
        <f t="shared" si="23"/>
        <v/>
      </c>
    </row>
    <row r="27" spans="1:38" x14ac:dyDescent="0.25">
      <c r="A27" s="6" t="str">
        <f t="shared" si="0"/>
        <v/>
      </c>
      <c r="B27" s="6"/>
      <c r="C27" s="7" t="str">
        <f>IFERROR(VLOOKUP(B27,'Ürün Veri'!$A:$E,2,FALSE),"")</f>
        <v/>
      </c>
      <c r="D27" s="7" t="str">
        <f>IFERROR(VLOOKUP(B27,'Ürün Veri'!$A:$E,3,FALSE),"")</f>
        <v/>
      </c>
      <c r="E27" s="7" t="str">
        <f>IFERROR(VLOOKUP(B27,'Ürün Veri'!$A:$E,4,FALSE),"")</f>
        <v/>
      </c>
      <c r="F27" s="7" t="str">
        <f>IFERROR(VLOOKUP(B27,'Ürün Veri'!$A:$E,5,FALSE),"")</f>
        <v/>
      </c>
      <c r="G27" s="6"/>
      <c r="H27" s="6"/>
      <c r="I27" s="14">
        <v>10</v>
      </c>
      <c r="J27" s="15">
        <f t="shared" si="1"/>
        <v>45</v>
      </c>
      <c r="K27" s="15">
        <f t="shared" si="2"/>
        <v>15</v>
      </c>
      <c r="L27" s="8">
        <f t="shared" si="3"/>
        <v>9</v>
      </c>
      <c r="M27" s="6" t="s">
        <v>763</v>
      </c>
      <c r="N27" s="9" t="str">
        <f t="shared" si="17"/>
        <v/>
      </c>
      <c r="O27" s="10" t="str">
        <f t="shared" si="18"/>
        <v/>
      </c>
      <c r="P27" s="8" t="str">
        <f t="shared" si="4"/>
        <v/>
      </c>
      <c r="Q27" s="8" t="str">
        <f t="shared" si="5"/>
        <v/>
      </c>
      <c r="R27" s="9" t="str">
        <f>IF(AB27="","",WORKDAY.INTL(W27,AA27,V27,'Resmi Tatiller'!$A$2:$A$17))</f>
        <v/>
      </c>
      <c r="S27" s="10" t="str">
        <f t="shared" si="6"/>
        <v/>
      </c>
      <c r="T27" s="8" t="str">
        <f t="shared" si="7"/>
        <v>Boş</v>
      </c>
      <c r="U27" s="8">
        <f t="shared" si="8"/>
        <v>540</v>
      </c>
      <c r="V27" s="11" t="str">
        <f t="shared" si="9"/>
        <v>0000011</v>
      </c>
      <c r="W27" s="9" t="str">
        <f>IF(OR(N27="",O27=""),"",IF($AD27="24 Saat",N27,IF($AD27="12 Saat",IF(O27&gt;=TIME(20,0,0),WORKDAY.INTL(N27,1,V27,'Resmi Tatiller'!$A$2:$A$17),WORKDAY.INTL(N27-1,1,V27,'Resmi Tatiller'!$A$2:$A$17)),IF($AD27="2 Vardiya",IF(O27&lt;TIME(6,0,0),N27-1,IF(O27&lt;TIME(8,0,0),WORKDAY.INTL(N27-1,1,V27,'Resmi Tatiller'!$A$2:$A$17),N27)),IF(O27&gt;=TIME(18,0,0),WORKDAY.INTL(N27,1,V27,'Resmi Tatiller'!$A$2:$A$17),WORKDAY.INTL(N27-1,1,V27,'Resmi Tatiller'!$A$2:$A$17))))))</f>
        <v/>
      </c>
      <c r="X27" s="8" t="str">
        <f t="shared" si="10"/>
        <v/>
      </c>
      <c r="Y27" s="11" t="str">
        <f t="shared" si="11"/>
        <v/>
      </c>
      <c r="Z27" s="11" t="str">
        <f t="shared" si="12"/>
        <v/>
      </c>
      <c r="AA27" s="11" t="str">
        <f t="shared" si="13"/>
        <v/>
      </c>
      <c r="AB27" s="11" t="str">
        <f t="shared" si="14"/>
        <v/>
      </c>
      <c r="AC27" s="12" t="str">
        <f t="shared" si="15"/>
        <v/>
      </c>
      <c r="AD27" s="6" t="str">
        <f t="shared" si="16"/>
        <v>Gündüz</v>
      </c>
      <c r="AE27" s="18" t="str">
        <f t="shared" si="19"/>
        <v/>
      </c>
      <c r="AF27" s="18" t="str">
        <f t="shared" si="20"/>
        <v/>
      </c>
      <c r="AG27" s="19" t="str">
        <f t="shared" si="21"/>
        <v/>
      </c>
      <c r="AH27" s="18" t="str">
        <f>IF(AF27="","",WORKDAY.INTL(AF27-1,1,V27,'Resmi Tatiller'!$A$2:$A$17))</f>
        <v/>
      </c>
      <c r="AI27" s="18" t="str">
        <f t="shared" si="22"/>
        <v/>
      </c>
      <c r="AJ27" s="18" t="str">
        <f>IF(AE27="","",IF(AH27&lt;&gt;AF27,AH27+TIME(8,0,0),IF(AG27&lt;TIME(8,0,0),AF27+TIME(8,0,0),IF(AG27&lt;TIME(12,0,0),AE27,IF(AG27&lt;TIME(12,45,0),AF27+TIME(12,45,0),IF(AG27&lt;TIME(15,0,0),AE27,IF(AG27&lt;TIME(15,15,0),AF27+TIME(15,15,0),IF(AG27&lt;TIME(18,0,0),AE27,WORKDAY.INTL(AF27,1,V27,'Resmi Tatiller'!$A$2:$A$17)+TIME(8,0,0)))))))))</f>
        <v/>
      </c>
      <c r="AK27" s="18" t="str">
        <f>IF(AE27="","",IF(AH27&lt;&gt;AF27,AH27+TIME(8,0,0),IF(AG27&lt;TIME(8,0,0),AF27+TIME(8,0,0),IF(AG27&lt;TIME(12,0,0),AE27,IF(AG27&lt;TIME(12,45,0),AF27+TIME(12,45,0),IF(AG27&lt;TIME(15,0,0),AE27,IF(AG27&lt;TIME(15,15,0),AF27+TIME(15,15,0),IF(AG27&lt;TIME(20,0,0),AE27,WORKDAY.INTL(AF27,1,V27,'Resmi Tatiller'!$A$2:$A$17)+TIME(8,0,0)))))))))</f>
        <v/>
      </c>
      <c r="AL27" s="18" t="str">
        <f t="shared" si="23"/>
        <v/>
      </c>
    </row>
    <row r="28" spans="1:38" x14ac:dyDescent="0.25">
      <c r="A28" s="6" t="str">
        <f t="shared" si="0"/>
        <v/>
      </c>
      <c r="B28" s="6"/>
      <c r="C28" s="7" t="str">
        <f>IFERROR(VLOOKUP(B28,'Ürün Veri'!$A:$E,2,FALSE),"")</f>
        <v/>
      </c>
      <c r="D28" s="7" t="str">
        <f>IFERROR(VLOOKUP(B28,'Ürün Veri'!$A:$E,3,FALSE),"")</f>
        <v/>
      </c>
      <c r="E28" s="7" t="str">
        <f>IFERROR(VLOOKUP(B28,'Ürün Veri'!$A:$E,4,FALSE),"")</f>
        <v/>
      </c>
      <c r="F28" s="7" t="str">
        <f>IFERROR(VLOOKUP(B28,'Ürün Veri'!$A:$E,5,FALSE),"")</f>
        <v/>
      </c>
      <c r="G28" s="6"/>
      <c r="H28" s="6"/>
      <c r="I28" s="14">
        <v>10</v>
      </c>
      <c r="J28" s="15">
        <f t="shared" si="1"/>
        <v>45</v>
      </c>
      <c r="K28" s="15">
        <f t="shared" si="2"/>
        <v>15</v>
      </c>
      <c r="L28" s="8">
        <f t="shared" si="3"/>
        <v>9</v>
      </c>
      <c r="M28" s="6" t="s">
        <v>763</v>
      </c>
      <c r="N28" s="9" t="str">
        <f t="shared" si="17"/>
        <v/>
      </c>
      <c r="O28" s="10" t="str">
        <f t="shared" si="18"/>
        <v/>
      </c>
      <c r="P28" s="8" t="str">
        <f t="shared" si="4"/>
        <v/>
      </c>
      <c r="Q28" s="8" t="str">
        <f t="shared" si="5"/>
        <v/>
      </c>
      <c r="R28" s="9" t="str">
        <f>IF(AB28="","",WORKDAY.INTL(W28,AA28,V28,'Resmi Tatiller'!$A$2:$A$17))</f>
        <v/>
      </c>
      <c r="S28" s="10" t="str">
        <f t="shared" si="6"/>
        <v/>
      </c>
      <c r="T28" s="8" t="str">
        <f t="shared" si="7"/>
        <v>Boş</v>
      </c>
      <c r="U28" s="8">
        <f t="shared" si="8"/>
        <v>540</v>
      </c>
      <c r="V28" s="11" t="str">
        <f t="shared" si="9"/>
        <v>0000011</v>
      </c>
      <c r="W28" s="9" t="str">
        <f>IF(OR(N28="",O28=""),"",IF($AD28="24 Saat",N28,IF($AD28="12 Saat",IF(O28&gt;=TIME(20,0,0),WORKDAY.INTL(N28,1,V28,'Resmi Tatiller'!$A$2:$A$17),WORKDAY.INTL(N28-1,1,V28,'Resmi Tatiller'!$A$2:$A$17)),IF($AD28="2 Vardiya",IF(O28&lt;TIME(6,0,0),N28-1,IF(O28&lt;TIME(8,0,0),WORKDAY.INTL(N28-1,1,V28,'Resmi Tatiller'!$A$2:$A$17),N28)),IF(O28&gt;=TIME(18,0,0),WORKDAY.INTL(N28,1,V28,'Resmi Tatiller'!$A$2:$A$17),WORKDAY.INTL(N28-1,1,V28,'Resmi Tatiller'!$A$2:$A$17))))))</f>
        <v/>
      </c>
      <c r="X28" s="8" t="str">
        <f t="shared" si="10"/>
        <v/>
      </c>
      <c r="Y28" s="11" t="str">
        <f t="shared" si="11"/>
        <v/>
      </c>
      <c r="Z28" s="11" t="str">
        <f t="shared" si="12"/>
        <v/>
      </c>
      <c r="AA28" s="11" t="str">
        <f t="shared" si="13"/>
        <v/>
      </c>
      <c r="AB28" s="11" t="str">
        <f t="shared" si="14"/>
        <v/>
      </c>
      <c r="AC28" s="12" t="str">
        <f t="shared" si="15"/>
        <v/>
      </c>
      <c r="AD28" s="6" t="str">
        <f t="shared" si="16"/>
        <v>Gündüz</v>
      </c>
      <c r="AE28" s="18" t="str">
        <f t="shared" si="19"/>
        <v/>
      </c>
      <c r="AF28" s="18" t="str">
        <f t="shared" si="20"/>
        <v/>
      </c>
      <c r="AG28" s="19" t="str">
        <f t="shared" si="21"/>
        <v/>
      </c>
      <c r="AH28" s="18" t="str">
        <f>IF(AF28="","",WORKDAY.INTL(AF28-1,1,V28,'Resmi Tatiller'!$A$2:$A$17))</f>
        <v/>
      </c>
      <c r="AI28" s="18" t="str">
        <f t="shared" si="22"/>
        <v/>
      </c>
      <c r="AJ28" s="18" t="str">
        <f>IF(AE28="","",IF(AH28&lt;&gt;AF28,AH28+TIME(8,0,0),IF(AG28&lt;TIME(8,0,0),AF28+TIME(8,0,0),IF(AG28&lt;TIME(12,0,0),AE28,IF(AG28&lt;TIME(12,45,0),AF28+TIME(12,45,0),IF(AG28&lt;TIME(15,0,0),AE28,IF(AG28&lt;TIME(15,15,0),AF28+TIME(15,15,0),IF(AG28&lt;TIME(18,0,0),AE28,WORKDAY.INTL(AF28,1,V28,'Resmi Tatiller'!$A$2:$A$17)+TIME(8,0,0)))))))))</f>
        <v/>
      </c>
      <c r="AK28" s="18" t="str">
        <f>IF(AE28="","",IF(AH28&lt;&gt;AF28,AH28+TIME(8,0,0),IF(AG28&lt;TIME(8,0,0),AF28+TIME(8,0,0),IF(AG28&lt;TIME(12,0,0),AE28,IF(AG28&lt;TIME(12,45,0),AF28+TIME(12,45,0),IF(AG28&lt;TIME(15,0,0),AE28,IF(AG28&lt;TIME(15,15,0),AF28+TIME(15,15,0),IF(AG28&lt;TIME(20,0,0),AE28,WORKDAY.INTL(AF28,1,V28,'Resmi Tatiller'!$A$2:$A$17)+TIME(8,0,0)))))))))</f>
        <v/>
      </c>
      <c r="AL28" s="18" t="str">
        <f t="shared" si="23"/>
        <v/>
      </c>
    </row>
    <row r="29" spans="1:38" x14ac:dyDescent="0.25">
      <c r="A29" s="6" t="str">
        <f t="shared" si="0"/>
        <v/>
      </c>
      <c r="B29" s="6"/>
      <c r="C29" s="7" t="str">
        <f>IFERROR(VLOOKUP(B29,'Ürün Veri'!$A:$E,2,FALSE),"")</f>
        <v/>
      </c>
      <c r="D29" s="7" t="str">
        <f>IFERROR(VLOOKUP(B29,'Ürün Veri'!$A:$E,3,FALSE),"")</f>
        <v/>
      </c>
      <c r="E29" s="7" t="str">
        <f>IFERROR(VLOOKUP(B29,'Ürün Veri'!$A:$E,4,FALSE),"")</f>
        <v/>
      </c>
      <c r="F29" s="7" t="str">
        <f>IFERROR(VLOOKUP(B29,'Ürün Veri'!$A:$E,5,FALSE),"")</f>
        <v/>
      </c>
      <c r="G29" s="6"/>
      <c r="H29" s="6"/>
      <c r="I29" s="14">
        <v>10</v>
      </c>
      <c r="J29" s="15">
        <f t="shared" si="1"/>
        <v>45</v>
      </c>
      <c r="K29" s="15">
        <f t="shared" si="2"/>
        <v>15</v>
      </c>
      <c r="L29" s="8">
        <f t="shared" si="3"/>
        <v>9</v>
      </c>
      <c r="M29" s="6" t="s">
        <v>763</v>
      </c>
      <c r="N29" s="9" t="str">
        <f t="shared" si="17"/>
        <v/>
      </c>
      <c r="O29" s="10" t="str">
        <f t="shared" si="18"/>
        <v/>
      </c>
      <c r="P29" s="8" t="str">
        <f t="shared" si="4"/>
        <v/>
      </c>
      <c r="Q29" s="8" t="str">
        <f t="shared" si="5"/>
        <v/>
      </c>
      <c r="R29" s="9" t="str">
        <f>IF(AB29="","",WORKDAY.INTL(W29,AA29,V29,'Resmi Tatiller'!$A$2:$A$17))</f>
        <v/>
      </c>
      <c r="S29" s="10" t="str">
        <f t="shared" si="6"/>
        <v/>
      </c>
      <c r="T29" s="8" t="str">
        <f t="shared" si="7"/>
        <v>Boş</v>
      </c>
      <c r="U29" s="8">
        <f t="shared" si="8"/>
        <v>540</v>
      </c>
      <c r="V29" s="11" t="str">
        <f t="shared" si="9"/>
        <v>0000011</v>
      </c>
      <c r="W29" s="9" t="str">
        <f>IF(OR(N29="",O29=""),"",IF($AD29="24 Saat",N29,IF($AD29="12 Saat",IF(O29&gt;=TIME(20,0,0),WORKDAY.INTL(N29,1,V29,'Resmi Tatiller'!$A$2:$A$17),WORKDAY.INTL(N29-1,1,V29,'Resmi Tatiller'!$A$2:$A$17)),IF($AD29="2 Vardiya",IF(O29&lt;TIME(6,0,0),N29-1,IF(O29&lt;TIME(8,0,0),WORKDAY.INTL(N29-1,1,V29,'Resmi Tatiller'!$A$2:$A$17),N29)),IF(O29&gt;=TIME(18,0,0),WORKDAY.INTL(N29,1,V29,'Resmi Tatiller'!$A$2:$A$17),WORKDAY.INTL(N29-1,1,V29,'Resmi Tatiller'!$A$2:$A$17))))))</f>
        <v/>
      </c>
      <c r="X29" s="8" t="str">
        <f t="shared" si="10"/>
        <v/>
      </c>
      <c r="Y29" s="11" t="str">
        <f t="shared" si="11"/>
        <v/>
      </c>
      <c r="Z29" s="11" t="str">
        <f t="shared" si="12"/>
        <v/>
      </c>
      <c r="AA29" s="11" t="str">
        <f t="shared" si="13"/>
        <v/>
      </c>
      <c r="AB29" s="11" t="str">
        <f t="shared" si="14"/>
        <v/>
      </c>
      <c r="AC29" s="12" t="str">
        <f t="shared" si="15"/>
        <v/>
      </c>
      <c r="AD29" s="6" t="str">
        <f t="shared" si="16"/>
        <v>Gündüz</v>
      </c>
      <c r="AE29" s="18" t="str">
        <f t="shared" si="19"/>
        <v/>
      </c>
      <c r="AF29" s="18" t="str">
        <f t="shared" si="20"/>
        <v/>
      </c>
      <c r="AG29" s="19" t="str">
        <f t="shared" si="21"/>
        <v/>
      </c>
      <c r="AH29" s="18" t="str">
        <f>IF(AF29="","",WORKDAY.INTL(AF29-1,1,V29,'Resmi Tatiller'!$A$2:$A$17))</f>
        <v/>
      </c>
      <c r="AI29" s="18" t="str">
        <f t="shared" si="22"/>
        <v/>
      </c>
      <c r="AJ29" s="18" t="str">
        <f>IF(AE29="","",IF(AH29&lt;&gt;AF29,AH29+TIME(8,0,0),IF(AG29&lt;TIME(8,0,0),AF29+TIME(8,0,0),IF(AG29&lt;TIME(12,0,0),AE29,IF(AG29&lt;TIME(12,45,0),AF29+TIME(12,45,0),IF(AG29&lt;TIME(15,0,0),AE29,IF(AG29&lt;TIME(15,15,0),AF29+TIME(15,15,0),IF(AG29&lt;TIME(18,0,0),AE29,WORKDAY.INTL(AF29,1,V29,'Resmi Tatiller'!$A$2:$A$17)+TIME(8,0,0)))))))))</f>
        <v/>
      </c>
      <c r="AK29" s="18" t="str">
        <f>IF(AE29="","",IF(AH29&lt;&gt;AF29,AH29+TIME(8,0,0),IF(AG29&lt;TIME(8,0,0),AF29+TIME(8,0,0),IF(AG29&lt;TIME(12,0,0),AE29,IF(AG29&lt;TIME(12,45,0),AF29+TIME(12,45,0),IF(AG29&lt;TIME(15,0,0),AE29,IF(AG29&lt;TIME(15,15,0),AF29+TIME(15,15,0),IF(AG29&lt;TIME(20,0,0),AE29,WORKDAY.INTL(AF29,1,V29,'Resmi Tatiller'!$A$2:$A$17)+TIME(8,0,0)))))))))</f>
        <v/>
      </c>
      <c r="AL29" s="18" t="str">
        <f t="shared" si="23"/>
        <v/>
      </c>
    </row>
    <row r="30" spans="1:38" x14ac:dyDescent="0.25">
      <c r="A30" s="6" t="str">
        <f t="shared" si="0"/>
        <v/>
      </c>
      <c r="B30" s="6"/>
      <c r="C30" s="7" t="str">
        <f>IFERROR(VLOOKUP(B30,'Ürün Veri'!$A:$E,2,FALSE),"")</f>
        <v/>
      </c>
      <c r="D30" s="7" t="str">
        <f>IFERROR(VLOOKUP(B30,'Ürün Veri'!$A:$E,3,FALSE),"")</f>
        <v/>
      </c>
      <c r="E30" s="7" t="str">
        <f>IFERROR(VLOOKUP(B30,'Ürün Veri'!$A:$E,4,FALSE),"")</f>
        <v/>
      </c>
      <c r="F30" s="7" t="str">
        <f>IFERROR(VLOOKUP(B30,'Ürün Veri'!$A:$E,5,FALSE),"")</f>
        <v/>
      </c>
      <c r="G30" s="6"/>
      <c r="H30" s="6"/>
      <c r="I30" s="14">
        <v>10</v>
      </c>
      <c r="J30" s="15">
        <f t="shared" si="1"/>
        <v>45</v>
      </c>
      <c r="K30" s="15">
        <f t="shared" si="2"/>
        <v>15</v>
      </c>
      <c r="L30" s="8">
        <f t="shared" si="3"/>
        <v>9</v>
      </c>
      <c r="M30" s="6" t="s">
        <v>763</v>
      </c>
      <c r="N30" s="9" t="str">
        <f t="shared" si="17"/>
        <v/>
      </c>
      <c r="O30" s="10" t="str">
        <f t="shared" si="18"/>
        <v/>
      </c>
      <c r="P30" s="8" t="str">
        <f t="shared" si="4"/>
        <v/>
      </c>
      <c r="Q30" s="8" t="str">
        <f t="shared" si="5"/>
        <v/>
      </c>
      <c r="R30" s="9" t="str">
        <f>IF(AB30="","",WORKDAY.INTL(W30,AA30,V30,'Resmi Tatiller'!$A$2:$A$17))</f>
        <v/>
      </c>
      <c r="S30" s="10" t="str">
        <f t="shared" si="6"/>
        <v/>
      </c>
      <c r="T30" s="8" t="str">
        <f t="shared" si="7"/>
        <v>Boş</v>
      </c>
      <c r="U30" s="8">
        <f t="shared" si="8"/>
        <v>540</v>
      </c>
      <c r="V30" s="11" t="str">
        <f t="shared" si="9"/>
        <v>0000011</v>
      </c>
      <c r="W30" s="9" t="str">
        <f>IF(OR(N30="",O30=""),"",IF($AD30="24 Saat",N30,IF($AD30="12 Saat",IF(O30&gt;=TIME(20,0,0),WORKDAY.INTL(N30,1,V30,'Resmi Tatiller'!$A$2:$A$17),WORKDAY.INTL(N30-1,1,V30,'Resmi Tatiller'!$A$2:$A$17)),IF($AD30="2 Vardiya",IF(O30&lt;TIME(6,0,0),N30-1,IF(O30&lt;TIME(8,0,0),WORKDAY.INTL(N30-1,1,V30,'Resmi Tatiller'!$A$2:$A$17),N30)),IF(O30&gt;=TIME(18,0,0),WORKDAY.INTL(N30,1,V30,'Resmi Tatiller'!$A$2:$A$17),WORKDAY.INTL(N30-1,1,V30,'Resmi Tatiller'!$A$2:$A$17))))))</f>
        <v/>
      </c>
      <c r="X30" s="8" t="str">
        <f t="shared" si="10"/>
        <v/>
      </c>
      <c r="Y30" s="11" t="str">
        <f t="shared" si="11"/>
        <v/>
      </c>
      <c r="Z30" s="11" t="str">
        <f t="shared" si="12"/>
        <v/>
      </c>
      <c r="AA30" s="11" t="str">
        <f t="shared" si="13"/>
        <v/>
      </c>
      <c r="AB30" s="11" t="str">
        <f t="shared" si="14"/>
        <v/>
      </c>
      <c r="AC30" s="12" t="str">
        <f t="shared" si="15"/>
        <v/>
      </c>
      <c r="AD30" s="6" t="str">
        <f t="shared" si="16"/>
        <v>Gündüz</v>
      </c>
      <c r="AE30" s="18" t="str">
        <f t="shared" si="19"/>
        <v/>
      </c>
      <c r="AF30" s="18" t="str">
        <f t="shared" si="20"/>
        <v/>
      </c>
      <c r="AG30" s="19" t="str">
        <f t="shared" si="21"/>
        <v/>
      </c>
      <c r="AH30" s="18" t="str">
        <f>IF(AF30="","",WORKDAY.INTL(AF30-1,1,V30,'Resmi Tatiller'!$A$2:$A$17))</f>
        <v/>
      </c>
      <c r="AI30" s="18" t="str">
        <f t="shared" si="22"/>
        <v/>
      </c>
      <c r="AJ30" s="18" t="str">
        <f>IF(AE30="","",IF(AH30&lt;&gt;AF30,AH30+TIME(8,0,0),IF(AG30&lt;TIME(8,0,0),AF30+TIME(8,0,0),IF(AG30&lt;TIME(12,0,0),AE30,IF(AG30&lt;TIME(12,45,0),AF30+TIME(12,45,0),IF(AG30&lt;TIME(15,0,0),AE30,IF(AG30&lt;TIME(15,15,0),AF30+TIME(15,15,0),IF(AG30&lt;TIME(18,0,0),AE30,WORKDAY.INTL(AF30,1,V30,'Resmi Tatiller'!$A$2:$A$17)+TIME(8,0,0)))))))))</f>
        <v/>
      </c>
      <c r="AK30" s="18" t="str">
        <f>IF(AE30="","",IF(AH30&lt;&gt;AF30,AH30+TIME(8,0,0),IF(AG30&lt;TIME(8,0,0),AF30+TIME(8,0,0),IF(AG30&lt;TIME(12,0,0),AE30,IF(AG30&lt;TIME(12,45,0),AF30+TIME(12,45,0),IF(AG30&lt;TIME(15,0,0),AE30,IF(AG30&lt;TIME(15,15,0),AF30+TIME(15,15,0),IF(AG30&lt;TIME(20,0,0),AE30,WORKDAY.INTL(AF30,1,V30,'Resmi Tatiller'!$A$2:$A$17)+TIME(8,0,0)))))))))</f>
        <v/>
      </c>
      <c r="AL30" s="18" t="str">
        <f t="shared" si="23"/>
        <v/>
      </c>
    </row>
    <row r="31" spans="1:38" x14ac:dyDescent="0.25">
      <c r="A31" s="6" t="str">
        <f t="shared" si="0"/>
        <v/>
      </c>
      <c r="B31" s="6"/>
      <c r="C31" s="7" t="str">
        <f>IFERROR(VLOOKUP(B31,'Ürün Veri'!$A:$E,2,FALSE),"")</f>
        <v/>
      </c>
      <c r="D31" s="7" t="str">
        <f>IFERROR(VLOOKUP(B31,'Ürün Veri'!$A:$E,3,FALSE),"")</f>
        <v/>
      </c>
      <c r="E31" s="7" t="str">
        <f>IFERROR(VLOOKUP(B31,'Ürün Veri'!$A:$E,4,FALSE),"")</f>
        <v/>
      </c>
      <c r="F31" s="7" t="str">
        <f>IFERROR(VLOOKUP(B31,'Ürün Veri'!$A:$E,5,FALSE),"")</f>
        <v/>
      </c>
      <c r="G31" s="6"/>
      <c r="H31" s="6"/>
      <c r="I31" s="14">
        <v>10</v>
      </c>
      <c r="J31" s="15">
        <f t="shared" si="1"/>
        <v>45</v>
      </c>
      <c r="K31" s="15">
        <f t="shared" si="2"/>
        <v>15</v>
      </c>
      <c r="L31" s="8">
        <f t="shared" si="3"/>
        <v>9</v>
      </c>
      <c r="M31" s="6" t="s">
        <v>763</v>
      </c>
      <c r="N31" s="9" t="str">
        <f t="shared" si="17"/>
        <v/>
      </c>
      <c r="O31" s="10" t="str">
        <f t="shared" si="18"/>
        <v/>
      </c>
      <c r="P31" s="8" t="str">
        <f t="shared" si="4"/>
        <v/>
      </c>
      <c r="Q31" s="8" t="str">
        <f t="shared" si="5"/>
        <v/>
      </c>
      <c r="R31" s="9" t="str">
        <f>IF(AB31="","",WORKDAY.INTL(W31,AA31,V31,'Resmi Tatiller'!$A$2:$A$17))</f>
        <v/>
      </c>
      <c r="S31" s="10" t="str">
        <f t="shared" si="6"/>
        <v/>
      </c>
      <c r="T31" s="8" t="str">
        <f t="shared" si="7"/>
        <v>Boş</v>
      </c>
      <c r="U31" s="8">
        <f t="shared" si="8"/>
        <v>540</v>
      </c>
      <c r="V31" s="11" t="str">
        <f t="shared" si="9"/>
        <v>0000011</v>
      </c>
      <c r="W31" s="9" t="str">
        <f>IF(OR(N31="",O31=""),"",IF($AD31="24 Saat",N31,IF($AD31="12 Saat",IF(O31&gt;=TIME(20,0,0),WORKDAY.INTL(N31,1,V31,'Resmi Tatiller'!$A$2:$A$17),WORKDAY.INTL(N31-1,1,V31,'Resmi Tatiller'!$A$2:$A$17)),IF($AD31="2 Vardiya",IF(O31&lt;TIME(6,0,0),N31-1,IF(O31&lt;TIME(8,0,0),WORKDAY.INTL(N31-1,1,V31,'Resmi Tatiller'!$A$2:$A$17),N31)),IF(O31&gt;=TIME(18,0,0),WORKDAY.INTL(N31,1,V31,'Resmi Tatiller'!$A$2:$A$17),WORKDAY.INTL(N31-1,1,V31,'Resmi Tatiller'!$A$2:$A$17))))))</f>
        <v/>
      </c>
      <c r="X31" s="8" t="str">
        <f t="shared" si="10"/>
        <v/>
      </c>
      <c r="Y31" s="11" t="str">
        <f t="shared" si="11"/>
        <v/>
      </c>
      <c r="Z31" s="11" t="str">
        <f t="shared" si="12"/>
        <v/>
      </c>
      <c r="AA31" s="11" t="str">
        <f t="shared" si="13"/>
        <v/>
      </c>
      <c r="AB31" s="11" t="str">
        <f t="shared" si="14"/>
        <v/>
      </c>
      <c r="AC31" s="12" t="str">
        <f t="shared" si="15"/>
        <v/>
      </c>
      <c r="AD31" s="6" t="str">
        <f t="shared" si="16"/>
        <v>Gündüz</v>
      </c>
      <c r="AE31" s="18" t="str">
        <f t="shared" si="19"/>
        <v/>
      </c>
      <c r="AF31" s="18" t="str">
        <f t="shared" si="20"/>
        <v/>
      </c>
      <c r="AG31" s="19" t="str">
        <f t="shared" si="21"/>
        <v/>
      </c>
      <c r="AH31" s="18" t="str">
        <f>IF(AF31="","",WORKDAY.INTL(AF31-1,1,V31,'Resmi Tatiller'!$A$2:$A$17))</f>
        <v/>
      </c>
      <c r="AI31" s="18" t="str">
        <f t="shared" si="22"/>
        <v/>
      </c>
      <c r="AJ31" s="18" t="str">
        <f>IF(AE31="","",IF(AH31&lt;&gt;AF31,AH31+TIME(8,0,0),IF(AG31&lt;TIME(8,0,0),AF31+TIME(8,0,0),IF(AG31&lt;TIME(12,0,0),AE31,IF(AG31&lt;TIME(12,45,0),AF31+TIME(12,45,0),IF(AG31&lt;TIME(15,0,0),AE31,IF(AG31&lt;TIME(15,15,0),AF31+TIME(15,15,0),IF(AG31&lt;TIME(18,0,0),AE31,WORKDAY.INTL(AF31,1,V31,'Resmi Tatiller'!$A$2:$A$17)+TIME(8,0,0)))))))))</f>
        <v/>
      </c>
      <c r="AK31" s="18" t="str">
        <f>IF(AE31="","",IF(AH31&lt;&gt;AF31,AH31+TIME(8,0,0),IF(AG31&lt;TIME(8,0,0),AF31+TIME(8,0,0),IF(AG31&lt;TIME(12,0,0),AE31,IF(AG31&lt;TIME(12,45,0),AF31+TIME(12,45,0),IF(AG31&lt;TIME(15,0,0),AE31,IF(AG31&lt;TIME(15,15,0),AF31+TIME(15,15,0),IF(AG31&lt;TIME(20,0,0),AE31,WORKDAY.INTL(AF31,1,V31,'Resmi Tatiller'!$A$2:$A$17)+TIME(8,0,0)))))))))</f>
        <v/>
      </c>
      <c r="AL31" s="18" t="str">
        <f t="shared" si="23"/>
        <v/>
      </c>
    </row>
    <row r="32" spans="1:38" x14ac:dyDescent="0.25">
      <c r="A32" s="6" t="str">
        <f t="shared" si="0"/>
        <v/>
      </c>
      <c r="B32" s="6"/>
      <c r="C32" s="7" t="str">
        <f>IFERROR(VLOOKUP(B32,'Ürün Veri'!$A:$E,2,FALSE),"")</f>
        <v/>
      </c>
      <c r="D32" s="7" t="str">
        <f>IFERROR(VLOOKUP(B32,'Ürün Veri'!$A:$E,3,FALSE),"")</f>
        <v/>
      </c>
      <c r="E32" s="7" t="str">
        <f>IFERROR(VLOOKUP(B32,'Ürün Veri'!$A:$E,4,FALSE),"")</f>
        <v/>
      </c>
      <c r="F32" s="7" t="str">
        <f>IFERROR(VLOOKUP(B32,'Ürün Veri'!$A:$E,5,FALSE),"")</f>
        <v/>
      </c>
      <c r="G32" s="6"/>
      <c r="H32" s="6"/>
      <c r="I32" s="14">
        <v>10</v>
      </c>
      <c r="J32" s="15">
        <f t="shared" si="1"/>
        <v>45</v>
      </c>
      <c r="K32" s="15">
        <f t="shared" si="2"/>
        <v>15</v>
      </c>
      <c r="L32" s="8">
        <f t="shared" si="3"/>
        <v>9</v>
      </c>
      <c r="M32" s="6" t="s">
        <v>763</v>
      </c>
      <c r="N32" s="9" t="str">
        <f t="shared" si="17"/>
        <v/>
      </c>
      <c r="O32" s="10" t="str">
        <f t="shared" si="18"/>
        <v/>
      </c>
      <c r="P32" s="8" t="str">
        <f t="shared" si="4"/>
        <v/>
      </c>
      <c r="Q32" s="8" t="str">
        <f t="shared" si="5"/>
        <v/>
      </c>
      <c r="R32" s="9" t="str">
        <f>IF(AB32="","",WORKDAY.INTL(W32,AA32,V32,'Resmi Tatiller'!$A$2:$A$17))</f>
        <v/>
      </c>
      <c r="S32" s="10" t="str">
        <f t="shared" si="6"/>
        <v/>
      </c>
      <c r="T32" s="8" t="str">
        <f t="shared" si="7"/>
        <v>Boş</v>
      </c>
      <c r="U32" s="8">
        <f t="shared" si="8"/>
        <v>540</v>
      </c>
      <c r="V32" s="11" t="str">
        <f t="shared" si="9"/>
        <v>0000011</v>
      </c>
      <c r="W32" s="9" t="str">
        <f>IF(OR(N32="",O32=""),"",IF($AD32="24 Saat",N32,IF($AD32="12 Saat",IF(O32&gt;=TIME(20,0,0),WORKDAY.INTL(N32,1,V32,'Resmi Tatiller'!$A$2:$A$17),WORKDAY.INTL(N32-1,1,V32,'Resmi Tatiller'!$A$2:$A$17)),IF($AD32="2 Vardiya",IF(O32&lt;TIME(6,0,0),N32-1,IF(O32&lt;TIME(8,0,0),WORKDAY.INTL(N32-1,1,V32,'Resmi Tatiller'!$A$2:$A$17),N32)),IF(O32&gt;=TIME(18,0,0),WORKDAY.INTL(N32,1,V32,'Resmi Tatiller'!$A$2:$A$17),WORKDAY.INTL(N32-1,1,V32,'Resmi Tatiller'!$A$2:$A$17))))))</f>
        <v/>
      </c>
      <c r="X32" s="8" t="str">
        <f t="shared" si="10"/>
        <v/>
      </c>
      <c r="Y32" s="11" t="str">
        <f t="shared" si="11"/>
        <v/>
      </c>
      <c r="Z32" s="11" t="str">
        <f t="shared" si="12"/>
        <v/>
      </c>
      <c r="AA32" s="11" t="str">
        <f t="shared" si="13"/>
        <v/>
      </c>
      <c r="AB32" s="11" t="str">
        <f t="shared" si="14"/>
        <v/>
      </c>
      <c r="AC32" s="12" t="str">
        <f t="shared" si="15"/>
        <v/>
      </c>
      <c r="AD32" s="6" t="str">
        <f t="shared" si="16"/>
        <v>Gündüz</v>
      </c>
      <c r="AE32" s="18" t="str">
        <f t="shared" si="19"/>
        <v/>
      </c>
      <c r="AF32" s="18" t="str">
        <f t="shared" si="20"/>
        <v/>
      </c>
      <c r="AG32" s="19" t="str">
        <f t="shared" si="21"/>
        <v/>
      </c>
      <c r="AH32" s="18" t="str">
        <f>IF(AF32="","",WORKDAY.INTL(AF32-1,1,V32,'Resmi Tatiller'!$A$2:$A$17))</f>
        <v/>
      </c>
      <c r="AI32" s="18" t="str">
        <f t="shared" si="22"/>
        <v/>
      </c>
      <c r="AJ32" s="18" t="str">
        <f>IF(AE32="","",IF(AH32&lt;&gt;AF32,AH32+TIME(8,0,0),IF(AG32&lt;TIME(8,0,0),AF32+TIME(8,0,0),IF(AG32&lt;TIME(12,0,0),AE32,IF(AG32&lt;TIME(12,45,0),AF32+TIME(12,45,0),IF(AG32&lt;TIME(15,0,0),AE32,IF(AG32&lt;TIME(15,15,0),AF32+TIME(15,15,0),IF(AG32&lt;TIME(18,0,0),AE32,WORKDAY.INTL(AF32,1,V32,'Resmi Tatiller'!$A$2:$A$17)+TIME(8,0,0)))))))))</f>
        <v/>
      </c>
      <c r="AK32" s="18" t="str">
        <f>IF(AE32="","",IF(AH32&lt;&gt;AF32,AH32+TIME(8,0,0),IF(AG32&lt;TIME(8,0,0),AF32+TIME(8,0,0),IF(AG32&lt;TIME(12,0,0),AE32,IF(AG32&lt;TIME(12,45,0),AF32+TIME(12,45,0),IF(AG32&lt;TIME(15,0,0),AE32,IF(AG32&lt;TIME(15,15,0),AF32+TIME(15,15,0),IF(AG32&lt;TIME(20,0,0),AE32,WORKDAY.INTL(AF32,1,V32,'Resmi Tatiller'!$A$2:$A$17)+TIME(8,0,0)))))))))</f>
        <v/>
      </c>
      <c r="AL32" s="18" t="str">
        <f t="shared" si="23"/>
        <v/>
      </c>
    </row>
    <row r="33" spans="1:38" x14ac:dyDescent="0.25">
      <c r="A33" s="6" t="str">
        <f t="shared" si="0"/>
        <v/>
      </c>
      <c r="B33" s="6"/>
      <c r="C33" s="7" t="str">
        <f>IFERROR(VLOOKUP(B33,'Ürün Veri'!$A:$E,2,FALSE),"")</f>
        <v/>
      </c>
      <c r="D33" s="7" t="str">
        <f>IFERROR(VLOOKUP(B33,'Ürün Veri'!$A:$E,3,FALSE),"")</f>
        <v/>
      </c>
      <c r="E33" s="7" t="str">
        <f>IFERROR(VLOOKUP(B33,'Ürün Veri'!$A:$E,4,FALSE),"")</f>
        <v/>
      </c>
      <c r="F33" s="7" t="str">
        <f>IFERROR(VLOOKUP(B33,'Ürün Veri'!$A:$E,5,FALSE),"")</f>
        <v/>
      </c>
      <c r="G33" s="6"/>
      <c r="H33" s="6"/>
      <c r="I33" s="14">
        <v>10</v>
      </c>
      <c r="J33" s="15">
        <f t="shared" si="1"/>
        <v>45</v>
      </c>
      <c r="K33" s="15">
        <f t="shared" si="2"/>
        <v>15</v>
      </c>
      <c r="L33" s="8">
        <f t="shared" si="3"/>
        <v>9</v>
      </c>
      <c r="M33" s="6" t="s">
        <v>763</v>
      </c>
      <c r="N33" s="9" t="str">
        <f t="shared" si="17"/>
        <v/>
      </c>
      <c r="O33" s="10" t="str">
        <f t="shared" si="18"/>
        <v/>
      </c>
      <c r="P33" s="8" t="str">
        <f t="shared" si="4"/>
        <v/>
      </c>
      <c r="Q33" s="8" t="str">
        <f t="shared" si="5"/>
        <v/>
      </c>
      <c r="R33" s="9" t="str">
        <f>IF(AB33="","",WORKDAY.INTL(W33,AA33,V33,'Resmi Tatiller'!$A$2:$A$17))</f>
        <v/>
      </c>
      <c r="S33" s="10" t="str">
        <f t="shared" si="6"/>
        <v/>
      </c>
      <c r="T33" s="8" t="str">
        <f t="shared" si="7"/>
        <v>Boş</v>
      </c>
      <c r="U33" s="8">
        <f t="shared" si="8"/>
        <v>540</v>
      </c>
      <c r="V33" s="11" t="str">
        <f t="shared" si="9"/>
        <v>0000011</v>
      </c>
      <c r="W33" s="9" t="str">
        <f>IF(OR(N33="",O33=""),"",IF($AD33="24 Saat",N33,IF($AD33="12 Saat",IF(O33&gt;=TIME(20,0,0),WORKDAY.INTL(N33,1,V33,'Resmi Tatiller'!$A$2:$A$17),WORKDAY.INTL(N33-1,1,V33,'Resmi Tatiller'!$A$2:$A$17)),IF($AD33="2 Vardiya",IF(O33&lt;TIME(6,0,0),N33-1,IF(O33&lt;TIME(8,0,0),WORKDAY.INTL(N33-1,1,V33,'Resmi Tatiller'!$A$2:$A$17),N33)),IF(O33&gt;=TIME(18,0,0),WORKDAY.INTL(N33,1,V33,'Resmi Tatiller'!$A$2:$A$17),WORKDAY.INTL(N33-1,1,V33,'Resmi Tatiller'!$A$2:$A$17))))))</f>
        <v/>
      </c>
      <c r="X33" s="8" t="str">
        <f t="shared" si="10"/>
        <v/>
      </c>
      <c r="Y33" s="11" t="str">
        <f t="shared" si="11"/>
        <v/>
      </c>
      <c r="Z33" s="11" t="str">
        <f t="shared" si="12"/>
        <v/>
      </c>
      <c r="AA33" s="11" t="str">
        <f t="shared" si="13"/>
        <v/>
      </c>
      <c r="AB33" s="11" t="str">
        <f t="shared" si="14"/>
        <v/>
      </c>
      <c r="AC33" s="12" t="str">
        <f t="shared" si="15"/>
        <v/>
      </c>
      <c r="AD33" s="6" t="str">
        <f t="shared" si="16"/>
        <v>Gündüz</v>
      </c>
      <c r="AE33" s="18" t="str">
        <f t="shared" si="19"/>
        <v/>
      </c>
      <c r="AF33" s="18" t="str">
        <f t="shared" si="20"/>
        <v/>
      </c>
      <c r="AG33" s="19" t="str">
        <f t="shared" si="21"/>
        <v/>
      </c>
      <c r="AH33" s="18" t="str">
        <f>IF(AF33="","",WORKDAY.INTL(AF33-1,1,V33,'Resmi Tatiller'!$A$2:$A$17))</f>
        <v/>
      </c>
      <c r="AI33" s="18" t="str">
        <f t="shared" si="22"/>
        <v/>
      </c>
      <c r="AJ33" s="18" t="str">
        <f>IF(AE33="","",IF(AH33&lt;&gt;AF33,AH33+TIME(8,0,0),IF(AG33&lt;TIME(8,0,0),AF33+TIME(8,0,0),IF(AG33&lt;TIME(12,0,0),AE33,IF(AG33&lt;TIME(12,45,0),AF33+TIME(12,45,0),IF(AG33&lt;TIME(15,0,0),AE33,IF(AG33&lt;TIME(15,15,0),AF33+TIME(15,15,0),IF(AG33&lt;TIME(18,0,0),AE33,WORKDAY.INTL(AF33,1,V33,'Resmi Tatiller'!$A$2:$A$17)+TIME(8,0,0)))))))))</f>
        <v/>
      </c>
      <c r="AK33" s="18" t="str">
        <f>IF(AE33="","",IF(AH33&lt;&gt;AF33,AH33+TIME(8,0,0),IF(AG33&lt;TIME(8,0,0),AF33+TIME(8,0,0),IF(AG33&lt;TIME(12,0,0),AE33,IF(AG33&lt;TIME(12,45,0),AF33+TIME(12,45,0),IF(AG33&lt;TIME(15,0,0),AE33,IF(AG33&lt;TIME(15,15,0),AF33+TIME(15,15,0),IF(AG33&lt;TIME(20,0,0),AE33,WORKDAY.INTL(AF33,1,V33,'Resmi Tatiller'!$A$2:$A$17)+TIME(8,0,0)))))))))</f>
        <v/>
      </c>
      <c r="AL33" s="18" t="str">
        <f t="shared" si="23"/>
        <v/>
      </c>
    </row>
    <row r="34" spans="1:38" x14ac:dyDescent="0.25">
      <c r="A34" s="6" t="str">
        <f t="shared" si="0"/>
        <v/>
      </c>
      <c r="B34" s="6"/>
      <c r="C34" s="7" t="str">
        <f>IFERROR(VLOOKUP(B34,'Ürün Veri'!$A:$E,2,FALSE),"")</f>
        <v/>
      </c>
      <c r="D34" s="7" t="str">
        <f>IFERROR(VLOOKUP(B34,'Ürün Veri'!$A:$E,3,FALSE),"")</f>
        <v/>
      </c>
      <c r="E34" s="7" t="str">
        <f>IFERROR(VLOOKUP(B34,'Ürün Veri'!$A:$E,4,FALSE),"")</f>
        <v/>
      </c>
      <c r="F34" s="7" t="str">
        <f>IFERROR(VLOOKUP(B34,'Ürün Veri'!$A:$E,5,FALSE),"")</f>
        <v/>
      </c>
      <c r="G34" s="6"/>
      <c r="H34" s="6"/>
      <c r="I34" s="14">
        <v>10</v>
      </c>
      <c r="J34" s="15">
        <f t="shared" si="1"/>
        <v>45</v>
      </c>
      <c r="K34" s="15">
        <f t="shared" si="2"/>
        <v>15</v>
      </c>
      <c r="L34" s="8">
        <f t="shared" si="3"/>
        <v>9</v>
      </c>
      <c r="M34" s="6" t="s">
        <v>763</v>
      </c>
      <c r="N34" s="9" t="str">
        <f t="shared" si="17"/>
        <v/>
      </c>
      <c r="O34" s="10" t="str">
        <f t="shared" si="18"/>
        <v/>
      </c>
      <c r="P34" s="8" t="str">
        <f t="shared" si="4"/>
        <v/>
      </c>
      <c r="Q34" s="8" t="str">
        <f t="shared" si="5"/>
        <v/>
      </c>
      <c r="R34" s="9" t="str">
        <f>IF(AB34="","",WORKDAY.INTL(W34,AA34,V34,'Resmi Tatiller'!$A$2:$A$17))</f>
        <v/>
      </c>
      <c r="S34" s="10" t="str">
        <f t="shared" si="6"/>
        <v/>
      </c>
      <c r="T34" s="8" t="str">
        <f t="shared" si="7"/>
        <v>Boş</v>
      </c>
      <c r="U34" s="8">
        <f t="shared" si="8"/>
        <v>540</v>
      </c>
      <c r="V34" s="11" t="str">
        <f t="shared" si="9"/>
        <v>0000011</v>
      </c>
      <c r="W34" s="9" t="str">
        <f>IF(OR(N34="",O34=""),"",IF($AD34="24 Saat",N34,IF($AD34="12 Saat",IF(O34&gt;=TIME(20,0,0),WORKDAY.INTL(N34,1,V34,'Resmi Tatiller'!$A$2:$A$17),WORKDAY.INTL(N34-1,1,V34,'Resmi Tatiller'!$A$2:$A$17)),IF($AD34="2 Vardiya",IF(O34&lt;TIME(6,0,0),N34-1,IF(O34&lt;TIME(8,0,0),WORKDAY.INTL(N34-1,1,V34,'Resmi Tatiller'!$A$2:$A$17),N34)),IF(O34&gt;=TIME(18,0,0),WORKDAY.INTL(N34,1,V34,'Resmi Tatiller'!$A$2:$A$17),WORKDAY.INTL(N34-1,1,V34,'Resmi Tatiller'!$A$2:$A$17))))))</f>
        <v/>
      </c>
      <c r="X34" s="8" t="str">
        <f t="shared" si="10"/>
        <v/>
      </c>
      <c r="Y34" s="11" t="str">
        <f t="shared" si="11"/>
        <v/>
      </c>
      <c r="Z34" s="11" t="str">
        <f t="shared" si="12"/>
        <v/>
      </c>
      <c r="AA34" s="11" t="str">
        <f t="shared" si="13"/>
        <v/>
      </c>
      <c r="AB34" s="11" t="str">
        <f t="shared" si="14"/>
        <v/>
      </c>
      <c r="AC34" s="12" t="str">
        <f t="shared" si="15"/>
        <v/>
      </c>
      <c r="AD34" s="6" t="str">
        <f t="shared" si="16"/>
        <v>Gündüz</v>
      </c>
      <c r="AE34" s="18" t="str">
        <f t="shared" si="19"/>
        <v/>
      </c>
      <c r="AF34" s="18" t="str">
        <f t="shared" si="20"/>
        <v/>
      </c>
      <c r="AG34" s="19" t="str">
        <f t="shared" si="21"/>
        <v/>
      </c>
      <c r="AH34" s="18" t="str">
        <f>IF(AF34="","",WORKDAY.INTL(AF34-1,1,V34,'Resmi Tatiller'!$A$2:$A$17))</f>
        <v/>
      </c>
      <c r="AI34" s="18" t="str">
        <f t="shared" si="22"/>
        <v/>
      </c>
      <c r="AJ34" s="18" t="str">
        <f>IF(AE34="","",IF(AH34&lt;&gt;AF34,AH34+TIME(8,0,0),IF(AG34&lt;TIME(8,0,0),AF34+TIME(8,0,0),IF(AG34&lt;TIME(12,0,0),AE34,IF(AG34&lt;TIME(12,45,0),AF34+TIME(12,45,0),IF(AG34&lt;TIME(15,0,0),AE34,IF(AG34&lt;TIME(15,15,0),AF34+TIME(15,15,0),IF(AG34&lt;TIME(18,0,0),AE34,WORKDAY.INTL(AF34,1,V34,'Resmi Tatiller'!$A$2:$A$17)+TIME(8,0,0)))))))))</f>
        <v/>
      </c>
      <c r="AK34" s="18" t="str">
        <f>IF(AE34="","",IF(AH34&lt;&gt;AF34,AH34+TIME(8,0,0),IF(AG34&lt;TIME(8,0,0),AF34+TIME(8,0,0),IF(AG34&lt;TIME(12,0,0),AE34,IF(AG34&lt;TIME(12,45,0),AF34+TIME(12,45,0),IF(AG34&lt;TIME(15,0,0),AE34,IF(AG34&lt;TIME(15,15,0),AF34+TIME(15,15,0),IF(AG34&lt;TIME(20,0,0),AE34,WORKDAY.INTL(AF34,1,V34,'Resmi Tatiller'!$A$2:$A$17)+TIME(8,0,0)))))))))</f>
        <v/>
      </c>
      <c r="AL34" s="18" t="str">
        <f t="shared" si="23"/>
        <v/>
      </c>
    </row>
    <row r="35" spans="1:38" x14ac:dyDescent="0.25">
      <c r="A35" s="6" t="str">
        <f t="shared" ref="A35:A66" si="24">IF($B35="","",ROW()-2)</f>
        <v/>
      </c>
      <c r="B35" s="6"/>
      <c r="C35" s="7" t="str">
        <f>IFERROR(VLOOKUP(B35,'Ürün Veri'!$A:$E,2,FALSE),"")</f>
        <v/>
      </c>
      <c r="D35" s="7" t="str">
        <f>IFERROR(VLOOKUP(B35,'Ürün Veri'!$A:$E,3,FALSE),"")</f>
        <v/>
      </c>
      <c r="E35" s="7" t="str">
        <f>IFERROR(VLOOKUP(B35,'Ürün Veri'!$A:$E,4,FALSE),"")</f>
        <v/>
      </c>
      <c r="F35" s="7" t="str">
        <f>IFERROR(VLOOKUP(B35,'Ürün Veri'!$A:$E,5,FALSE),"")</f>
        <v/>
      </c>
      <c r="G35" s="6"/>
      <c r="H35" s="6"/>
      <c r="I35" s="14">
        <v>10</v>
      </c>
      <c r="J35" s="15">
        <f t="shared" ref="J35:J66" si="25">IF($I35="","",IF(VALUE($I35)=24,90,45))</f>
        <v>45</v>
      </c>
      <c r="K35" s="15">
        <f t="shared" ref="K35:K66" si="26">IF($I35="","",IF(VALUE($I35)=24,30,15))</f>
        <v>15</v>
      </c>
      <c r="L35" s="8">
        <f t="shared" ref="L35:L66" si="27">IF($I35="","",VALUE($I35)-($J35+$K35)/60)</f>
        <v>9</v>
      </c>
      <c r="M35" s="6" t="s">
        <v>763</v>
      </c>
      <c r="N35" s="9" t="str">
        <f t="shared" si="17"/>
        <v/>
      </c>
      <c r="O35" s="10" t="str">
        <f t="shared" si="18"/>
        <v/>
      </c>
      <c r="P35" s="8" t="str">
        <f t="shared" ref="P35:P66" si="28">IF(OR(E35="",F35="",G35="",E35=0),"",G35/E35*F35/3600)</f>
        <v/>
      </c>
      <c r="Q35" s="8" t="str">
        <f t="shared" ref="Q35:Q66" si="29">IF(OR(P35="",L35="",L35=0),"",P35/L35)</f>
        <v/>
      </c>
      <c r="R35" s="9" t="str">
        <f>IF(AB35="","",WORKDAY.INTL(W35,AA35,V35,'Resmi Tatiller'!$A$2:$A$17))</f>
        <v/>
      </c>
      <c r="S35" s="10" t="str">
        <f t="shared" ref="S35:S66" si="30">IF(AB35="","",IF($AD35="24 Saat",AB35/1440,IF($AD35="12 Saat",IF(AB35&lt;=240,TIME(8,0,0)+AB35/1440,IF(AB35&lt;=375,TIME(12,45,0)+(AB35-240)/1440,TIME(15,15,0)+(AB35-375)/1440)),IF($AD35="2 Vardiya",IF(AB35&lt;=240,TIME(8,0,0)+AB35/1440,IF(AB35&lt;=375,TIME(12,45,0)+(AB35-240)/1440,IF(AB35&lt;=540,TIME(15,15,0)+(AB35-375)/1440,IF(AB35&lt;=780,TIME(20,0,0)+(AB35-540)/1440,IF(AB35&lt;=915,1+TIME(0,45,0)+(AB35-780)/1440,1+TIME(3,15,0)+(AB35-915)/1440))))),IF(AB35&lt;=240,TIME(8,0,0)+AB35/1440,IF(AB35&lt;=375,TIME(12,45,0)+(AB35-240)/1440,TIME(15,15,0)+(AB35-375)/1440))))))</f>
        <v/>
      </c>
      <c r="T35" s="8" t="str">
        <f t="shared" ref="T35:T66" si="31">IF(B35="","Boş",IF(OR(G35="",N35="",O35=""),"Eksik",IF(OR(R35="",S35=""),"Kontrol","Planlandı")))</f>
        <v>Boş</v>
      </c>
      <c r="U35" s="8">
        <f t="shared" ref="U35:U66" si="32">IF($AD35="24 Saat",1440,IF($AD35="2 Vardiya",1080,IF($AD35="12 Saat",660,IF($AD35="Gündüz",540,IF(L35="","",L35*60)))))</f>
        <v>540</v>
      </c>
      <c r="V35" s="11" t="str">
        <f t="shared" ref="V35:V66" si="33">IF(M35="Çalışmaz","0000011","0000000")</f>
        <v>0000011</v>
      </c>
      <c r="W35" s="9" t="str">
        <f>IF(OR(N35="",O35=""),"",IF($AD35="24 Saat",N35,IF($AD35="12 Saat",IF(O35&gt;=TIME(20,0,0),WORKDAY.INTL(N35,1,V35,'Resmi Tatiller'!$A$2:$A$17),WORKDAY.INTL(N35-1,1,V35,'Resmi Tatiller'!$A$2:$A$17)),IF($AD35="2 Vardiya",IF(O35&lt;TIME(6,0,0),N35-1,IF(O35&lt;TIME(8,0,0),WORKDAY.INTL(N35-1,1,V35,'Resmi Tatiller'!$A$2:$A$17),N35)),IF(O35&gt;=TIME(18,0,0),WORKDAY.INTL(N35,1,V35,'Resmi Tatiller'!$A$2:$A$17),WORKDAY.INTL(N35-1,1,V35,'Resmi Tatiller'!$A$2:$A$17))))))</f>
        <v/>
      </c>
      <c r="X35" s="8" t="str">
        <f t="shared" ref="X35:X66" si="34">IF(W35="","",IF($AD35="24 Saat",MOD(O35,1)*1440,IF($AD35="12 Saat",IF(W35&lt;&gt;N35,0,IF(O35&lt;TIME(8,0,0),0,IF(O35&lt;TIME(12,0,0),(O35-TIME(8,0,0))*1440,IF(O35&lt;TIME(12,45,0),240,IF(O35&lt;TIME(15,0,0),240+(O35-TIME(12,45,0))*1440,IF(O35&lt;TIME(15,15,0),375,IF(O35&lt;TIME(20,0,0),375+(O35-TIME(15,15,0))*1440,0))))))),IF($AD35="2 Vardiya",IF(O35&lt;TIME(6,0,0),IF(O35&lt;TIME(0,45,0),780,IF(O35&lt;TIME(3,0,0),780+(O35-TIME(0,45,0))*1440,IF(O35&lt;TIME(3,15,0),915,915+(O35-TIME(3,15,0))*1440))),IF(O35&lt;TIME(8,0,0),0,IF(O35&lt;TIME(12,0,0),(O35-TIME(8,0,0))*1440,IF(O35&lt;TIME(12,45,0),240,IF(O35&lt;TIME(15,0,0),240+(O35-TIME(12,45,0))*1440,IF(O35&lt;TIME(15,15,0),375,IF(O35&lt;TIME(18,0,0),375+(O35-TIME(15,15,0))*1440,IF(O35&lt;TIME(20,0,0),540,540+(O35-TIME(20,0,0))*1440)))))))),IF(W35&lt;&gt;N35,0,IF(O35&lt;TIME(8,0,0),0,IF(O35&lt;TIME(12,0,0),(O35-TIME(8,0,0))*1440,IF(O35&lt;TIME(12,45,0),240,IF(O35&lt;TIME(15,0,0),240+(O35-TIME(12,45,0))*1440,IF(O35&lt;TIME(15,15,0),375,IF(O35&lt;TIME(18,0,0),375+(O35-TIME(15,15,0))*1440,0)))))))))))</f>
        <v/>
      </c>
      <c r="Y35" s="11" t="str">
        <f t="shared" ref="Y35:Y66" si="35">IF(P35="","",ROUNDUP(P35*60,0))</f>
        <v/>
      </c>
      <c r="Z35" s="11" t="str">
        <f t="shared" ref="Z35:Z66" si="36">IF(Y35="","",N(X35)+Y35)</f>
        <v/>
      </c>
      <c r="AA35" s="11" t="str">
        <f t="shared" ref="AA35:AA66" si="37">IF(OR(Z35="",U35="",U35=0),"",INT((Z35-1)/U35))</f>
        <v/>
      </c>
      <c r="AB35" s="11" t="str">
        <f t="shared" ref="AB35:AB66" si="38">IF(OR(Z35="",U35="",U35=0),"",MOD(Z35-1,U35)+1)</f>
        <v/>
      </c>
      <c r="AC35" s="12" t="str">
        <f t="shared" ref="AC35:AC66" si="39">IF(AB35="","",R35+S35)</f>
        <v/>
      </c>
      <c r="AD35" s="6" t="str">
        <f t="shared" ref="AD35:AD66" si="40">IF($I35="","",IF(VALUE($I35)=10,"Gündüz",IF(VALUE($I35)=12,"12 Saat",IF(VALUE($I35)=24,"2 Vardiya",""))))</f>
        <v>Gündüz</v>
      </c>
      <c r="AE35" s="18" t="str">
        <f t="shared" si="19"/>
        <v/>
      </c>
      <c r="AF35" s="18" t="str">
        <f t="shared" si="20"/>
        <v/>
      </c>
      <c r="AG35" s="19" t="str">
        <f t="shared" si="21"/>
        <v/>
      </c>
      <c r="AH35" s="18" t="str">
        <f>IF(AF35="","",WORKDAY.INTL(AF35-1,1,V35,'Resmi Tatiller'!$A$2:$A$17))</f>
        <v/>
      </c>
      <c r="AI35" s="18" t="str">
        <f t="shared" si="22"/>
        <v/>
      </c>
      <c r="AJ35" s="18" t="str">
        <f>IF(AE35="","",IF(AH35&lt;&gt;AF35,AH35+TIME(8,0,0),IF(AG35&lt;TIME(8,0,0),AF35+TIME(8,0,0),IF(AG35&lt;TIME(12,0,0),AE35,IF(AG35&lt;TIME(12,45,0),AF35+TIME(12,45,0),IF(AG35&lt;TIME(15,0,0),AE35,IF(AG35&lt;TIME(15,15,0),AF35+TIME(15,15,0),IF(AG35&lt;TIME(18,0,0),AE35,WORKDAY.INTL(AF35,1,V35,'Resmi Tatiller'!$A$2:$A$17)+TIME(8,0,0)))))))))</f>
        <v/>
      </c>
      <c r="AK35" s="18" t="str">
        <f>IF(AE35="","",IF(AH35&lt;&gt;AF35,AH35+TIME(8,0,0),IF(AG35&lt;TIME(8,0,0),AF35+TIME(8,0,0),IF(AG35&lt;TIME(12,0,0),AE35,IF(AG35&lt;TIME(12,45,0),AF35+TIME(12,45,0),IF(AG35&lt;TIME(15,0,0),AE35,IF(AG35&lt;TIME(15,15,0),AF35+TIME(15,15,0),IF(AG35&lt;TIME(20,0,0),AE35,WORKDAY.INTL(AF35,1,V35,'Resmi Tatiller'!$A$2:$A$17)+TIME(8,0,0)))))))))</f>
        <v/>
      </c>
      <c r="AL35" s="18" t="str">
        <f t="shared" si="23"/>
        <v/>
      </c>
    </row>
    <row r="36" spans="1:38" x14ac:dyDescent="0.25">
      <c r="A36" s="6" t="str">
        <f t="shared" si="24"/>
        <v/>
      </c>
      <c r="B36" s="6"/>
      <c r="C36" s="7" t="str">
        <f>IFERROR(VLOOKUP(B36,'Ürün Veri'!$A:$E,2,FALSE),"")</f>
        <v/>
      </c>
      <c r="D36" s="7" t="str">
        <f>IFERROR(VLOOKUP(B36,'Ürün Veri'!$A:$E,3,FALSE),"")</f>
        <v/>
      </c>
      <c r="E36" s="7" t="str">
        <f>IFERROR(VLOOKUP(B36,'Ürün Veri'!$A:$E,4,FALSE),"")</f>
        <v/>
      </c>
      <c r="F36" s="7" t="str">
        <f>IFERROR(VLOOKUP(B36,'Ürün Veri'!$A:$E,5,FALSE),"")</f>
        <v/>
      </c>
      <c r="G36" s="6"/>
      <c r="H36" s="6"/>
      <c r="I36" s="14">
        <v>10</v>
      </c>
      <c r="J36" s="15">
        <f t="shared" si="25"/>
        <v>45</v>
      </c>
      <c r="K36" s="15">
        <f t="shared" si="26"/>
        <v>15</v>
      </c>
      <c r="L36" s="8">
        <f t="shared" si="27"/>
        <v>9</v>
      </c>
      <c r="M36" s="6" t="s">
        <v>763</v>
      </c>
      <c r="N36" s="9" t="str">
        <f t="shared" ref="N36:N67" si="41">IF(AI36="","",INT(AI36))</f>
        <v/>
      </c>
      <c r="O36" s="10" t="str">
        <f t="shared" ref="O36:O67" si="42">IF(AI36="","",MOD(AI36,1))</f>
        <v/>
      </c>
      <c r="P36" s="8" t="str">
        <f t="shared" si="28"/>
        <v/>
      </c>
      <c r="Q36" s="8" t="str">
        <f t="shared" si="29"/>
        <v/>
      </c>
      <c r="R36" s="9" t="str">
        <f>IF(AB36="","",WORKDAY.INTL(W36,AA36,V36,'Resmi Tatiller'!$A$2:$A$17))</f>
        <v/>
      </c>
      <c r="S36" s="10" t="str">
        <f t="shared" si="30"/>
        <v/>
      </c>
      <c r="T36" s="8" t="str">
        <f t="shared" si="31"/>
        <v>Boş</v>
      </c>
      <c r="U36" s="8">
        <f t="shared" si="32"/>
        <v>540</v>
      </c>
      <c r="V36" s="11" t="str">
        <f t="shared" si="33"/>
        <v>0000011</v>
      </c>
      <c r="W36" s="9" t="str">
        <f>IF(OR(N36="",O36=""),"",IF($AD36="24 Saat",N36,IF($AD36="12 Saat",IF(O36&gt;=TIME(20,0,0),WORKDAY.INTL(N36,1,V36,'Resmi Tatiller'!$A$2:$A$17),WORKDAY.INTL(N36-1,1,V36,'Resmi Tatiller'!$A$2:$A$17)),IF($AD36="2 Vardiya",IF(O36&lt;TIME(6,0,0),N36-1,IF(O36&lt;TIME(8,0,0),WORKDAY.INTL(N36-1,1,V36,'Resmi Tatiller'!$A$2:$A$17),N36)),IF(O36&gt;=TIME(18,0,0),WORKDAY.INTL(N36,1,V36,'Resmi Tatiller'!$A$2:$A$17),WORKDAY.INTL(N36-1,1,V36,'Resmi Tatiller'!$A$2:$A$17))))))</f>
        <v/>
      </c>
      <c r="X36" s="8" t="str">
        <f t="shared" si="34"/>
        <v/>
      </c>
      <c r="Y36" s="11" t="str">
        <f t="shared" si="35"/>
        <v/>
      </c>
      <c r="Z36" s="11" t="str">
        <f t="shared" si="36"/>
        <v/>
      </c>
      <c r="AA36" s="11" t="str">
        <f t="shared" si="37"/>
        <v/>
      </c>
      <c r="AB36" s="11" t="str">
        <f t="shared" si="38"/>
        <v/>
      </c>
      <c r="AC36" s="12" t="str">
        <f t="shared" si="39"/>
        <v/>
      </c>
      <c r="AD36" s="6" t="str">
        <f t="shared" si="40"/>
        <v>Gündüz</v>
      </c>
      <c r="AE36" s="18" t="str">
        <f t="shared" ref="AE36:AE67" si="43">IF(B36="","",IF(AC35="","",AC35+1/24))</f>
        <v/>
      </c>
      <c r="AF36" s="18" t="str">
        <f t="shared" ref="AF36:AF67" si="44">IF(AE36="","",INT(AE36))</f>
        <v/>
      </c>
      <c r="AG36" s="19" t="str">
        <f t="shared" ref="AG36:AG67" si="45">IF(AE36="","",MOD(AE36,1))</f>
        <v/>
      </c>
      <c r="AH36" s="18" t="str">
        <f>IF(AF36="","",WORKDAY.INTL(AF36-1,1,V36,'Resmi Tatiller'!$A$2:$A$17))</f>
        <v/>
      </c>
      <c r="AI36" s="18" t="str">
        <f t="shared" ref="AI36:AI67" si="46">IF(AE36="","",IF($AD36="24 Saat",AE36,IF($AD36="Gündüz",AJ36,IF($AD36="12 Saat",AK36,IF($AD36="2 Vardiya",AL36,AE36)))))</f>
        <v/>
      </c>
      <c r="AJ36" s="18" t="str">
        <f>IF(AE36="","",IF(AH36&lt;&gt;AF36,AH36+TIME(8,0,0),IF(AG36&lt;TIME(8,0,0),AF36+TIME(8,0,0),IF(AG36&lt;TIME(12,0,0),AE36,IF(AG36&lt;TIME(12,45,0),AF36+TIME(12,45,0),IF(AG36&lt;TIME(15,0,0),AE36,IF(AG36&lt;TIME(15,15,0),AF36+TIME(15,15,0),IF(AG36&lt;TIME(18,0,0),AE36,WORKDAY.INTL(AF36,1,V36,'Resmi Tatiller'!$A$2:$A$17)+TIME(8,0,0)))))))))</f>
        <v/>
      </c>
      <c r="AK36" s="18" t="str">
        <f>IF(AE36="","",IF(AH36&lt;&gt;AF36,AH36+TIME(8,0,0),IF(AG36&lt;TIME(8,0,0),AF36+TIME(8,0,0),IF(AG36&lt;TIME(12,0,0),AE36,IF(AG36&lt;TIME(12,45,0),AF36+TIME(12,45,0),IF(AG36&lt;TIME(15,0,0),AE36,IF(AG36&lt;TIME(15,15,0),AF36+TIME(15,15,0),IF(AG36&lt;TIME(20,0,0),AE36,WORKDAY.INTL(AF36,1,V36,'Resmi Tatiller'!$A$2:$A$17)+TIME(8,0,0)))))))))</f>
        <v/>
      </c>
      <c r="AL36" s="18" t="str">
        <f t="shared" ref="AL36:AL67" si="47">IF(AE36="","",IF(AG36&lt;TIME(6,0,0),IF(AG36&lt;TIME(0,45,0),AF36+TIME(0,45,0),IF(AG36&lt;TIME(3,0,0),AE36,IF(AG36&lt;TIME(3,15,0),AF36+TIME(3,15,0),AE36))),IF(AG36&lt;TIME(8,0,0),AF36+TIME(8,0,0),IF(AG36&lt;TIME(12,0,0),AE36,IF(AG36&lt;TIME(12,45,0),AF36+TIME(12,45,0),IF(AG36&lt;TIME(15,0,0),AE36,IF(AG36&lt;TIME(15,15,0),AF36+TIME(15,15,0),IF(AG36&lt;TIME(18,0,0),AE36,IF(AG36&lt;TIME(20,0,0),AF36+TIME(20,0,0),IF(AH36&lt;&gt;AF36,AH36+TIME(8,0,0),AE36))))))))))</f>
        <v/>
      </c>
    </row>
    <row r="37" spans="1:38" x14ac:dyDescent="0.25">
      <c r="A37" s="6" t="str">
        <f t="shared" si="24"/>
        <v/>
      </c>
      <c r="B37" s="6"/>
      <c r="C37" s="7" t="str">
        <f>IFERROR(VLOOKUP(B37,'Ürün Veri'!$A:$E,2,FALSE),"")</f>
        <v/>
      </c>
      <c r="D37" s="7" t="str">
        <f>IFERROR(VLOOKUP(B37,'Ürün Veri'!$A:$E,3,FALSE),"")</f>
        <v/>
      </c>
      <c r="E37" s="7" t="str">
        <f>IFERROR(VLOOKUP(B37,'Ürün Veri'!$A:$E,4,FALSE),"")</f>
        <v/>
      </c>
      <c r="F37" s="7" t="str">
        <f>IFERROR(VLOOKUP(B37,'Ürün Veri'!$A:$E,5,FALSE),"")</f>
        <v/>
      </c>
      <c r="G37" s="6"/>
      <c r="H37" s="6"/>
      <c r="I37" s="14">
        <v>10</v>
      </c>
      <c r="J37" s="15">
        <f t="shared" si="25"/>
        <v>45</v>
      </c>
      <c r="K37" s="15">
        <f t="shared" si="26"/>
        <v>15</v>
      </c>
      <c r="L37" s="8">
        <f t="shared" si="27"/>
        <v>9</v>
      </c>
      <c r="M37" s="6" t="s">
        <v>763</v>
      </c>
      <c r="N37" s="9" t="str">
        <f t="shared" si="41"/>
        <v/>
      </c>
      <c r="O37" s="10" t="str">
        <f t="shared" si="42"/>
        <v/>
      </c>
      <c r="P37" s="8" t="str">
        <f t="shared" si="28"/>
        <v/>
      </c>
      <c r="Q37" s="8" t="str">
        <f t="shared" si="29"/>
        <v/>
      </c>
      <c r="R37" s="9" t="str">
        <f>IF(AB37="","",WORKDAY.INTL(W37,AA37,V37,'Resmi Tatiller'!$A$2:$A$17))</f>
        <v/>
      </c>
      <c r="S37" s="10" t="str">
        <f t="shared" si="30"/>
        <v/>
      </c>
      <c r="T37" s="8" t="str">
        <f t="shared" si="31"/>
        <v>Boş</v>
      </c>
      <c r="U37" s="8">
        <f t="shared" si="32"/>
        <v>540</v>
      </c>
      <c r="V37" s="11" t="str">
        <f t="shared" si="33"/>
        <v>0000011</v>
      </c>
      <c r="W37" s="9" t="str">
        <f>IF(OR(N37="",O37=""),"",IF($AD37="24 Saat",N37,IF($AD37="12 Saat",IF(O37&gt;=TIME(20,0,0),WORKDAY.INTL(N37,1,V37,'Resmi Tatiller'!$A$2:$A$17),WORKDAY.INTL(N37-1,1,V37,'Resmi Tatiller'!$A$2:$A$17)),IF($AD37="2 Vardiya",IF(O37&lt;TIME(6,0,0),N37-1,IF(O37&lt;TIME(8,0,0),WORKDAY.INTL(N37-1,1,V37,'Resmi Tatiller'!$A$2:$A$17),N37)),IF(O37&gt;=TIME(18,0,0),WORKDAY.INTL(N37,1,V37,'Resmi Tatiller'!$A$2:$A$17),WORKDAY.INTL(N37-1,1,V37,'Resmi Tatiller'!$A$2:$A$17))))))</f>
        <v/>
      </c>
      <c r="X37" s="8" t="str">
        <f t="shared" si="34"/>
        <v/>
      </c>
      <c r="Y37" s="11" t="str">
        <f t="shared" si="35"/>
        <v/>
      </c>
      <c r="Z37" s="11" t="str">
        <f t="shared" si="36"/>
        <v/>
      </c>
      <c r="AA37" s="11" t="str">
        <f t="shared" si="37"/>
        <v/>
      </c>
      <c r="AB37" s="11" t="str">
        <f t="shared" si="38"/>
        <v/>
      </c>
      <c r="AC37" s="12" t="str">
        <f t="shared" si="39"/>
        <v/>
      </c>
      <c r="AD37" s="6" t="str">
        <f t="shared" si="40"/>
        <v>Gündüz</v>
      </c>
      <c r="AE37" s="18" t="str">
        <f t="shared" si="43"/>
        <v/>
      </c>
      <c r="AF37" s="18" t="str">
        <f t="shared" si="44"/>
        <v/>
      </c>
      <c r="AG37" s="19" t="str">
        <f t="shared" si="45"/>
        <v/>
      </c>
      <c r="AH37" s="18" t="str">
        <f>IF(AF37="","",WORKDAY.INTL(AF37-1,1,V37,'Resmi Tatiller'!$A$2:$A$17))</f>
        <v/>
      </c>
      <c r="AI37" s="18" t="str">
        <f t="shared" si="46"/>
        <v/>
      </c>
      <c r="AJ37" s="18" t="str">
        <f>IF(AE37="","",IF(AH37&lt;&gt;AF37,AH37+TIME(8,0,0),IF(AG37&lt;TIME(8,0,0),AF37+TIME(8,0,0),IF(AG37&lt;TIME(12,0,0),AE37,IF(AG37&lt;TIME(12,45,0),AF37+TIME(12,45,0),IF(AG37&lt;TIME(15,0,0),AE37,IF(AG37&lt;TIME(15,15,0),AF37+TIME(15,15,0),IF(AG37&lt;TIME(18,0,0),AE37,WORKDAY.INTL(AF37,1,V37,'Resmi Tatiller'!$A$2:$A$17)+TIME(8,0,0)))))))))</f>
        <v/>
      </c>
      <c r="AK37" s="18" t="str">
        <f>IF(AE37="","",IF(AH37&lt;&gt;AF37,AH37+TIME(8,0,0),IF(AG37&lt;TIME(8,0,0),AF37+TIME(8,0,0),IF(AG37&lt;TIME(12,0,0),AE37,IF(AG37&lt;TIME(12,45,0),AF37+TIME(12,45,0),IF(AG37&lt;TIME(15,0,0),AE37,IF(AG37&lt;TIME(15,15,0),AF37+TIME(15,15,0),IF(AG37&lt;TIME(20,0,0),AE37,WORKDAY.INTL(AF37,1,V37,'Resmi Tatiller'!$A$2:$A$17)+TIME(8,0,0)))))))))</f>
        <v/>
      </c>
      <c r="AL37" s="18" t="str">
        <f t="shared" si="47"/>
        <v/>
      </c>
    </row>
    <row r="38" spans="1:38" x14ac:dyDescent="0.25">
      <c r="A38" s="6" t="str">
        <f t="shared" si="24"/>
        <v/>
      </c>
      <c r="B38" s="6"/>
      <c r="C38" s="7" t="str">
        <f>IFERROR(VLOOKUP(B38,'Ürün Veri'!$A:$E,2,FALSE),"")</f>
        <v/>
      </c>
      <c r="D38" s="7" t="str">
        <f>IFERROR(VLOOKUP(B38,'Ürün Veri'!$A:$E,3,FALSE),"")</f>
        <v/>
      </c>
      <c r="E38" s="7" t="str">
        <f>IFERROR(VLOOKUP(B38,'Ürün Veri'!$A:$E,4,FALSE),"")</f>
        <v/>
      </c>
      <c r="F38" s="7" t="str">
        <f>IFERROR(VLOOKUP(B38,'Ürün Veri'!$A:$E,5,FALSE),"")</f>
        <v/>
      </c>
      <c r="G38" s="6"/>
      <c r="H38" s="6"/>
      <c r="I38" s="14">
        <v>10</v>
      </c>
      <c r="J38" s="15">
        <f t="shared" si="25"/>
        <v>45</v>
      </c>
      <c r="K38" s="15">
        <f t="shared" si="26"/>
        <v>15</v>
      </c>
      <c r="L38" s="8">
        <f t="shared" si="27"/>
        <v>9</v>
      </c>
      <c r="M38" s="6" t="s">
        <v>763</v>
      </c>
      <c r="N38" s="9" t="str">
        <f t="shared" si="41"/>
        <v/>
      </c>
      <c r="O38" s="10" t="str">
        <f t="shared" si="42"/>
        <v/>
      </c>
      <c r="P38" s="8" t="str">
        <f t="shared" si="28"/>
        <v/>
      </c>
      <c r="Q38" s="8" t="str">
        <f t="shared" si="29"/>
        <v/>
      </c>
      <c r="R38" s="9" t="str">
        <f>IF(AB38="","",WORKDAY.INTL(W38,AA38,V38,'Resmi Tatiller'!$A$2:$A$17))</f>
        <v/>
      </c>
      <c r="S38" s="10" t="str">
        <f t="shared" si="30"/>
        <v/>
      </c>
      <c r="T38" s="8" t="str">
        <f t="shared" si="31"/>
        <v>Boş</v>
      </c>
      <c r="U38" s="8">
        <f t="shared" si="32"/>
        <v>540</v>
      </c>
      <c r="V38" s="11" t="str">
        <f t="shared" si="33"/>
        <v>0000011</v>
      </c>
      <c r="W38" s="9" t="str">
        <f>IF(OR(N38="",O38=""),"",IF($AD38="24 Saat",N38,IF($AD38="12 Saat",IF(O38&gt;=TIME(20,0,0),WORKDAY.INTL(N38,1,V38,'Resmi Tatiller'!$A$2:$A$17),WORKDAY.INTL(N38-1,1,V38,'Resmi Tatiller'!$A$2:$A$17)),IF($AD38="2 Vardiya",IF(O38&lt;TIME(6,0,0),N38-1,IF(O38&lt;TIME(8,0,0),WORKDAY.INTL(N38-1,1,V38,'Resmi Tatiller'!$A$2:$A$17),N38)),IF(O38&gt;=TIME(18,0,0),WORKDAY.INTL(N38,1,V38,'Resmi Tatiller'!$A$2:$A$17),WORKDAY.INTL(N38-1,1,V38,'Resmi Tatiller'!$A$2:$A$17))))))</f>
        <v/>
      </c>
      <c r="X38" s="8" t="str">
        <f t="shared" si="34"/>
        <v/>
      </c>
      <c r="Y38" s="11" t="str">
        <f t="shared" si="35"/>
        <v/>
      </c>
      <c r="Z38" s="11" t="str">
        <f t="shared" si="36"/>
        <v/>
      </c>
      <c r="AA38" s="11" t="str">
        <f t="shared" si="37"/>
        <v/>
      </c>
      <c r="AB38" s="11" t="str">
        <f t="shared" si="38"/>
        <v/>
      </c>
      <c r="AC38" s="12" t="str">
        <f t="shared" si="39"/>
        <v/>
      </c>
      <c r="AD38" s="6" t="str">
        <f t="shared" si="40"/>
        <v>Gündüz</v>
      </c>
      <c r="AE38" s="18" t="str">
        <f t="shared" si="43"/>
        <v/>
      </c>
      <c r="AF38" s="18" t="str">
        <f t="shared" si="44"/>
        <v/>
      </c>
      <c r="AG38" s="19" t="str">
        <f t="shared" si="45"/>
        <v/>
      </c>
      <c r="AH38" s="18" t="str">
        <f>IF(AF38="","",WORKDAY.INTL(AF38-1,1,V38,'Resmi Tatiller'!$A$2:$A$17))</f>
        <v/>
      </c>
      <c r="AI38" s="18" t="str">
        <f t="shared" si="46"/>
        <v/>
      </c>
      <c r="AJ38" s="18" t="str">
        <f>IF(AE38="","",IF(AH38&lt;&gt;AF38,AH38+TIME(8,0,0),IF(AG38&lt;TIME(8,0,0),AF38+TIME(8,0,0),IF(AG38&lt;TIME(12,0,0),AE38,IF(AG38&lt;TIME(12,45,0),AF38+TIME(12,45,0),IF(AG38&lt;TIME(15,0,0),AE38,IF(AG38&lt;TIME(15,15,0),AF38+TIME(15,15,0),IF(AG38&lt;TIME(18,0,0),AE38,WORKDAY.INTL(AF38,1,V38,'Resmi Tatiller'!$A$2:$A$17)+TIME(8,0,0)))))))))</f>
        <v/>
      </c>
      <c r="AK38" s="18" t="str">
        <f>IF(AE38="","",IF(AH38&lt;&gt;AF38,AH38+TIME(8,0,0),IF(AG38&lt;TIME(8,0,0),AF38+TIME(8,0,0),IF(AG38&lt;TIME(12,0,0),AE38,IF(AG38&lt;TIME(12,45,0),AF38+TIME(12,45,0),IF(AG38&lt;TIME(15,0,0),AE38,IF(AG38&lt;TIME(15,15,0),AF38+TIME(15,15,0),IF(AG38&lt;TIME(20,0,0),AE38,WORKDAY.INTL(AF38,1,V38,'Resmi Tatiller'!$A$2:$A$17)+TIME(8,0,0)))))))))</f>
        <v/>
      </c>
      <c r="AL38" s="18" t="str">
        <f t="shared" si="47"/>
        <v/>
      </c>
    </row>
    <row r="39" spans="1:38" x14ac:dyDescent="0.25">
      <c r="A39" s="6" t="str">
        <f t="shared" si="24"/>
        <v/>
      </c>
      <c r="B39" s="6"/>
      <c r="C39" s="7" t="str">
        <f>IFERROR(VLOOKUP(B39,'Ürün Veri'!$A:$E,2,FALSE),"")</f>
        <v/>
      </c>
      <c r="D39" s="7" t="str">
        <f>IFERROR(VLOOKUP(B39,'Ürün Veri'!$A:$E,3,FALSE),"")</f>
        <v/>
      </c>
      <c r="E39" s="7" t="str">
        <f>IFERROR(VLOOKUP(B39,'Ürün Veri'!$A:$E,4,FALSE),"")</f>
        <v/>
      </c>
      <c r="F39" s="7" t="str">
        <f>IFERROR(VLOOKUP(B39,'Ürün Veri'!$A:$E,5,FALSE),"")</f>
        <v/>
      </c>
      <c r="G39" s="6"/>
      <c r="H39" s="6"/>
      <c r="I39" s="14">
        <v>10</v>
      </c>
      <c r="J39" s="15">
        <f t="shared" si="25"/>
        <v>45</v>
      </c>
      <c r="K39" s="15">
        <f t="shared" si="26"/>
        <v>15</v>
      </c>
      <c r="L39" s="8">
        <f t="shared" si="27"/>
        <v>9</v>
      </c>
      <c r="M39" s="6" t="s">
        <v>763</v>
      </c>
      <c r="N39" s="9" t="str">
        <f t="shared" si="41"/>
        <v/>
      </c>
      <c r="O39" s="10" t="str">
        <f t="shared" si="42"/>
        <v/>
      </c>
      <c r="P39" s="8" t="str">
        <f t="shared" si="28"/>
        <v/>
      </c>
      <c r="Q39" s="8" t="str">
        <f t="shared" si="29"/>
        <v/>
      </c>
      <c r="R39" s="9" t="str">
        <f>IF(AB39="","",WORKDAY.INTL(W39,AA39,V39,'Resmi Tatiller'!$A$2:$A$17))</f>
        <v/>
      </c>
      <c r="S39" s="10" t="str">
        <f t="shared" si="30"/>
        <v/>
      </c>
      <c r="T39" s="8" t="str">
        <f t="shared" si="31"/>
        <v>Boş</v>
      </c>
      <c r="U39" s="8">
        <f t="shared" si="32"/>
        <v>540</v>
      </c>
      <c r="V39" s="11" t="str">
        <f t="shared" si="33"/>
        <v>0000011</v>
      </c>
      <c r="W39" s="9" t="str">
        <f>IF(OR(N39="",O39=""),"",IF($AD39="24 Saat",N39,IF($AD39="12 Saat",IF(O39&gt;=TIME(20,0,0),WORKDAY.INTL(N39,1,V39,'Resmi Tatiller'!$A$2:$A$17),WORKDAY.INTL(N39-1,1,V39,'Resmi Tatiller'!$A$2:$A$17)),IF($AD39="2 Vardiya",IF(O39&lt;TIME(6,0,0),N39-1,IF(O39&lt;TIME(8,0,0),WORKDAY.INTL(N39-1,1,V39,'Resmi Tatiller'!$A$2:$A$17),N39)),IF(O39&gt;=TIME(18,0,0),WORKDAY.INTL(N39,1,V39,'Resmi Tatiller'!$A$2:$A$17),WORKDAY.INTL(N39-1,1,V39,'Resmi Tatiller'!$A$2:$A$17))))))</f>
        <v/>
      </c>
      <c r="X39" s="8" t="str">
        <f t="shared" si="34"/>
        <v/>
      </c>
      <c r="Y39" s="11" t="str">
        <f t="shared" si="35"/>
        <v/>
      </c>
      <c r="Z39" s="11" t="str">
        <f t="shared" si="36"/>
        <v/>
      </c>
      <c r="AA39" s="11" t="str">
        <f t="shared" si="37"/>
        <v/>
      </c>
      <c r="AB39" s="11" t="str">
        <f t="shared" si="38"/>
        <v/>
      </c>
      <c r="AC39" s="12" t="str">
        <f t="shared" si="39"/>
        <v/>
      </c>
      <c r="AD39" s="6" t="str">
        <f t="shared" si="40"/>
        <v>Gündüz</v>
      </c>
      <c r="AE39" s="18" t="str">
        <f t="shared" si="43"/>
        <v/>
      </c>
      <c r="AF39" s="18" t="str">
        <f t="shared" si="44"/>
        <v/>
      </c>
      <c r="AG39" s="19" t="str">
        <f t="shared" si="45"/>
        <v/>
      </c>
      <c r="AH39" s="18" t="str">
        <f>IF(AF39="","",WORKDAY.INTL(AF39-1,1,V39,'Resmi Tatiller'!$A$2:$A$17))</f>
        <v/>
      </c>
      <c r="AI39" s="18" t="str">
        <f t="shared" si="46"/>
        <v/>
      </c>
      <c r="AJ39" s="18" t="str">
        <f>IF(AE39="","",IF(AH39&lt;&gt;AF39,AH39+TIME(8,0,0),IF(AG39&lt;TIME(8,0,0),AF39+TIME(8,0,0),IF(AG39&lt;TIME(12,0,0),AE39,IF(AG39&lt;TIME(12,45,0),AF39+TIME(12,45,0),IF(AG39&lt;TIME(15,0,0),AE39,IF(AG39&lt;TIME(15,15,0),AF39+TIME(15,15,0),IF(AG39&lt;TIME(18,0,0),AE39,WORKDAY.INTL(AF39,1,V39,'Resmi Tatiller'!$A$2:$A$17)+TIME(8,0,0)))))))))</f>
        <v/>
      </c>
      <c r="AK39" s="18" t="str">
        <f>IF(AE39="","",IF(AH39&lt;&gt;AF39,AH39+TIME(8,0,0),IF(AG39&lt;TIME(8,0,0),AF39+TIME(8,0,0),IF(AG39&lt;TIME(12,0,0),AE39,IF(AG39&lt;TIME(12,45,0),AF39+TIME(12,45,0),IF(AG39&lt;TIME(15,0,0),AE39,IF(AG39&lt;TIME(15,15,0),AF39+TIME(15,15,0),IF(AG39&lt;TIME(20,0,0),AE39,WORKDAY.INTL(AF39,1,V39,'Resmi Tatiller'!$A$2:$A$17)+TIME(8,0,0)))))))))</f>
        <v/>
      </c>
      <c r="AL39" s="18" t="str">
        <f t="shared" si="47"/>
        <v/>
      </c>
    </row>
    <row r="40" spans="1:38" x14ac:dyDescent="0.25">
      <c r="A40" s="6" t="str">
        <f t="shared" si="24"/>
        <v/>
      </c>
      <c r="B40" s="6"/>
      <c r="C40" s="7" t="str">
        <f>IFERROR(VLOOKUP(B40,'Ürün Veri'!$A:$E,2,FALSE),"")</f>
        <v/>
      </c>
      <c r="D40" s="7" t="str">
        <f>IFERROR(VLOOKUP(B40,'Ürün Veri'!$A:$E,3,FALSE),"")</f>
        <v/>
      </c>
      <c r="E40" s="7" t="str">
        <f>IFERROR(VLOOKUP(B40,'Ürün Veri'!$A:$E,4,FALSE),"")</f>
        <v/>
      </c>
      <c r="F40" s="7" t="str">
        <f>IFERROR(VLOOKUP(B40,'Ürün Veri'!$A:$E,5,FALSE),"")</f>
        <v/>
      </c>
      <c r="G40" s="6"/>
      <c r="H40" s="6"/>
      <c r="I40" s="14">
        <v>10</v>
      </c>
      <c r="J40" s="15">
        <f t="shared" si="25"/>
        <v>45</v>
      </c>
      <c r="K40" s="15">
        <f t="shared" si="26"/>
        <v>15</v>
      </c>
      <c r="L40" s="8">
        <f t="shared" si="27"/>
        <v>9</v>
      </c>
      <c r="M40" s="6" t="s">
        <v>763</v>
      </c>
      <c r="N40" s="9" t="str">
        <f t="shared" si="41"/>
        <v/>
      </c>
      <c r="O40" s="10" t="str">
        <f t="shared" si="42"/>
        <v/>
      </c>
      <c r="P40" s="8" t="str">
        <f t="shared" si="28"/>
        <v/>
      </c>
      <c r="Q40" s="8" t="str">
        <f t="shared" si="29"/>
        <v/>
      </c>
      <c r="R40" s="9" t="str">
        <f>IF(AB40="","",WORKDAY.INTL(W40,AA40,V40,'Resmi Tatiller'!$A$2:$A$17))</f>
        <v/>
      </c>
      <c r="S40" s="10" t="str">
        <f t="shared" si="30"/>
        <v/>
      </c>
      <c r="T40" s="8" t="str">
        <f t="shared" si="31"/>
        <v>Boş</v>
      </c>
      <c r="U40" s="8">
        <f t="shared" si="32"/>
        <v>540</v>
      </c>
      <c r="V40" s="11" t="str">
        <f t="shared" si="33"/>
        <v>0000011</v>
      </c>
      <c r="W40" s="9" t="str">
        <f>IF(OR(N40="",O40=""),"",IF($AD40="24 Saat",N40,IF($AD40="12 Saat",IF(O40&gt;=TIME(20,0,0),WORKDAY.INTL(N40,1,V40,'Resmi Tatiller'!$A$2:$A$17),WORKDAY.INTL(N40-1,1,V40,'Resmi Tatiller'!$A$2:$A$17)),IF($AD40="2 Vardiya",IF(O40&lt;TIME(6,0,0),N40-1,IF(O40&lt;TIME(8,0,0),WORKDAY.INTL(N40-1,1,V40,'Resmi Tatiller'!$A$2:$A$17),N40)),IF(O40&gt;=TIME(18,0,0),WORKDAY.INTL(N40,1,V40,'Resmi Tatiller'!$A$2:$A$17),WORKDAY.INTL(N40-1,1,V40,'Resmi Tatiller'!$A$2:$A$17))))))</f>
        <v/>
      </c>
      <c r="X40" s="8" t="str">
        <f t="shared" si="34"/>
        <v/>
      </c>
      <c r="Y40" s="11" t="str">
        <f t="shared" si="35"/>
        <v/>
      </c>
      <c r="Z40" s="11" t="str">
        <f t="shared" si="36"/>
        <v/>
      </c>
      <c r="AA40" s="11" t="str">
        <f t="shared" si="37"/>
        <v/>
      </c>
      <c r="AB40" s="11" t="str">
        <f t="shared" si="38"/>
        <v/>
      </c>
      <c r="AC40" s="12" t="str">
        <f t="shared" si="39"/>
        <v/>
      </c>
      <c r="AD40" s="6" t="str">
        <f t="shared" si="40"/>
        <v>Gündüz</v>
      </c>
      <c r="AE40" s="18" t="str">
        <f t="shared" si="43"/>
        <v/>
      </c>
      <c r="AF40" s="18" t="str">
        <f t="shared" si="44"/>
        <v/>
      </c>
      <c r="AG40" s="19" t="str">
        <f t="shared" si="45"/>
        <v/>
      </c>
      <c r="AH40" s="18" t="str">
        <f>IF(AF40="","",WORKDAY.INTL(AF40-1,1,V40,'Resmi Tatiller'!$A$2:$A$17))</f>
        <v/>
      </c>
      <c r="AI40" s="18" t="str">
        <f t="shared" si="46"/>
        <v/>
      </c>
      <c r="AJ40" s="18" t="str">
        <f>IF(AE40="","",IF(AH40&lt;&gt;AF40,AH40+TIME(8,0,0),IF(AG40&lt;TIME(8,0,0),AF40+TIME(8,0,0),IF(AG40&lt;TIME(12,0,0),AE40,IF(AG40&lt;TIME(12,45,0),AF40+TIME(12,45,0),IF(AG40&lt;TIME(15,0,0),AE40,IF(AG40&lt;TIME(15,15,0),AF40+TIME(15,15,0),IF(AG40&lt;TIME(18,0,0),AE40,WORKDAY.INTL(AF40,1,V40,'Resmi Tatiller'!$A$2:$A$17)+TIME(8,0,0)))))))))</f>
        <v/>
      </c>
      <c r="AK40" s="18" t="str">
        <f>IF(AE40="","",IF(AH40&lt;&gt;AF40,AH40+TIME(8,0,0),IF(AG40&lt;TIME(8,0,0),AF40+TIME(8,0,0),IF(AG40&lt;TIME(12,0,0),AE40,IF(AG40&lt;TIME(12,45,0),AF40+TIME(12,45,0),IF(AG40&lt;TIME(15,0,0),AE40,IF(AG40&lt;TIME(15,15,0),AF40+TIME(15,15,0),IF(AG40&lt;TIME(20,0,0),AE40,WORKDAY.INTL(AF40,1,V40,'Resmi Tatiller'!$A$2:$A$17)+TIME(8,0,0)))))))))</f>
        <v/>
      </c>
      <c r="AL40" s="18" t="str">
        <f t="shared" si="47"/>
        <v/>
      </c>
    </row>
    <row r="41" spans="1:38" x14ac:dyDescent="0.25">
      <c r="A41" s="6" t="str">
        <f t="shared" si="24"/>
        <v/>
      </c>
      <c r="B41" s="6"/>
      <c r="C41" s="7" t="str">
        <f>IFERROR(VLOOKUP(B41,'Ürün Veri'!$A:$E,2,FALSE),"")</f>
        <v/>
      </c>
      <c r="D41" s="7" t="str">
        <f>IFERROR(VLOOKUP(B41,'Ürün Veri'!$A:$E,3,FALSE),"")</f>
        <v/>
      </c>
      <c r="E41" s="7" t="str">
        <f>IFERROR(VLOOKUP(B41,'Ürün Veri'!$A:$E,4,FALSE),"")</f>
        <v/>
      </c>
      <c r="F41" s="7" t="str">
        <f>IFERROR(VLOOKUP(B41,'Ürün Veri'!$A:$E,5,FALSE),"")</f>
        <v/>
      </c>
      <c r="G41" s="6"/>
      <c r="H41" s="6"/>
      <c r="I41" s="14">
        <v>10</v>
      </c>
      <c r="J41" s="15">
        <f t="shared" si="25"/>
        <v>45</v>
      </c>
      <c r="K41" s="15">
        <f t="shared" si="26"/>
        <v>15</v>
      </c>
      <c r="L41" s="8">
        <f t="shared" si="27"/>
        <v>9</v>
      </c>
      <c r="M41" s="6" t="s">
        <v>763</v>
      </c>
      <c r="N41" s="9" t="str">
        <f t="shared" si="41"/>
        <v/>
      </c>
      <c r="O41" s="10" t="str">
        <f t="shared" si="42"/>
        <v/>
      </c>
      <c r="P41" s="8" t="str">
        <f t="shared" si="28"/>
        <v/>
      </c>
      <c r="Q41" s="8" t="str">
        <f t="shared" si="29"/>
        <v/>
      </c>
      <c r="R41" s="9" t="str">
        <f>IF(AB41="","",WORKDAY.INTL(W41,AA41,V41,'Resmi Tatiller'!$A$2:$A$17))</f>
        <v/>
      </c>
      <c r="S41" s="10" t="str">
        <f t="shared" si="30"/>
        <v/>
      </c>
      <c r="T41" s="8" t="str">
        <f t="shared" si="31"/>
        <v>Boş</v>
      </c>
      <c r="U41" s="8">
        <f t="shared" si="32"/>
        <v>540</v>
      </c>
      <c r="V41" s="11" t="str">
        <f t="shared" si="33"/>
        <v>0000011</v>
      </c>
      <c r="W41" s="9" t="str">
        <f>IF(OR(N41="",O41=""),"",IF($AD41="24 Saat",N41,IF($AD41="12 Saat",IF(O41&gt;=TIME(20,0,0),WORKDAY.INTL(N41,1,V41,'Resmi Tatiller'!$A$2:$A$17),WORKDAY.INTL(N41-1,1,V41,'Resmi Tatiller'!$A$2:$A$17)),IF($AD41="2 Vardiya",IF(O41&lt;TIME(6,0,0),N41-1,IF(O41&lt;TIME(8,0,0),WORKDAY.INTL(N41-1,1,V41,'Resmi Tatiller'!$A$2:$A$17),N41)),IF(O41&gt;=TIME(18,0,0),WORKDAY.INTL(N41,1,V41,'Resmi Tatiller'!$A$2:$A$17),WORKDAY.INTL(N41-1,1,V41,'Resmi Tatiller'!$A$2:$A$17))))))</f>
        <v/>
      </c>
      <c r="X41" s="8" t="str">
        <f t="shared" si="34"/>
        <v/>
      </c>
      <c r="Y41" s="11" t="str">
        <f t="shared" si="35"/>
        <v/>
      </c>
      <c r="Z41" s="11" t="str">
        <f t="shared" si="36"/>
        <v/>
      </c>
      <c r="AA41" s="11" t="str">
        <f t="shared" si="37"/>
        <v/>
      </c>
      <c r="AB41" s="11" t="str">
        <f t="shared" si="38"/>
        <v/>
      </c>
      <c r="AC41" s="12" t="str">
        <f t="shared" si="39"/>
        <v/>
      </c>
      <c r="AD41" s="6" t="str">
        <f t="shared" si="40"/>
        <v>Gündüz</v>
      </c>
      <c r="AE41" s="18" t="str">
        <f t="shared" si="43"/>
        <v/>
      </c>
      <c r="AF41" s="18" t="str">
        <f t="shared" si="44"/>
        <v/>
      </c>
      <c r="AG41" s="19" t="str">
        <f t="shared" si="45"/>
        <v/>
      </c>
      <c r="AH41" s="18" t="str">
        <f>IF(AF41="","",WORKDAY.INTL(AF41-1,1,V41,'Resmi Tatiller'!$A$2:$A$17))</f>
        <v/>
      </c>
      <c r="AI41" s="18" t="str">
        <f t="shared" si="46"/>
        <v/>
      </c>
      <c r="AJ41" s="18" t="str">
        <f>IF(AE41="","",IF(AH41&lt;&gt;AF41,AH41+TIME(8,0,0),IF(AG41&lt;TIME(8,0,0),AF41+TIME(8,0,0),IF(AG41&lt;TIME(12,0,0),AE41,IF(AG41&lt;TIME(12,45,0),AF41+TIME(12,45,0),IF(AG41&lt;TIME(15,0,0),AE41,IF(AG41&lt;TIME(15,15,0),AF41+TIME(15,15,0),IF(AG41&lt;TIME(18,0,0),AE41,WORKDAY.INTL(AF41,1,V41,'Resmi Tatiller'!$A$2:$A$17)+TIME(8,0,0)))))))))</f>
        <v/>
      </c>
      <c r="AK41" s="18" t="str">
        <f>IF(AE41="","",IF(AH41&lt;&gt;AF41,AH41+TIME(8,0,0),IF(AG41&lt;TIME(8,0,0),AF41+TIME(8,0,0),IF(AG41&lt;TIME(12,0,0),AE41,IF(AG41&lt;TIME(12,45,0),AF41+TIME(12,45,0),IF(AG41&lt;TIME(15,0,0),AE41,IF(AG41&lt;TIME(15,15,0),AF41+TIME(15,15,0),IF(AG41&lt;TIME(20,0,0),AE41,WORKDAY.INTL(AF41,1,V41,'Resmi Tatiller'!$A$2:$A$17)+TIME(8,0,0)))))))))</f>
        <v/>
      </c>
      <c r="AL41" s="18" t="str">
        <f t="shared" si="47"/>
        <v/>
      </c>
    </row>
    <row r="42" spans="1:38" x14ac:dyDescent="0.25">
      <c r="A42" s="6" t="str">
        <f t="shared" si="24"/>
        <v/>
      </c>
      <c r="B42" s="6"/>
      <c r="C42" s="7" t="str">
        <f>IFERROR(VLOOKUP(B42,'Ürün Veri'!$A:$E,2,FALSE),"")</f>
        <v/>
      </c>
      <c r="D42" s="7" t="str">
        <f>IFERROR(VLOOKUP(B42,'Ürün Veri'!$A:$E,3,FALSE),"")</f>
        <v/>
      </c>
      <c r="E42" s="7" t="str">
        <f>IFERROR(VLOOKUP(B42,'Ürün Veri'!$A:$E,4,FALSE),"")</f>
        <v/>
      </c>
      <c r="F42" s="7" t="str">
        <f>IFERROR(VLOOKUP(B42,'Ürün Veri'!$A:$E,5,FALSE),"")</f>
        <v/>
      </c>
      <c r="G42" s="6"/>
      <c r="H42" s="6"/>
      <c r="I42" s="14">
        <v>10</v>
      </c>
      <c r="J42" s="15">
        <f t="shared" si="25"/>
        <v>45</v>
      </c>
      <c r="K42" s="15">
        <f t="shared" si="26"/>
        <v>15</v>
      </c>
      <c r="L42" s="8">
        <f t="shared" si="27"/>
        <v>9</v>
      </c>
      <c r="M42" s="6" t="s">
        <v>763</v>
      </c>
      <c r="N42" s="9" t="str">
        <f t="shared" si="41"/>
        <v/>
      </c>
      <c r="O42" s="10" t="str">
        <f t="shared" si="42"/>
        <v/>
      </c>
      <c r="P42" s="8" t="str">
        <f t="shared" si="28"/>
        <v/>
      </c>
      <c r="Q42" s="8" t="str">
        <f t="shared" si="29"/>
        <v/>
      </c>
      <c r="R42" s="9" t="str">
        <f>IF(AB42="","",WORKDAY.INTL(W42,AA42,V42,'Resmi Tatiller'!$A$2:$A$17))</f>
        <v/>
      </c>
      <c r="S42" s="10" t="str">
        <f t="shared" si="30"/>
        <v/>
      </c>
      <c r="T42" s="8" t="str">
        <f t="shared" si="31"/>
        <v>Boş</v>
      </c>
      <c r="U42" s="8">
        <f t="shared" si="32"/>
        <v>540</v>
      </c>
      <c r="V42" s="11" t="str">
        <f t="shared" si="33"/>
        <v>0000011</v>
      </c>
      <c r="W42" s="9" t="str">
        <f>IF(OR(N42="",O42=""),"",IF($AD42="24 Saat",N42,IF($AD42="12 Saat",IF(O42&gt;=TIME(20,0,0),WORKDAY.INTL(N42,1,V42,'Resmi Tatiller'!$A$2:$A$17),WORKDAY.INTL(N42-1,1,V42,'Resmi Tatiller'!$A$2:$A$17)),IF($AD42="2 Vardiya",IF(O42&lt;TIME(6,0,0),N42-1,IF(O42&lt;TIME(8,0,0),WORKDAY.INTL(N42-1,1,V42,'Resmi Tatiller'!$A$2:$A$17),N42)),IF(O42&gt;=TIME(18,0,0),WORKDAY.INTL(N42,1,V42,'Resmi Tatiller'!$A$2:$A$17),WORKDAY.INTL(N42-1,1,V42,'Resmi Tatiller'!$A$2:$A$17))))))</f>
        <v/>
      </c>
      <c r="X42" s="8" t="str">
        <f t="shared" si="34"/>
        <v/>
      </c>
      <c r="Y42" s="11" t="str">
        <f t="shared" si="35"/>
        <v/>
      </c>
      <c r="Z42" s="11" t="str">
        <f t="shared" si="36"/>
        <v/>
      </c>
      <c r="AA42" s="11" t="str">
        <f t="shared" si="37"/>
        <v/>
      </c>
      <c r="AB42" s="11" t="str">
        <f t="shared" si="38"/>
        <v/>
      </c>
      <c r="AC42" s="12" t="str">
        <f t="shared" si="39"/>
        <v/>
      </c>
      <c r="AD42" s="6" t="str">
        <f t="shared" si="40"/>
        <v>Gündüz</v>
      </c>
      <c r="AE42" s="18" t="str">
        <f t="shared" si="43"/>
        <v/>
      </c>
      <c r="AF42" s="18" t="str">
        <f t="shared" si="44"/>
        <v/>
      </c>
      <c r="AG42" s="19" t="str">
        <f t="shared" si="45"/>
        <v/>
      </c>
      <c r="AH42" s="18" t="str">
        <f>IF(AF42="","",WORKDAY.INTL(AF42-1,1,V42,'Resmi Tatiller'!$A$2:$A$17))</f>
        <v/>
      </c>
      <c r="AI42" s="18" t="str">
        <f t="shared" si="46"/>
        <v/>
      </c>
      <c r="AJ42" s="18" t="str">
        <f>IF(AE42="","",IF(AH42&lt;&gt;AF42,AH42+TIME(8,0,0),IF(AG42&lt;TIME(8,0,0),AF42+TIME(8,0,0),IF(AG42&lt;TIME(12,0,0),AE42,IF(AG42&lt;TIME(12,45,0),AF42+TIME(12,45,0),IF(AG42&lt;TIME(15,0,0),AE42,IF(AG42&lt;TIME(15,15,0),AF42+TIME(15,15,0),IF(AG42&lt;TIME(18,0,0),AE42,WORKDAY.INTL(AF42,1,V42,'Resmi Tatiller'!$A$2:$A$17)+TIME(8,0,0)))))))))</f>
        <v/>
      </c>
      <c r="AK42" s="18" t="str">
        <f>IF(AE42="","",IF(AH42&lt;&gt;AF42,AH42+TIME(8,0,0),IF(AG42&lt;TIME(8,0,0),AF42+TIME(8,0,0),IF(AG42&lt;TIME(12,0,0),AE42,IF(AG42&lt;TIME(12,45,0),AF42+TIME(12,45,0),IF(AG42&lt;TIME(15,0,0),AE42,IF(AG42&lt;TIME(15,15,0),AF42+TIME(15,15,0),IF(AG42&lt;TIME(20,0,0),AE42,WORKDAY.INTL(AF42,1,V42,'Resmi Tatiller'!$A$2:$A$17)+TIME(8,0,0)))))))))</f>
        <v/>
      </c>
      <c r="AL42" s="18" t="str">
        <f t="shared" si="47"/>
        <v/>
      </c>
    </row>
    <row r="43" spans="1:38" x14ac:dyDescent="0.25">
      <c r="A43" s="6" t="str">
        <f t="shared" si="24"/>
        <v/>
      </c>
      <c r="B43" s="6"/>
      <c r="C43" s="7" t="str">
        <f>IFERROR(VLOOKUP(B43,'Ürün Veri'!$A:$E,2,FALSE),"")</f>
        <v/>
      </c>
      <c r="D43" s="7" t="str">
        <f>IFERROR(VLOOKUP(B43,'Ürün Veri'!$A:$E,3,FALSE),"")</f>
        <v/>
      </c>
      <c r="E43" s="7" t="str">
        <f>IFERROR(VLOOKUP(B43,'Ürün Veri'!$A:$E,4,FALSE),"")</f>
        <v/>
      </c>
      <c r="F43" s="7" t="str">
        <f>IFERROR(VLOOKUP(B43,'Ürün Veri'!$A:$E,5,FALSE),"")</f>
        <v/>
      </c>
      <c r="G43" s="6"/>
      <c r="H43" s="6"/>
      <c r="I43" s="14">
        <v>10</v>
      </c>
      <c r="J43" s="15">
        <f t="shared" si="25"/>
        <v>45</v>
      </c>
      <c r="K43" s="15">
        <f t="shared" si="26"/>
        <v>15</v>
      </c>
      <c r="L43" s="8">
        <f t="shared" si="27"/>
        <v>9</v>
      </c>
      <c r="M43" s="6" t="s">
        <v>763</v>
      </c>
      <c r="N43" s="9" t="str">
        <f t="shared" si="41"/>
        <v/>
      </c>
      <c r="O43" s="10" t="str">
        <f t="shared" si="42"/>
        <v/>
      </c>
      <c r="P43" s="8" t="str">
        <f t="shared" si="28"/>
        <v/>
      </c>
      <c r="Q43" s="8" t="str">
        <f t="shared" si="29"/>
        <v/>
      </c>
      <c r="R43" s="9" t="str">
        <f>IF(AB43="","",WORKDAY.INTL(W43,AA43,V43,'Resmi Tatiller'!$A$2:$A$17))</f>
        <v/>
      </c>
      <c r="S43" s="10" t="str">
        <f t="shared" si="30"/>
        <v/>
      </c>
      <c r="T43" s="8" t="str">
        <f t="shared" si="31"/>
        <v>Boş</v>
      </c>
      <c r="U43" s="8">
        <f t="shared" si="32"/>
        <v>540</v>
      </c>
      <c r="V43" s="11" t="str">
        <f t="shared" si="33"/>
        <v>0000011</v>
      </c>
      <c r="W43" s="9" t="str">
        <f>IF(OR(N43="",O43=""),"",IF($AD43="24 Saat",N43,IF($AD43="12 Saat",IF(O43&gt;=TIME(20,0,0),WORKDAY.INTL(N43,1,V43,'Resmi Tatiller'!$A$2:$A$17),WORKDAY.INTL(N43-1,1,V43,'Resmi Tatiller'!$A$2:$A$17)),IF($AD43="2 Vardiya",IF(O43&lt;TIME(6,0,0),N43-1,IF(O43&lt;TIME(8,0,0),WORKDAY.INTL(N43-1,1,V43,'Resmi Tatiller'!$A$2:$A$17),N43)),IF(O43&gt;=TIME(18,0,0),WORKDAY.INTL(N43,1,V43,'Resmi Tatiller'!$A$2:$A$17),WORKDAY.INTL(N43-1,1,V43,'Resmi Tatiller'!$A$2:$A$17))))))</f>
        <v/>
      </c>
      <c r="X43" s="8" t="str">
        <f t="shared" si="34"/>
        <v/>
      </c>
      <c r="Y43" s="11" t="str">
        <f t="shared" si="35"/>
        <v/>
      </c>
      <c r="Z43" s="11" t="str">
        <f t="shared" si="36"/>
        <v/>
      </c>
      <c r="AA43" s="11" t="str">
        <f t="shared" si="37"/>
        <v/>
      </c>
      <c r="AB43" s="11" t="str">
        <f t="shared" si="38"/>
        <v/>
      </c>
      <c r="AC43" s="12" t="str">
        <f t="shared" si="39"/>
        <v/>
      </c>
      <c r="AD43" s="6" t="str">
        <f t="shared" si="40"/>
        <v>Gündüz</v>
      </c>
      <c r="AE43" s="18" t="str">
        <f t="shared" si="43"/>
        <v/>
      </c>
      <c r="AF43" s="18" t="str">
        <f t="shared" si="44"/>
        <v/>
      </c>
      <c r="AG43" s="19" t="str">
        <f t="shared" si="45"/>
        <v/>
      </c>
      <c r="AH43" s="18" t="str">
        <f>IF(AF43="","",WORKDAY.INTL(AF43-1,1,V43,'Resmi Tatiller'!$A$2:$A$17))</f>
        <v/>
      </c>
      <c r="AI43" s="18" t="str">
        <f t="shared" si="46"/>
        <v/>
      </c>
      <c r="AJ43" s="18" t="str">
        <f>IF(AE43="","",IF(AH43&lt;&gt;AF43,AH43+TIME(8,0,0),IF(AG43&lt;TIME(8,0,0),AF43+TIME(8,0,0),IF(AG43&lt;TIME(12,0,0),AE43,IF(AG43&lt;TIME(12,45,0),AF43+TIME(12,45,0),IF(AG43&lt;TIME(15,0,0),AE43,IF(AG43&lt;TIME(15,15,0),AF43+TIME(15,15,0),IF(AG43&lt;TIME(18,0,0),AE43,WORKDAY.INTL(AF43,1,V43,'Resmi Tatiller'!$A$2:$A$17)+TIME(8,0,0)))))))))</f>
        <v/>
      </c>
      <c r="AK43" s="18" t="str">
        <f>IF(AE43="","",IF(AH43&lt;&gt;AF43,AH43+TIME(8,0,0),IF(AG43&lt;TIME(8,0,0),AF43+TIME(8,0,0),IF(AG43&lt;TIME(12,0,0),AE43,IF(AG43&lt;TIME(12,45,0),AF43+TIME(12,45,0),IF(AG43&lt;TIME(15,0,0),AE43,IF(AG43&lt;TIME(15,15,0),AF43+TIME(15,15,0),IF(AG43&lt;TIME(20,0,0),AE43,WORKDAY.INTL(AF43,1,V43,'Resmi Tatiller'!$A$2:$A$17)+TIME(8,0,0)))))))))</f>
        <v/>
      </c>
      <c r="AL43" s="18" t="str">
        <f t="shared" si="47"/>
        <v/>
      </c>
    </row>
    <row r="44" spans="1:38" x14ac:dyDescent="0.25">
      <c r="A44" s="6" t="str">
        <f t="shared" si="24"/>
        <v/>
      </c>
      <c r="B44" s="6"/>
      <c r="C44" s="7" t="str">
        <f>IFERROR(VLOOKUP(B44,'Ürün Veri'!$A:$E,2,FALSE),"")</f>
        <v/>
      </c>
      <c r="D44" s="7" t="str">
        <f>IFERROR(VLOOKUP(B44,'Ürün Veri'!$A:$E,3,FALSE),"")</f>
        <v/>
      </c>
      <c r="E44" s="7" t="str">
        <f>IFERROR(VLOOKUP(B44,'Ürün Veri'!$A:$E,4,FALSE),"")</f>
        <v/>
      </c>
      <c r="F44" s="7" t="str">
        <f>IFERROR(VLOOKUP(B44,'Ürün Veri'!$A:$E,5,FALSE),"")</f>
        <v/>
      </c>
      <c r="G44" s="6"/>
      <c r="H44" s="6"/>
      <c r="I44" s="14">
        <v>10</v>
      </c>
      <c r="J44" s="15">
        <f t="shared" si="25"/>
        <v>45</v>
      </c>
      <c r="K44" s="15">
        <f t="shared" si="26"/>
        <v>15</v>
      </c>
      <c r="L44" s="8">
        <f t="shared" si="27"/>
        <v>9</v>
      </c>
      <c r="M44" s="6" t="s">
        <v>763</v>
      </c>
      <c r="N44" s="9" t="str">
        <f t="shared" si="41"/>
        <v/>
      </c>
      <c r="O44" s="10" t="str">
        <f t="shared" si="42"/>
        <v/>
      </c>
      <c r="P44" s="8" t="str">
        <f t="shared" si="28"/>
        <v/>
      </c>
      <c r="Q44" s="8" t="str">
        <f t="shared" si="29"/>
        <v/>
      </c>
      <c r="R44" s="9" t="str">
        <f>IF(AB44="","",WORKDAY.INTL(W44,AA44,V44,'Resmi Tatiller'!$A$2:$A$17))</f>
        <v/>
      </c>
      <c r="S44" s="10" t="str">
        <f t="shared" si="30"/>
        <v/>
      </c>
      <c r="T44" s="8" t="str">
        <f t="shared" si="31"/>
        <v>Boş</v>
      </c>
      <c r="U44" s="8">
        <f t="shared" si="32"/>
        <v>540</v>
      </c>
      <c r="V44" s="11" t="str">
        <f t="shared" si="33"/>
        <v>0000011</v>
      </c>
      <c r="W44" s="9" t="str">
        <f>IF(OR(N44="",O44=""),"",IF($AD44="24 Saat",N44,IF($AD44="12 Saat",IF(O44&gt;=TIME(20,0,0),WORKDAY.INTL(N44,1,V44,'Resmi Tatiller'!$A$2:$A$17),WORKDAY.INTL(N44-1,1,V44,'Resmi Tatiller'!$A$2:$A$17)),IF($AD44="2 Vardiya",IF(O44&lt;TIME(6,0,0),N44-1,IF(O44&lt;TIME(8,0,0),WORKDAY.INTL(N44-1,1,V44,'Resmi Tatiller'!$A$2:$A$17),N44)),IF(O44&gt;=TIME(18,0,0),WORKDAY.INTL(N44,1,V44,'Resmi Tatiller'!$A$2:$A$17),WORKDAY.INTL(N44-1,1,V44,'Resmi Tatiller'!$A$2:$A$17))))))</f>
        <v/>
      </c>
      <c r="X44" s="8" t="str">
        <f t="shared" si="34"/>
        <v/>
      </c>
      <c r="Y44" s="11" t="str">
        <f t="shared" si="35"/>
        <v/>
      </c>
      <c r="Z44" s="11" t="str">
        <f t="shared" si="36"/>
        <v/>
      </c>
      <c r="AA44" s="11" t="str">
        <f t="shared" si="37"/>
        <v/>
      </c>
      <c r="AB44" s="11" t="str">
        <f t="shared" si="38"/>
        <v/>
      </c>
      <c r="AC44" s="12" t="str">
        <f t="shared" si="39"/>
        <v/>
      </c>
      <c r="AD44" s="6" t="str">
        <f t="shared" si="40"/>
        <v>Gündüz</v>
      </c>
      <c r="AE44" s="18" t="str">
        <f t="shared" si="43"/>
        <v/>
      </c>
      <c r="AF44" s="18" t="str">
        <f t="shared" si="44"/>
        <v/>
      </c>
      <c r="AG44" s="19" t="str">
        <f t="shared" si="45"/>
        <v/>
      </c>
      <c r="AH44" s="18" t="str">
        <f>IF(AF44="","",WORKDAY.INTL(AF44-1,1,V44,'Resmi Tatiller'!$A$2:$A$17))</f>
        <v/>
      </c>
      <c r="AI44" s="18" t="str">
        <f t="shared" si="46"/>
        <v/>
      </c>
      <c r="AJ44" s="18" t="str">
        <f>IF(AE44="","",IF(AH44&lt;&gt;AF44,AH44+TIME(8,0,0),IF(AG44&lt;TIME(8,0,0),AF44+TIME(8,0,0),IF(AG44&lt;TIME(12,0,0),AE44,IF(AG44&lt;TIME(12,45,0),AF44+TIME(12,45,0),IF(AG44&lt;TIME(15,0,0),AE44,IF(AG44&lt;TIME(15,15,0),AF44+TIME(15,15,0),IF(AG44&lt;TIME(18,0,0),AE44,WORKDAY.INTL(AF44,1,V44,'Resmi Tatiller'!$A$2:$A$17)+TIME(8,0,0)))))))))</f>
        <v/>
      </c>
      <c r="AK44" s="18" t="str">
        <f>IF(AE44="","",IF(AH44&lt;&gt;AF44,AH44+TIME(8,0,0),IF(AG44&lt;TIME(8,0,0),AF44+TIME(8,0,0),IF(AG44&lt;TIME(12,0,0),AE44,IF(AG44&lt;TIME(12,45,0),AF44+TIME(12,45,0),IF(AG44&lt;TIME(15,0,0),AE44,IF(AG44&lt;TIME(15,15,0),AF44+TIME(15,15,0),IF(AG44&lt;TIME(20,0,0),AE44,WORKDAY.INTL(AF44,1,V44,'Resmi Tatiller'!$A$2:$A$17)+TIME(8,0,0)))))))))</f>
        <v/>
      </c>
      <c r="AL44" s="18" t="str">
        <f t="shared" si="47"/>
        <v/>
      </c>
    </row>
    <row r="45" spans="1:38" x14ac:dyDescent="0.25">
      <c r="A45" s="6" t="str">
        <f t="shared" si="24"/>
        <v/>
      </c>
      <c r="B45" s="6"/>
      <c r="C45" s="7" t="str">
        <f>IFERROR(VLOOKUP(B45,'Ürün Veri'!$A:$E,2,FALSE),"")</f>
        <v/>
      </c>
      <c r="D45" s="7" t="str">
        <f>IFERROR(VLOOKUP(B45,'Ürün Veri'!$A:$E,3,FALSE),"")</f>
        <v/>
      </c>
      <c r="E45" s="7" t="str">
        <f>IFERROR(VLOOKUP(B45,'Ürün Veri'!$A:$E,4,FALSE),"")</f>
        <v/>
      </c>
      <c r="F45" s="7" t="str">
        <f>IFERROR(VLOOKUP(B45,'Ürün Veri'!$A:$E,5,FALSE),"")</f>
        <v/>
      </c>
      <c r="G45" s="6"/>
      <c r="H45" s="6"/>
      <c r="I45" s="14">
        <v>10</v>
      </c>
      <c r="J45" s="15">
        <f t="shared" si="25"/>
        <v>45</v>
      </c>
      <c r="K45" s="15">
        <f t="shared" si="26"/>
        <v>15</v>
      </c>
      <c r="L45" s="8">
        <f t="shared" si="27"/>
        <v>9</v>
      </c>
      <c r="M45" s="6" t="s">
        <v>763</v>
      </c>
      <c r="N45" s="9" t="str">
        <f t="shared" si="41"/>
        <v/>
      </c>
      <c r="O45" s="10" t="str">
        <f t="shared" si="42"/>
        <v/>
      </c>
      <c r="P45" s="8" t="str">
        <f t="shared" si="28"/>
        <v/>
      </c>
      <c r="Q45" s="8" t="str">
        <f t="shared" si="29"/>
        <v/>
      </c>
      <c r="R45" s="9" t="str">
        <f>IF(AB45="","",WORKDAY.INTL(W45,AA45,V45,'Resmi Tatiller'!$A$2:$A$17))</f>
        <v/>
      </c>
      <c r="S45" s="10" t="str">
        <f t="shared" si="30"/>
        <v/>
      </c>
      <c r="T45" s="8" t="str">
        <f t="shared" si="31"/>
        <v>Boş</v>
      </c>
      <c r="U45" s="8">
        <f t="shared" si="32"/>
        <v>540</v>
      </c>
      <c r="V45" s="11" t="str">
        <f t="shared" si="33"/>
        <v>0000011</v>
      </c>
      <c r="W45" s="9" t="str">
        <f>IF(OR(N45="",O45=""),"",IF($AD45="24 Saat",N45,IF($AD45="12 Saat",IF(O45&gt;=TIME(20,0,0),WORKDAY.INTL(N45,1,V45,'Resmi Tatiller'!$A$2:$A$17),WORKDAY.INTL(N45-1,1,V45,'Resmi Tatiller'!$A$2:$A$17)),IF($AD45="2 Vardiya",IF(O45&lt;TIME(6,0,0),N45-1,IF(O45&lt;TIME(8,0,0),WORKDAY.INTL(N45-1,1,V45,'Resmi Tatiller'!$A$2:$A$17),N45)),IF(O45&gt;=TIME(18,0,0),WORKDAY.INTL(N45,1,V45,'Resmi Tatiller'!$A$2:$A$17),WORKDAY.INTL(N45-1,1,V45,'Resmi Tatiller'!$A$2:$A$17))))))</f>
        <v/>
      </c>
      <c r="X45" s="8" t="str">
        <f t="shared" si="34"/>
        <v/>
      </c>
      <c r="Y45" s="11" t="str">
        <f t="shared" si="35"/>
        <v/>
      </c>
      <c r="Z45" s="11" t="str">
        <f t="shared" si="36"/>
        <v/>
      </c>
      <c r="AA45" s="11" t="str">
        <f t="shared" si="37"/>
        <v/>
      </c>
      <c r="AB45" s="11" t="str">
        <f t="shared" si="38"/>
        <v/>
      </c>
      <c r="AC45" s="12" t="str">
        <f t="shared" si="39"/>
        <v/>
      </c>
      <c r="AD45" s="6" t="str">
        <f t="shared" si="40"/>
        <v>Gündüz</v>
      </c>
      <c r="AE45" s="18" t="str">
        <f t="shared" si="43"/>
        <v/>
      </c>
      <c r="AF45" s="18" t="str">
        <f t="shared" si="44"/>
        <v/>
      </c>
      <c r="AG45" s="19" t="str">
        <f t="shared" si="45"/>
        <v/>
      </c>
      <c r="AH45" s="18" t="str">
        <f>IF(AF45="","",WORKDAY.INTL(AF45-1,1,V45,'Resmi Tatiller'!$A$2:$A$17))</f>
        <v/>
      </c>
      <c r="AI45" s="18" t="str">
        <f t="shared" si="46"/>
        <v/>
      </c>
      <c r="AJ45" s="18" t="str">
        <f>IF(AE45="","",IF(AH45&lt;&gt;AF45,AH45+TIME(8,0,0),IF(AG45&lt;TIME(8,0,0),AF45+TIME(8,0,0),IF(AG45&lt;TIME(12,0,0),AE45,IF(AG45&lt;TIME(12,45,0),AF45+TIME(12,45,0),IF(AG45&lt;TIME(15,0,0),AE45,IF(AG45&lt;TIME(15,15,0),AF45+TIME(15,15,0),IF(AG45&lt;TIME(18,0,0),AE45,WORKDAY.INTL(AF45,1,V45,'Resmi Tatiller'!$A$2:$A$17)+TIME(8,0,0)))))))))</f>
        <v/>
      </c>
      <c r="AK45" s="18" t="str">
        <f>IF(AE45="","",IF(AH45&lt;&gt;AF45,AH45+TIME(8,0,0),IF(AG45&lt;TIME(8,0,0),AF45+TIME(8,0,0),IF(AG45&lt;TIME(12,0,0),AE45,IF(AG45&lt;TIME(12,45,0),AF45+TIME(12,45,0),IF(AG45&lt;TIME(15,0,0),AE45,IF(AG45&lt;TIME(15,15,0),AF45+TIME(15,15,0),IF(AG45&lt;TIME(20,0,0),AE45,WORKDAY.INTL(AF45,1,V45,'Resmi Tatiller'!$A$2:$A$17)+TIME(8,0,0)))))))))</f>
        <v/>
      </c>
      <c r="AL45" s="18" t="str">
        <f t="shared" si="47"/>
        <v/>
      </c>
    </row>
    <row r="46" spans="1:38" x14ac:dyDescent="0.25">
      <c r="A46" s="6" t="str">
        <f t="shared" si="24"/>
        <v/>
      </c>
      <c r="B46" s="6"/>
      <c r="C46" s="7" t="str">
        <f>IFERROR(VLOOKUP(B46,'Ürün Veri'!$A:$E,2,FALSE),"")</f>
        <v/>
      </c>
      <c r="D46" s="7" t="str">
        <f>IFERROR(VLOOKUP(B46,'Ürün Veri'!$A:$E,3,FALSE),"")</f>
        <v/>
      </c>
      <c r="E46" s="7" t="str">
        <f>IFERROR(VLOOKUP(B46,'Ürün Veri'!$A:$E,4,FALSE),"")</f>
        <v/>
      </c>
      <c r="F46" s="7" t="str">
        <f>IFERROR(VLOOKUP(B46,'Ürün Veri'!$A:$E,5,FALSE),"")</f>
        <v/>
      </c>
      <c r="G46" s="6"/>
      <c r="H46" s="6"/>
      <c r="I46" s="14">
        <v>10</v>
      </c>
      <c r="J46" s="15">
        <f t="shared" si="25"/>
        <v>45</v>
      </c>
      <c r="K46" s="15">
        <f t="shared" si="26"/>
        <v>15</v>
      </c>
      <c r="L46" s="8">
        <f t="shared" si="27"/>
        <v>9</v>
      </c>
      <c r="M46" s="6" t="s">
        <v>763</v>
      </c>
      <c r="N46" s="9" t="str">
        <f t="shared" si="41"/>
        <v/>
      </c>
      <c r="O46" s="10" t="str">
        <f t="shared" si="42"/>
        <v/>
      </c>
      <c r="P46" s="8" t="str">
        <f t="shared" si="28"/>
        <v/>
      </c>
      <c r="Q46" s="8" t="str">
        <f t="shared" si="29"/>
        <v/>
      </c>
      <c r="R46" s="9" t="str">
        <f>IF(AB46="","",WORKDAY.INTL(W46,AA46,V46,'Resmi Tatiller'!$A$2:$A$17))</f>
        <v/>
      </c>
      <c r="S46" s="10" t="str">
        <f t="shared" si="30"/>
        <v/>
      </c>
      <c r="T46" s="8" t="str">
        <f t="shared" si="31"/>
        <v>Boş</v>
      </c>
      <c r="U46" s="8">
        <f t="shared" si="32"/>
        <v>540</v>
      </c>
      <c r="V46" s="11" t="str">
        <f t="shared" si="33"/>
        <v>0000011</v>
      </c>
      <c r="W46" s="9" t="str">
        <f>IF(OR(N46="",O46=""),"",IF($AD46="24 Saat",N46,IF($AD46="12 Saat",IF(O46&gt;=TIME(20,0,0),WORKDAY.INTL(N46,1,V46,'Resmi Tatiller'!$A$2:$A$17),WORKDAY.INTL(N46-1,1,V46,'Resmi Tatiller'!$A$2:$A$17)),IF($AD46="2 Vardiya",IF(O46&lt;TIME(6,0,0),N46-1,IF(O46&lt;TIME(8,0,0),WORKDAY.INTL(N46-1,1,V46,'Resmi Tatiller'!$A$2:$A$17),N46)),IF(O46&gt;=TIME(18,0,0),WORKDAY.INTL(N46,1,V46,'Resmi Tatiller'!$A$2:$A$17),WORKDAY.INTL(N46-1,1,V46,'Resmi Tatiller'!$A$2:$A$17))))))</f>
        <v/>
      </c>
      <c r="X46" s="8" t="str">
        <f t="shared" si="34"/>
        <v/>
      </c>
      <c r="Y46" s="11" t="str">
        <f t="shared" si="35"/>
        <v/>
      </c>
      <c r="Z46" s="11" t="str">
        <f t="shared" si="36"/>
        <v/>
      </c>
      <c r="AA46" s="11" t="str">
        <f t="shared" si="37"/>
        <v/>
      </c>
      <c r="AB46" s="11" t="str">
        <f t="shared" si="38"/>
        <v/>
      </c>
      <c r="AC46" s="12" t="str">
        <f t="shared" si="39"/>
        <v/>
      </c>
      <c r="AD46" s="6" t="str">
        <f t="shared" si="40"/>
        <v>Gündüz</v>
      </c>
      <c r="AE46" s="18" t="str">
        <f t="shared" si="43"/>
        <v/>
      </c>
      <c r="AF46" s="18" t="str">
        <f t="shared" si="44"/>
        <v/>
      </c>
      <c r="AG46" s="19" t="str">
        <f t="shared" si="45"/>
        <v/>
      </c>
      <c r="AH46" s="18" t="str">
        <f>IF(AF46="","",WORKDAY.INTL(AF46-1,1,V46,'Resmi Tatiller'!$A$2:$A$17))</f>
        <v/>
      </c>
      <c r="AI46" s="18" t="str">
        <f t="shared" si="46"/>
        <v/>
      </c>
      <c r="AJ46" s="18" t="str">
        <f>IF(AE46="","",IF(AH46&lt;&gt;AF46,AH46+TIME(8,0,0),IF(AG46&lt;TIME(8,0,0),AF46+TIME(8,0,0),IF(AG46&lt;TIME(12,0,0),AE46,IF(AG46&lt;TIME(12,45,0),AF46+TIME(12,45,0),IF(AG46&lt;TIME(15,0,0),AE46,IF(AG46&lt;TIME(15,15,0),AF46+TIME(15,15,0),IF(AG46&lt;TIME(18,0,0),AE46,WORKDAY.INTL(AF46,1,V46,'Resmi Tatiller'!$A$2:$A$17)+TIME(8,0,0)))))))))</f>
        <v/>
      </c>
      <c r="AK46" s="18" t="str">
        <f>IF(AE46="","",IF(AH46&lt;&gt;AF46,AH46+TIME(8,0,0),IF(AG46&lt;TIME(8,0,0),AF46+TIME(8,0,0),IF(AG46&lt;TIME(12,0,0),AE46,IF(AG46&lt;TIME(12,45,0),AF46+TIME(12,45,0),IF(AG46&lt;TIME(15,0,0),AE46,IF(AG46&lt;TIME(15,15,0),AF46+TIME(15,15,0),IF(AG46&lt;TIME(20,0,0),AE46,WORKDAY.INTL(AF46,1,V46,'Resmi Tatiller'!$A$2:$A$17)+TIME(8,0,0)))))))))</f>
        <v/>
      </c>
      <c r="AL46" s="18" t="str">
        <f t="shared" si="47"/>
        <v/>
      </c>
    </row>
    <row r="47" spans="1:38" x14ac:dyDescent="0.25">
      <c r="A47" s="6" t="str">
        <f t="shared" si="24"/>
        <v/>
      </c>
      <c r="B47" s="6"/>
      <c r="C47" s="7" t="str">
        <f>IFERROR(VLOOKUP(B47,'Ürün Veri'!$A:$E,2,FALSE),"")</f>
        <v/>
      </c>
      <c r="D47" s="7" t="str">
        <f>IFERROR(VLOOKUP(B47,'Ürün Veri'!$A:$E,3,FALSE),"")</f>
        <v/>
      </c>
      <c r="E47" s="7" t="str">
        <f>IFERROR(VLOOKUP(B47,'Ürün Veri'!$A:$E,4,FALSE),"")</f>
        <v/>
      </c>
      <c r="F47" s="7" t="str">
        <f>IFERROR(VLOOKUP(B47,'Ürün Veri'!$A:$E,5,FALSE),"")</f>
        <v/>
      </c>
      <c r="G47" s="6"/>
      <c r="H47" s="6"/>
      <c r="I47" s="14">
        <v>10</v>
      </c>
      <c r="J47" s="15">
        <f t="shared" si="25"/>
        <v>45</v>
      </c>
      <c r="K47" s="15">
        <f t="shared" si="26"/>
        <v>15</v>
      </c>
      <c r="L47" s="8">
        <f t="shared" si="27"/>
        <v>9</v>
      </c>
      <c r="M47" s="6" t="s">
        <v>763</v>
      </c>
      <c r="N47" s="9" t="str">
        <f t="shared" si="41"/>
        <v/>
      </c>
      <c r="O47" s="10" t="str">
        <f t="shared" si="42"/>
        <v/>
      </c>
      <c r="P47" s="8" t="str">
        <f t="shared" si="28"/>
        <v/>
      </c>
      <c r="Q47" s="8" t="str">
        <f t="shared" si="29"/>
        <v/>
      </c>
      <c r="R47" s="9" t="str">
        <f>IF(AB47="","",WORKDAY.INTL(W47,AA47,V47,'Resmi Tatiller'!$A$2:$A$17))</f>
        <v/>
      </c>
      <c r="S47" s="10" t="str">
        <f t="shared" si="30"/>
        <v/>
      </c>
      <c r="T47" s="8" t="str">
        <f t="shared" si="31"/>
        <v>Boş</v>
      </c>
      <c r="U47" s="8">
        <f t="shared" si="32"/>
        <v>540</v>
      </c>
      <c r="V47" s="11" t="str">
        <f t="shared" si="33"/>
        <v>0000011</v>
      </c>
      <c r="W47" s="9" t="str">
        <f>IF(OR(N47="",O47=""),"",IF($AD47="24 Saat",N47,IF($AD47="12 Saat",IF(O47&gt;=TIME(20,0,0),WORKDAY.INTL(N47,1,V47,'Resmi Tatiller'!$A$2:$A$17),WORKDAY.INTL(N47-1,1,V47,'Resmi Tatiller'!$A$2:$A$17)),IF($AD47="2 Vardiya",IF(O47&lt;TIME(6,0,0),N47-1,IF(O47&lt;TIME(8,0,0),WORKDAY.INTL(N47-1,1,V47,'Resmi Tatiller'!$A$2:$A$17),N47)),IF(O47&gt;=TIME(18,0,0),WORKDAY.INTL(N47,1,V47,'Resmi Tatiller'!$A$2:$A$17),WORKDAY.INTL(N47-1,1,V47,'Resmi Tatiller'!$A$2:$A$17))))))</f>
        <v/>
      </c>
      <c r="X47" s="8" t="str">
        <f t="shared" si="34"/>
        <v/>
      </c>
      <c r="Y47" s="11" t="str">
        <f t="shared" si="35"/>
        <v/>
      </c>
      <c r="Z47" s="11" t="str">
        <f t="shared" si="36"/>
        <v/>
      </c>
      <c r="AA47" s="11" t="str">
        <f t="shared" si="37"/>
        <v/>
      </c>
      <c r="AB47" s="11" t="str">
        <f t="shared" si="38"/>
        <v/>
      </c>
      <c r="AC47" s="12" t="str">
        <f t="shared" si="39"/>
        <v/>
      </c>
      <c r="AD47" s="6" t="str">
        <f t="shared" si="40"/>
        <v>Gündüz</v>
      </c>
      <c r="AE47" s="18" t="str">
        <f t="shared" si="43"/>
        <v/>
      </c>
      <c r="AF47" s="18" t="str">
        <f t="shared" si="44"/>
        <v/>
      </c>
      <c r="AG47" s="19" t="str">
        <f t="shared" si="45"/>
        <v/>
      </c>
      <c r="AH47" s="18" t="str">
        <f>IF(AF47="","",WORKDAY.INTL(AF47-1,1,V47,'Resmi Tatiller'!$A$2:$A$17))</f>
        <v/>
      </c>
      <c r="AI47" s="18" t="str">
        <f t="shared" si="46"/>
        <v/>
      </c>
      <c r="AJ47" s="18" t="str">
        <f>IF(AE47="","",IF(AH47&lt;&gt;AF47,AH47+TIME(8,0,0),IF(AG47&lt;TIME(8,0,0),AF47+TIME(8,0,0),IF(AG47&lt;TIME(12,0,0),AE47,IF(AG47&lt;TIME(12,45,0),AF47+TIME(12,45,0),IF(AG47&lt;TIME(15,0,0),AE47,IF(AG47&lt;TIME(15,15,0),AF47+TIME(15,15,0),IF(AG47&lt;TIME(18,0,0),AE47,WORKDAY.INTL(AF47,1,V47,'Resmi Tatiller'!$A$2:$A$17)+TIME(8,0,0)))))))))</f>
        <v/>
      </c>
      <c r="AK47" s="18" t="str">
        <f>IF(AE47="","",IF(AH47&lt;&gt;AF47,AH47+TIME(8,0,0),IF(AG47&lt;TIME(8,0,0),AF47+TIME(8,0,0),IF(AG47&lt;TIME(12,0,0),AE47,IF(AG47&lt;TIME(12,45,0),AF47+TIME(12,45,0),IF(AG47&lt;TIME(15,0,0),AE47,IF(AG47&lt;TIME(15,15,0),AF47+TIME(15,15,0),IF(AG47&lt;TIME(20,0,0),AE47,WORKDAY.INTL(AF47,1,V47,'Resmi Tatiller'!$A$2:$A$17)+TIME(8,0,0)))))))))</f>
        <v/>
      </c>
      <c r="AL47" s="18" t="str">
        <f t="shared" si="47"/>
        <v/>
      </c>
    </row>
    <row r="48" spans="1:38" x14ac:dyDescent="0.25">
      <c r="A48" s="6" t="str">
        <f t="shared" si="24"/>
        <v/>
      </c>
      <c r="B48" s="6"/>
      <c r="C48" s="7" t="str">
        <f>IFERROR(VLOOKUP(B48,'Ürün Veri'!$A:$E,2,FALSE),"")</f>
        <v/>
      </c>
      <c r="D48" s="7" t="str">
        <f>IFERROR(VLOOKUP(B48,'Ürün Veri'!$A:$E,3,FALSE),"")</f>
        <v/>
      </c>
      <c r="E48" s="7" t="str">
        <f>IFERROR(VLOOKUP(B48,'Ürün Veri'!$A:$E,4,FALSE),"")</f>
        <v/>
      </c>
      <c r="F48" s="7" t="str">
        <f>IFERROR(VLOOKUP(B48,'Ürün Veri'!$A:$E,5,FALSE),"")</f>
        <v/>
      </c>
      <c r="G48" s="6"/>
      <c r="H48" s="6"/>
      <c r="I48" s="14">
        <v>10</v>
      </c>
      <c r="J48" s="15">
        <f t="shared" si="25"/>
        <v>45</v>
      </c>
      <c r="K48" s="15">
        <f t="shared" si="26"/>
        <v>15</v>
      </c>
      <c r="L48" s="8">
        <f t="shared" si="27"/>
        <v>9</v>
      </c>
      <c r="M48" s="6" t="s">
        <v>763</v>
      </c>
      <c r="N48" s="9" t="str">
        <f t="shared" si="41"/>
        <v/>
      </c>
      <c r="O48" s="10" t="str">
        <f t="shared" si="42"/>
        <v/>
      </c>
      <c r="P48" s="8" t="str">
        <f t="shared" si="28"/>
        <v/>
      </c>
      <c r="Q48" s="8" t="str">
        <f t="shared" si="29"/>
        <v/>
      </c>
      <c r="R48" s="9" t="str">
        <f>IF(AB48="","",WORKDAY.INTL(W48,AA48,V48,'Resmi Tatiller'!$A$2:$A$17))</f>
        <v/>
      </c>
      <c r="S48" s="10" t="str">
        <f t="shared" si="30"/>
        <v/>
      </c>
      <c r="T48" s="8" t="str">
        <f t="shared" si="31"/>
        <v>Boş</v>
      </c>
      <c r="U48" s="8">
        <f t="shared" si="32"/>
        <v>540</v>
      </c>
      <c r="V48" s="11" t="str">
        <f t="shared" si="33"/>
        <v>0000011</v>
      </c>
      <c r="W48" s="9" t="str">
        <f>IF(OR(N48="",O48=""),"",IF($AD48="24 Saat",N48,IF($AD48="12 Saat",IF(O48&gt;=TIME(20,0,0),WORKDAY.INTL(N48,1,V48,'Resmi Tatiller'!$A$2:$A$17),WORKDAY.INTL(N48-1,1,V48,'Resmi Tatiller'!$A$2:$A$17)),IF($AD48="2 Vardiya",IF(O48&lt;TIME(6,0,0),N48-1,IF(O48&lt;TIME(8,0,0),WORKDAY.INTL(N48-1,1,V48,'Resmi Tatiller'!$A$2:$A$17),N48)),IF(O48&gt;=TIME(18,0,0),WORKDAY.INTL(N48,1,V48,'Resmi Tatiller'!$A$2:$A$17),WORKDAY.INTL(N48-1,1,V48,'Resmi Tatiller'!$A$2:$A$17))))))</f>
        <v/>
      </c>
      <c r="X48" s="8" t="str">
        <f t="shared" si="34"/>
        <v/>
      </c>
      <c r="Y48" s="11" t="str">
        <f t="shared" si="35"/>
        <v/>
      </c>
      <c r="Z48" s="11" t="str">
        <f t="shared" si="36"/>
        <v/>
      </c>
      <c r="AA48" s="11" t="str">
        <f t="shared" si="37"/>
        <v/>
      </c>
      <c r="AB48" s="11" t="str">
        <f t="shared" si="38"/>
        <v/>
      </c>
      <c r="AC48" s="12" t="str">
        <f t="shared" si="39"/>
        <v/>
      </c>
      <c r="AD48" s="6" t="str">
        <f t="shared" si="40"/>
        <v>Gündüz</v>
      </c>
      <c r="AE48" s="18" t="str">
        <f t="shared" si="43"/>
        <v/>
      </c>
      <c r="AF48" s="18" t="str">
        <f t="shared" si="44"/>
        <v/>
      </c>
      <c r="AG48" s="19" t="str">
        <f t="shared" si="45"/>
        <v/>
      </c>
      <c r="AH48" s="18" t="str">
        <f>IF(AF48="","",WORKDAY.INTL(AF48-1,1,V48,'Resmi Tatiller'!$A$2:$A$17))</f>
        <v/>
      </c>
      <c r="AI48" s="18" t="str">
        <f t="shared" si="46"/>
        <v/>
      </c>
      <c r="AJ48" s="18" t="str">
        <f>IF(AE48="","",IF(AH48&lt;&gt;AF48,AH48+TIME(8,0,0),IF(AG48&lt;TIME(8,0,0),AF48+TIME(8,0,0),IF(AG48&lt;TIME(12,0,0),AE48,IF(AG48&lt;TIME(12,45,0),AF48+TIME(12,45,0),IF(AG48&lt;TIME(15,0,0),AE48,IF(AG48&lt;TIME(15,15,0),AF48+TIME(15,15,0),IF(AG48&lt;TIME(18,0,0),AE48,WORKDAY.INTL(AF48,1,V48,'Resmi Tatiller'!$A$2:$A$17)+TIME(8,0,0)))))))))</f>
        <v/>
      </c>
      <c r="AK48" s="18" t="str">
        <f>IF(AE48="","",IF(AH48&lt;&gt;AF48,AH48+TIME(8,0,0),IF(AG48&lt;TIME(8,0,0),AF48+TIME(8,0,0),IF(AG48&lt;TIME(12,0,0),AE48,IF(AG48&lt;TIME(12,45,0),AF48+TIME(12,45,0),IF(AG48&lt;TIME(15,0,0),AE48,IF(AG48&lt;TIME(15,15,0),AF48+TIME(15,15,0),IF(AG48&lt;TIME(20,0,0),AE48,WORKDAY.INTL(AF48,1,V48,'Resmi Tatiller'!$A$2:$A$17)+TIME(8,0,0)))))))))</f>
        <v/>
      </c>
      <c r="AL48" s="18" t="str">
        <f t="shared" si="47"/>
        <v/>
      </c>
    </row>
    <row r="49" spans="1:38" x14ac:dyDescent="0.25">
      <c r="A49" s="6" t="str">
        <f t="shared" si="24"/>
        <v/>
      </c>
      <c r="B49" s="6"/>
      <c r="C49" s="7" t="str">
        <f>IFERROR(VLOOKUP(B49,'Ürün Veri'!$A:$E,2,FALSE),"")</f>
        <v/>
      </c>
      <c r="D49" s="7" t="str">
        <f>IFERROR(VLOOKUP(B49,'Ürün Veri'!$A:$E,3,FALSE),"")</f>
        <v/>
      </c>
      <c r="E49" s="7" t="str">
        <f>IFERROR(VLOOKUP(B49,'Ürün Veri'!$A:$E,4,FALSE),"")</f>
        <v/>
      </c>
      <c r="F49" s="7" t="str">
        <f>IFERROR(VLOOKUP(B49,'Ürün Veri'!$A:$E,5,FALSE),"")</f>
        <v/>
      </c>
      <c r="G49" s="6"/>
      <c r="H49" s="6"/>
      <c r="I49" s="14">
        <v>10</v>
      </c>
      <c r="J49" s="15">
        <f t="shared" si="25"/>
        <v>45</v>
      </c>
      <c r="K49" s="15">
        <f t="shared" si="26"/>
        <v>15</v>
      </c>
      <c r="L49" s="8">
        <f t="shared" si="27"/>
        <v>9</v>
      </c>
      <c r="M49" s="6" t="s">
        <v>763</v>
      </c>
      <c r="N49" s="9" t="str">
        <f t="shared" si="41"/>
        <v/>
      </c>
      <c r="O49" s="10" t="str">
        <f t="shared" si="42"/>
        <v/>
      </c>
      <c r="P49" s="8" t="str">
        <f t="shared" si="28"/>
        <v/>
      </c>
      <c r="Q49" s="8" t="str">
        <f t="shared" si="29"/>
        <v/>
      </c>
      <c r="R49" s="9" t="str">
        <f>IF(AB49="","",WORKDAY.INTL(W49,AA49,V49,'Resmi Tatiller'!$A$2:$A$17))</f>
        <v/>
      </c>
      <c r="S49" s="10" t="str">
        <f t="shared" si="30"/>
        <v/>
      </c>
      <c r="T49" s="8" t="str">
        <f t="shared" si="31"/>
        <v>Boş</v>
      </c>
      <c r="U49" s="8">
        <f t="shared" si="32"/>
        <v>540</v>
      </c>
      <c r="V49" s="11" t="str">
        <f t="shared" si="33"/>
        <v>0000011</v>
      </c>
      <c r="W49" s="9" t="str">
        <f>IF(OR(N49="",O49=""),"",IF($AD49="24 Saat",N49,IF($AD49="12 Saat",IF(O49&gt;=TIME(20,0,0),WORKDAY.INTL(N49,1,V49,'Resmi Tatiller'!$A$2:$A$17),WORKDAY.INTL(N49-1,1,V49,'Resmi Tatiller'!$A$2:$A$17)),IF($AD49="2 Vardiya",IF(O49&lt;TIME(6,0,0),N49-1,IF(O49&lt;TIME(8,0,0),WORKDAY.INTL(N49-1,1,V49,'Resmi Tatiller'!$A$2:$A$17),N49)),IF(O49&gt;=TIME(18,0,0),WORKDAY.INTL(N49,1,V49,'Resmi Tatiller'!$A$2:$A$17),WORKDAY.INTL(N49-1,1,V49,'Resmi Tatiller'!$A$2:$A$17))))))</f>
        <v/>
      </c>
      <c r="X49" s="8" t="str">
        <f t="shared" si="34"/>
        <v/>
      </c>
      <c r="Y49" s="11" t="str">
        <f t="shared" si="35"/>
        <v/>
      </c>
      <c r="Z49" s="11" t="str">
        <f t="shared" si="36"/>
        <v/>
      </c>
      <c r="AA49" s="11" t="str">
        <f t="shared" si="37"/>
        <v/>
      </c>
      <c r="AB49" s="11" t="str">
        <f t="shared" si="38"/>
        <v/>
      </c>
      <c r="AC49" s="12" t="str">
        <f t="shared" si="39"/>
        <v/>
      </c>
      <c r="AD49" s="6" t="str">
        <f t="shared" si="40"/>
        <v>Gündüz</v>
      </c>
      <c r="AE49" s="18" t="str">
        <f t="shared" si="43"/>
        <v/>
      </c>
      <c r="AF49" s="18" t="str">
        <f t="shared" si="44"/>
        <v/>
      </c>
      <c r="AG49" s="19" t="str">
        <f t="shared" si="45"/>
        <v/>
      </c>
      <c r="AH49" s="18" t="str">
        <f>IF(AF49="","",WORKDAY.INTL(AF49-1,1,V49,'Resmi Tatiller'!$A$2:$A$17))</f>
        <v/>
      </c>
      <c r="AI49" s="18" t="str">
        <f t="shared" si="46"/>
        <v/>
      </c>
      <c r="AJ49" s="18" t="str">
        <f>IF(AE49="","",IF(AH49&lt;&gt;AF49,AH49+TIME(8,0,0),IF(AG49&lt;TIME(8,0,0),AF49+TIME(8,0,0),IF(AG49&lt;TIME(12,0,0),AE49,IF(AG49&lt;TIME(12,45,0),AF49+TIME(12,45,0),IF(AG49&lt;TIME(15,0,0),AE49,IF(AG49&lt;TIME(15,15,0),AF49+TIME(15,15,0),IF(AG49&lt;TIME(18,0,0),AE49,WORKDAY.INTL(AF49,1,V49,'Resmi Tatiller'!$A$2:$A$17)+TIME(8,0,0)))))))))</f>
        <v/>
      </c>
      <c r="AK49" s="18" t="str">
        <f>IF(AE49="","",IF(AH49&lt;&gt;AF49,AH49+TIME(8,0,0),IF(AG49&lt;TIME(8,0,0),AF49+TIME(8,0,0),IF(AG49&lt;TIME(12,0,0),AE49,IF(AG49&lt;TIME(12,45,0),AF49+TIME(12,45,0),IF(AG49&lt;TIME(15,0,0),AE49,IF(AG49&lt;TIME(15,15,0),AF49+TIME(15,15,0),IF(AG49&lt;TIME(20,0,0),AE49,WORKDAY.INTL(AF49,1,V49,'Resmi Tatiller'!$A$2:$A$17)+TIME(8,0,0)))))))))</f>
        <v/>
      </c>
      <c r="AL49" s="18" t="str">
        <f t="shared" si="47"/>
        <v/>
      </c>
    </row>
    <row r="50" spans="1:38" x14ac:dyDescent="0.25">
      <c r="A50" s="6" t="str">
        <f t="shared" si="24"/>
        <v/>
      </c>
      <c r="B50" s="6"/>
      <c r="C50" s="7" t="str">
        <f>IFERROR(VLOOKUP(B50,'Ürün Veri'!$A:$E,2,FALSE),"")</f>
        <v/>
      </c>
      <c r="D50" s="7" t="str">
        <f>IFERROR(VLOOKUP(B50,'Ürün Veri'!$A:$E,3,FALSE),"")</f>
        <v/>
      </c>
      <c r="E50" s="7" t="str">
        <f>IFERROR(VLOOKUP(B50,'Ürün Veri'!$A:$E,4,FALSE),"")</f>
        <v/>
      </c>
      <c r="F50" s="7" t="str">
        <f>IFERROR(VLOOKUP(B50,'Ürün Veri'!$A:$E,5,FALSE),"")</f>
        <v/>
      </c>
      <c r="G50" s="6"/>
      <c r="H50" s="6"/>
      <c r="I50" s="14">
        <v>10</v>
      </c>
      <c r="J50" s="15">
        <f t="shared" si="25"/>
        <v>45</v>
      </c>
      <c r="K50" s="15">
        <f t="shared" si="26"/>
        <v>15</v>
      </c>
      <c r="L50" s="8">
        <f t="shared" si="27"/>
        <v>9</v>
      </c>
      <c r="M50" s="6" t="s">
        <v>763</v>
      </c>
      <c r="N50" s="9" t="str">
        <f t="shared" si="41"/>
        <v/>
      </c>
      <c r="O50" s="10" t="str">
        <f t="shared" si="42"/>
        <v/>
      </c>
      <c r="P50" s="8" t="str">
        <f t="shared" si="28"/>
        <v/>
      </c>
      <c r="Q50" s="8" t="str">
        <f t="shared" si="29"/>
        <v/>
      </c>
      <c r="R50" s="9" t="str">
        <f>IF(AB50="","",WORKDAY.INTL(W50,AA50,V50,'Resmi Tatiller'!$A$2:$A$17))</f>
        <v/>
      </c>
      <c r="S50" s="10" t="str">
        <f t="shared" si="30"/>
        <v/>
      </c>
      <c r="T50" s="8" t="str">
        <f t="shared" si="31"/>
        <v>Boş</v>
      </c>
      <c r="U50" s="8">
        <f t="shared" si="32"/>
        <v>540</v>
      </c>
      <c r="V50" s="11" t="str">
        <f t="shared" si="33"/>
        <v>0000011</v>
      </c>
      <c r="W50" s="9" t="str">
        <f>IF(OR(N50="",O50=""),"",IF($AD50="24 Saat",N50,IF($AD50="12 Saat",IF(O50&gt;=TIME(20,0,0),WORKDAY.INTL(N50,1,V50,'Resmi Tatiller'!$A$2:$A$17),WORKDAY.INTL(N50-1,1,V50,'Resmi Tatiller'!$A$2:$A$17)),IF($AD50="2 Vardiya",IF(O50&lt;TIME(6,0,0),N50-1,IF(O50&lt;TIME(8,0,0),WORKDAY.INTL(N50-1,1,V50,'Resmi Tatiller'!$A$2:$A$17),N50)),IF(O50&gt;=TIME(18,0,0),WORKDAY.INTL(N50,1,V50,'Resmi Tatiller'!$A$2:$A$17),WORKDAY.INTL(N50-1,1,V50,'Resmi Tatiller'!$A$2:$A$17))))))</f>
        <v/>
      </c>
      <c r="X50" s="8" t="str">
        <f t="shared" si="34"/>
        <v/>
      </c>
      <c r="Y50" s="11" t="str">
        <f t="shared" si="35"/>
        <v/>
      </c>
      <c r="Z50" s="11" t="str">
        <f t="shared" si="36"/>
        <v/>
      </c>
      <c r="AA50" s="11" t="str">
        <f t="shared" si="37"/>
        <v/>
      </c>
      <c r="AB50" s="11" t="str">
        <f t="shared" si="38"/>
        <v/>
      </c>
      <c r="AC50" s="12" t="str">
        <f t="shared" si="39"/>
        <v/>
      </c>
      <c r="AD50" s="6" t="str">
        <f t="shared" si="40"/>
        <v>Gündüz</v>
      </c>
      <c r="AE50" s="18" t="str">
        <f t="shared" si="43"/>
        <v/>
      </c>
      <c r="AF50" s="18" t="str">
        <f t="shared" si="44"/>
        <v/>
      </c>
      <c r="AG50" s="19" t="str">
        <f t="shared" si="45"/>
        <v/>
      </c>
      <c r="AH50" s="18" t="str">
        <f>IF(AF50="","",WORKDAY.INTL(AF50-1,1,V50,'Resmi Tatiller'!$A$2:$A$17))</f>
        <v/>
      </c>
      <c r="AI50" s="18" t="str">
        <f t="shared" si="46"/>
        <v/>
      </c>
      <c r="AJ50" s="18" t="str">
        <f>IF(AE50="","",IF(AH50&lt;&gt;AF50,AH50+TIME(8,0,0),IF(AG50&lt;TIME(8,0,0),AF50+TIME(8,0,0),IF(AG50&lt;TIME(12,0,0),AE50,IF(AG50&lt;TIME(12,45,0),AF50+TIME(12,45,0),IF(AG50&lt;TIME(15,0,0),AE50,IF(AG50&lt;TIME(15,15,0),AF50+TIME(15,15,0),IF(AG50&lt;TIME(18,0,0),AE50,WORKDAY.INTL(AF50,1,V50,'Resmi Tatiller'!$A$2:$A$17)+TIME(8,0,0)))))))))</f>
        <v/>
      </c>
      <c r="AK50" s="18" t="str">
        <f>IF(AE50="","",IF(AH50&lt;&gt;AF50,AH50+TIME(8,0,0),IF(AG50&lt;TIME(8,0,0),AF50+TIME(8,0,0),IF(AG50&lt;TIME(12,0,0),AE50,IF(AG50&lt;TIME(12,45,0),AF50+TIME(12,45,0),IF(AG50&lt;TIME(15,0,0),AE50,IF(AG50&lt;TIME(15,15,0),AF50+TIME(15,15,0),IF(AG50&lt;TIME(20,0,0),AE50,WORKDAY.INTL(AF50,1,V50,'Resmi Tatiller'!$A$2:$A$17)+TIME(8,0,0)))))))))</f>
        <v/>
      </c>
      <c r="AL50" s="18" t="str">
        <f t="shared" si="47"/>
        <v/>
      </c>
    </row>
    <row r="51" spans="1:38" x14ac:dyDescent="0.25">
      <c r="A51" s="6" t="str">
        <f t="shared" si="24"/>
        <v/>
      </c>
      <c r="B51" s="6"/>
      <c r="C51" s="7" t="str">
        <f>IFERROR(VLOOKUP(B51,'Ürün Veri'!$A:$E,2,FALSE),"")</f>
        <v/>
      </c>
      <c r="D51" s="7" t="str">
        <f>IFERROR(VLOOKUP(B51,'Ürün Veri'!$A:$E,3,FALSE),"")</f>
        <v/>
      </c>
      <c r="E51" s="7" t="str">
        <f>IFERROR(VLOOKUP(B51,'Ürün Veri'!$A:$E,4,FALSE),"")</f>
        <v/>
      </c>
      <c r="F51" s="7" t="str">
        <f>IFERROR(VLOOKUP(B51,'Ürün Veri'!$A:$E,5,FALSE),"")</f>
        <v/>
      </c>
      <c r="G51" s="6"/>
      <c r="H51" s="6"/>
      <c r="I51" s="14">
        <v>10</v>
      </c>
      <c r="J51" s="15">
        <f t="shared" si="25"/>
        <v>45</v>
      </c>
      <c r="K51" s="15">
        <f t="shared" si="26"/>
        <v>15</v>
      </c>
      <c r="L51" s="8">
        <f t="shared" si="27"/>
        <v>9</v>
      </c>
      <c r="M51" s="6" t="s">
        <v>763</v>
      </c>
      <c r="N51" s="9" t="str">
        <f t="shared" si="41"/>
        <v/>
      </c>
      <c r="O51" s="10" t="str">
        <f t="shared" si="42"/>
        <v/>
      </c>
      <c r="P51" s="8" t="str">
        <f t="shared" si="28"/>
        <v/>
      </c>
      <c r="Q51" s="8" t="str">
        <f t="shared" si="29"/>
        <v/>
      </c>
      <c r="R51" s="9" t="str">
        <f>IF(AB51="","",WORKDAY.INTL(W51,AA51,V51,'Resmi Tatiller'!$A$2:$A$17))</f>
        <v/>
      </c>
      <c r="S51" s="10" t="str">
        <f t="shared" si="30"/>
        <v/>
      </c>
      <c r="T51" s="8" t="str">
        <f t="shared" si="31"/>
        <v>Boş</v>
      </c>
      <c r="U51" s="8">
        <f t="shared" si="32"/>
        <v>540</v>
      </c>
      <c r="V51" s="11" t="str">
        <f t="shared" si="33"/>
        <v>0000011</v>
      </c>
      <c r="W51" s="9" t="str">
        <f>IF(OR(N51="",O51=""),"",IF($AD51="24 Saat",N51,IF($AD51="12 Saat",IF(O51&gt;=TIME(20,0,0),WORKDAY.INTL(N51,1,V51,'Resmi Tatiller'!$A$2:$A$17),WORKDAY.INTL(N51-1,1,V51,'Resmi Tatiller'!$A$2:$A$17)),IF($AD51="2 Vardiya",IF(O51&lt;TIME(6,0,0),N51-1,IF(O51&lt;TIME(8,0,0),WORKDAY.INTL(N51-1,1,V51,'Resmi Tatiller'!$A$2:$A$17),N51)),IF(O51&gt;=TIME(18,0,0),WORKDAY.INTL(N51,1,V51,'Resmi Tatiller'!$A$2:$A$17),WORKDAY.INTL(N51-1,1,V51,'Resmi Tatiller'!$A$2:$A$17))))))</f>
        <v/>
      </c>
      <c r="X51" s="8" t="str">
        <f t="shared" si="34"/>
        <v/>
      </c>
      <c r="Y51" s="11" t="str">
        <f t="shared" si="35"/>
        <v/>
      </c>
      <c r="Z51" s="11" t="str">
        <f t="shared" si="36"/>
        <v/>
      </c>
      <c r="AA51" s="11" t="str">
        <f t="shared" si="37"/>
        <v/>
      </c>
      <c r="AB51" s="11" t="str">
        <f t="shared" si="38"/>
        <v/>
      </c>
      <c r="AC51" s="12" t="str">
        <f t="shared" si="39"/>
        <v/>
      </c>
      <c r="AD51" s="6" t="str">
        <f t="shared" si="40"/>
        <v>Gündüz</v>
      </c>
      <c r="AE51" s="18" t="str">
        <f t="shared" si="43"/>
        <v/>
      </c>
      <c r="AF51" s="18" t="str">
        <f t="shared" si="44"/>
        <v/>
      </c>
      <c r="AG51" s="19" t="str">
        <f t="shared" si="45"/>
        <v/>
      </c>
      <c r="AH51" s="18" t="str">
        <f>IF(AF51="","",WORKDAY.INTL(AF51-1,1,V51,'Resmi Tatiller'!$A$2:$A$17))</f>
        <v/>
      </c>
      <c r="AI51" s="18" t="str">
        <f t="shared" si="46"/>
        <v/>
      </c>
      <c r="AJ51" s="18" t="str">
        <f>IF(AE51="","",IF(AH51&lt;&gt;AF51,AH51+TIME(8,0,0),IF(AG51&lt;TIME(8,0,0),AF51+TIME(8,0,0),IF(AG51&lt;TIME(12,0,0),AE51,IF(AG51&lt;TIME(12,45,0),AF51+TIME(12,45,0),IF(AG51&lt;TIME(15,0,0),AE51,IF(AG51&lt;TIME(15,15,0),AF51+TIME(15,15,0),IF(AG51&lt;TIME(18,0,0),AE51,WORKDAY.INTL(AF51,1,V51,'Resmi Tatiller'!$A$2:$A$17)+TIME(8,0,0)))))))))</f>
        <v/>
      </c>
      <c r="AK51" s="18" t="str">
        <f>IF(AE51="","",IF(AH51&lt;&gt;AF51,AH51+TIME(8,0,0),IF(AG51&lt;TIME(8,0,0),AF51+TIME(8,0,0),IF(AG51&lt;TIME(12,0,0),AE51,IF(AG51&lt;TIME(12,45,0),AF51+TIME(12,45,0),IF(AG51&lt;TIME(15,0,0),AE51,IF(AG51&lt;TIME(15,15,0),AF51+TIME(15,15,0),IF(AG51&lt;TIME(20,0,0),AE51,WORKDAY.INTL(AF51,1,V51,'Resmi Tatiller'!$A$2:$A$17)+TIME(8,0,0)))))))))</f>
        <v/>
      </c>
      <c r="AL51" s="18" t="str">
        <f t="shared" si="47"/>
        <v/>
      </c>
    </row>
    <row r="52" spans="1:38" x14ac:dyDescent="0.25">
      <c r="A52" s="6" t="str">
        <f t="shared" si="24"/>
        <v/>
      </c>
      <c r="B52" s="6"/>
      <c r="C52" s="7" t="str">
        <f>IFERROR(VLOOKUP(B52,'Ürün Veri'!$A:$E,2,FALSE),"")</f>
        <v/>
      </c>
      <c r="D52" s="7" t="str">
        <f>IFERROR(VLOOKUP(B52,'Ürün Veri'!$A:$E,3,FALSE),"")</f>
        <v/>
      </c>
      <c r="E52" s="7" t="str">
        <f>IFERROR(VLOOKUP(B52,'Ürün Veri'!$A:$E,4,FALSE),"")</f>
        <v/>
      </c>
      <c r="F52" s="7" t="str">
        <f>IFERROR(VLOOKUP(B52,'Ürün Veri'!$A:$E,5,FALSE),"")</f>
        <v/>
      </c>
      <c r="G52" s="6"/>
      <c r="H52" s="6"/>
      <c r="I52" s="14">
        <v>10</v>
      </c>
      <c r="J52" s="15">
        <f t="shared" si="25"/>
        <v>45</v>
      </c>
      <c r="K52" s="15">
        <f t="shared" si="26"/>
        <v>15</v>
      </c>
      <c r="L52" s="8">
        <f t="shared" si="27"/>
        <v>9</v>
      </c>
      <c r="M52" s="6" t="s">
        <v>763</v>
      </c>
      <c r="N52" s="9" t="str">
        <f t="shared" si="41"/>
        <v/>
      </c>
      <c r="O52" s="10" t="str">
        <f t="shared" si="42"/>
        <v/>
      </c>
      <c r="P52" s="8" t="str">
        <f t="shared" si="28"/>
        <v/>
      </c>
      <c r="Q52" s="8" t="str">
        <f t="shared" si="29"/>
        <v/>
      </c>
      <c r="R52" s="9" t="str">
        <f>IF(AB52="","",WORKDAY.INTL(W52,AA52,V52,'Resmi Tatiller'!$A$2:$A$17))</f>
        <v/>
      </c>
      <c r="S52" s="10" t="str">
        <f t="shared" si="30"/>
        <v/>
      </c>
      <c r="T52" s="8" t="str">
        <f t="shared" si="31"/>
        <v>Boş</v>
      </c>
      <c r="U52" s="8">
        <f t="shared" si="32"/>
        <v>540</v>
      </c>
      <c r="V52" s="11" t="str">
        <f t="shared" si="33"/>
        <v>0000011</v>
      </c>
      <c r="W52" s="9" t="str">
        <f>IF(OR(N52="",O52=""),"",IF($AD52="24 Saat",N52,IF($AD52="12 Saat",IF(O52&gt;=TIME(20,0,0),WORKDAY.INTL(N52,1,V52,'Resmi Tatiller'!$A$2:$A$17),WORKDAY.INTL(N52-1,1,V52,'Resmi Tatiller'!$A$2:$A$17)),IF($AD52="2 Vardiya",IF(O52&lt;TIME(6,0,0),N52-1,IF(O52&lt;TIME(8,0,0),WORKDAY.INTL(N52-1,1,V52,'Resmi Tatiller'!$A$2:$A$17),N52)),IF(O52&gt;=TIME(18,0,0),WORKDAY.INTL(N52,1,V52,'Resmi Tatiller'!$A$2:$A$17),WORKDAY.INTL(N52-1,1,V52,'Resmi Tatiller'!$A$2:$A$17))))))</f>
        <v/>
      </c>
      <c r="X52" s="8" t="str">
        <f t="shared" si="34"/>
        <v/>
      </c>
      <c r="Y52" s="11" t="str">
        <f t="shared" si="35"/>
        <v/>
      </c>
      <c r="Z52" s="11" t="str">
        <f t="shared" si="36"/>
        <v/>
      </c>
      <c r="AA52" s="11" t="str">
        <f t="shared" si="37"/>
        <v/>
      </c>
      <c r="AB52" s="11" t="str">
        <f t="shared" si="38"/>
        <v/>
      </c>
      <c r="AC52" s="12" t="str">
        <f t="shared" si="39"/>
        <v/>
      </c>
      <c r="AD52" s="6" t="str">
        <f t="shared" si="40"/>
        <v>Gündüz</v>
      </c>
      <c r="AE52" s="18" t="str">
        <f t="shared" si="43"/>
        <v/>
      </c>
      <c r="AF52" s="18" t="str">
        <f t="shared" si="44"/>
        <v/>
      </c>
      <c r="AG52" s="19" t="str">
        <f t="shared" si="45"/>
        <v/>
      </c>
      <c r="AH52" s="18" t="str">
        <f>IF(AF52="","",WORKDAY.INTL(AF52-1,1,V52,'Resmi Tatiller'!$A$2:$A$17))</f>
        <v/>
      </c>
      <c r="AI52" s="18" t="str">
        <f t="shared" si="46"/>
        <v/>
      </c>
      <c r="AJ52" s="18" t="str">
        <f>IF(AE52="","",IF(AH52&lt;&gt;AF52,AH52+TIME(8,0,0),IF(AG52&lt;TIME(8,0,0),AF52+TIME(8,0,0),IF(AG52&lt;TIME(12,0,0),AE52,IF(AG52&lt;TIME(12,45,0),AF52+TIME(12,45,0),IF(AG52&lt;TIME(15,0,0),AE52,IF(AG52&lt;TIME(15,15,0),AF52+TIME(15,15,0),IF(AG52&lt;TIME(18,0,0),AE52,WORKDAY.INTL(AF52,1,V52,'Resmi Tatiller'!$A$2:$A$17)+TIME(8,0,0)))))))))</f>
        <v/>
      </c>
      <c r="AK52" s="18" t="str">
        <f>IF(AE52="","",IF(AH52&lt;&gt;AF52,AH52+TIME(8,0,0),IF(AG52&lt;TIME(8,0,0),AF52+TIME(8,0,0),IF(AG52&lt;TIME(12,0,0),AE52,IF(AG52&lt;TIME(12,45,0),AF52+TIME(12,45,0),IF(AG52&lt;TIME(15,0,0),AE52,IF(AG52&lt;TIME(15,15,0),AF52+TIME(15,15,0),IF(AG52&lt;TIME(20,0,0),AE52,WORKDAY.INTL(AF52,1,V52,'Resmi Tatiller'!$A$2:$A$17)+TIME(8,0,0)))))))))</f>
        <v/>
      </c>
      <c r="AL52" s="18" t="str">
        <f t="shared" si="47"/>
        <v/>
      </c>
    </row>
    <row r="53" spans="1:38" x14ac:dyDescent="0.25">
      <c r="A53" s="6" t="str">
        <f t="shared" si="24"/>
        <v/>
      </c>
      <c r="B53" s="6"/>
      <c r="C53" s="7" t="str">
        <f>IFERROR(VLOOKUP(B53,'Ürün Veri'!$A:$E,2,FALSE),"")</f>
        <v/>
      </c>
      <c r="D53" s="7" t="str">
        <f>IFERROR(VLOOKUP(B53,'Ürün Veri'!$A:$E,3,FALSE),"")</f>
        <v/>
      </c>
      <c r="E53" s="7" t="str">
        <f>IFERROR(VLOOKUP(B53,'Ürün Veri'!$A:$E,4,FALSE),"")</f>
        <v/>
      </c>
      <c r="F53" s="7" t="str">
        <f>IFERROR(VLOOKUP(B53,'Ürün Veri'!$A:$E,5,FALSE),"")</f>
        <v/>
      </c>
      <c r="G53" s="6"/>
      <c r="H53" s="6"/>
      <c r="I53" s="14">
        <v>10</v>
      </c>
      <c r="J53" s="15">
        <f t="shared" si="25"/>
        <v>45</v>
      </c>
      <c r="K53" s="15">
        <f t="shared" si="26"/>
        <v>15</v>
      </c>
      <c r="L53" s="8">
        <f t="shared" si="27"/>
        <v>9</v>
      </c>
      <c r="M53" s="6" t="s">
        <v>763</v>
      </c>
      <c r="N53" s="9" t="str">
        <f t="shared" si="41"/>
        <v/>
      </c>
      <c r="O53" s="10" t="str">
        <f t="shared" si="42"/>
        <v/>
      </c>
      <c r="P53" s="8" t="str">
        <f t="shared" si="28"/>
        <v/>
      </c>
      <c r="Q53" s="8" t="str">
        <f t="shared" si="29"/>
        <v/>
      </c>
      <c r="R53" s="9" t="str">
        <f>IF(AB53="","",WORKDAY.INTL(W53,AA53,V53,'Resmi Tatiller'!$A$2:$A$17))</f>
        <v/>
      </c>
      <c r="S53" s="10" t="str">
        <f t="shared" si="30"/>
        <v/>
      </c>
      <c r="T53" s="8" t="str">
        <f t="shared" si="31"/>
        <v>Boş</v>
      </c>
      <c r="U53" s="8">
        <f t="shared" si="32"/>
        <v>540</v>
      </c>
      <c r="V53" s="11" t="str">
        <f t="shared" si="33"/>
        <v>0000011</v>
      </c>
      <c r="W53" s="9" t="str">
        <f>IF(OR(N53="",O53=""),"",IF($AD53="24 Saat",N53,IF($AD53="12 Saat",IF(O53&gt;=TIME(20,0,0),WORKDAY.INTL(N53,1,V53,'Resmi Tatiller'!$A$2:$A$17),WORKDAY.INTL(N53-1,1,V53,'Resmi Tatiller'!$A$2:$A$17)),IF($AD53="2 Vardiya",IF(O53&lt;TIME(6,0,0),N53-1,IF(O53&lt;TIME(8,0,0),WORKDAY.INTL(N53-1,1,V53,'Resmi Tatiller'!$A$2:$A$17),N53)),IF(O53&gt;=TIME(18,0,0),WORKDAY.INTL(N53,1,V53,'Resmi Tatiller'!$A$2:$A$17),WORKDAY.INTL(N53-1,1,V53,'Resmi Tatiller'!$A$2:$A$17))))))</f>
        <v/>
      </c>
      <c r="X53" s="8" t="str">
        <f t="shared" si="34"/>
        <v/>
      </c>
      <c r="Y53" s="11" t="str">
        <f t="shared" si="35"/>
        <v/>
      </c>
      <c r="Z53" s="11" t="str">
        <f t="shared" si="36"/>
        <v/>
      </c>
      <c r="AA53" s="11" t="str">
        <f t="shared" si="37"/>
        <v/>
      </c>
      <c r="AB53" s="11" t="str">
        <f t="shared" si="38"/>
        <v/>
      </c>
      <c r="AC53" s="12" t="str">
        <f t="shared" si="39"/>
        <v/>
      </c>
      <c r="AD53" s="6" t="str">
        <f t="shared" si="40"/>
        <v>Gündüz</v>
      </c>
      <c r="AE53" s="18" t="str">
        <f t="shared" si="43"/>
        <v/>
      </c>
      <c r="AF53" s="18" t="str">
        <f t="shared" si="44"/>
        <v/>
      </c>
      <c r="AG53" s="19" t="str">
        <f t="shared" si="45"/>
        <v/>
      </c>
      <c r="AH53" s="18" t="str">
        <f>IF(AF53="","",WORKDAY.INTL(AF53-1,1,V53,'Resmi Tatiller'!$A$2:$A$17))</f>
        <v/>
      </c>
      <c r="AI53" s="18" t="str">
        <f t="shared" si="46"/>
        <v/>
      </c>
      <c r="AJ53" s="18" t="str">
        <f>IF(AE53="","",IF(AH53&lt;&gt;AF53,AH53+TIME(8,0,0),IF(AG53&lt;TIME(8,0,0),AF53+TIME(8,0,0),IF(AG53&lt;TIME(12,0,0),AE53,IF(AG53&lt;TIME(12,45,0),AF53+TIME(12,45,0),IF(AG53&lt;TIME(15,0,0),AE53,IF(AG53&lt;TIME(15,15,0),AF53+TIME(15,15,0),IF(AG53&lt;TIME(18,0,0),AE53,WORKDAY.INTL(AF53,1,V53,'Resmi Tatiller'!$A$2:$A$17)+TIME(8,0,0)))))))))</f>
        <v/>
      </c>
      <c r="AK53" s="18" t="str">
        <f>IF(AE53="","",IF(AH53&lt;&gt;AF53,AH53+TIME(8,0,0),IF(AG53&lt;TIME(8,0,0),AF53+TIME(8,0,0),IF(AG53&lt;TIME(12,0,0),AE53,IF(AG53&lt;TIME(12,45,0),AF53+TIME(12,45,0),IF(AG53&lt;TIME(15,0,0),AE53,IF(AG53&lt;TIME(15,15,0),AF53+TIME(15,15,0),IF(AG53&lt;TIME(20,0,0),AE53,WORKDAY.INTL(AF53,1,V53,'Resmi Tatiller'!$A$2:$A$17)+TIME(8,0,0)))))))))</f>
        <v/>
      </c>
      <c r="AL53" s="18" t="str">
        <f t="shared" si="47"/>
        <v/>
      </c>
    </row>
    <row r="54" spans="1:38" x14ac:dyDescent="0.25">
      <c r="A54" s="6" t="str">
        <f t="shared" si="24"/>
        <v/>
      </c>
      <c r="B54" s="6"/>
      <c r="C54" s="7" t="str">
        <f>IFERROR(VLOOKUP(B54,'Ürün Veri'!$A:$E,2,FALSE),"")</f>
        <v/>
      </c>
      <c r="D54" s="7" t="str">
        <f>IFERROR(VLOOKUP(B54,'Ürün Veri'!$A:$E,3,FALSE),"")</f>
        <v/>
      </c>
      <c r="E54" s="7" t="str">
        <f>IFERROR(VLOOKUP(B54,'Ürün Veri'!$A:$E,4,FALSE),"")</f>
        <v/>
      </c>
      <c r="F54" s="7" t="str">
        <f>IFERROR(VLOOKUP(B54,'Ürün Veri'!$A:$E,5,FALSE),"")</f>
        <v/>
      </c>
      <c r="G54" s="6"/>
      <c r="H54" s="6"/>
      <c r="I54" s="14">
        <v>10</v>
      </c>
      <c r="J54" s="15">
        <f t="shared" si="25"/>
        <v>45</v>
      </c>
      <c r="K54" s="15">
        <f t="shared" si="26"/>
        <v>15</v>
      </c>
      <c r="L54" s="8">
        <f t="shared" si="27"/>
        <v>9</v>
      </c>
      <c r="M54" s="6" t="s">
        <v>763</v>
      </c>
      <c r="N54" s="9" t="str">
        <f t="shared" si="41"/>
        <v/>
      </c>
      <c r="O54" s="10" t="str">
        <f t="shared" si="42"/>
        <v/>
      </c>
      <c r="P54" s="8" t="str">
        <f t="shared" si="28"/>
        <v/>
      </c>
      <c r="Q54" s="8" t="str">
        <f t="shared" si="29"/>
        <v/>
      </c>
      <c r="R54" s="9" t="str">
        <f>IF(AB54="","",WORKDAY.INTL(W54,AA54,V54,'Resmi Tatiller'!$A$2:$A$17))</f>
        <v/>
      </c>
      <c r="S54" s="10" t="str">
        <f t="shared" si="30"/>
        <v/>
      </c>
      <c r="T54" s="8" t="str">
        <f t="shared" si="31"/>
        <v>Boş</v>
      </c>
      <c r="U54" s="8">
        <f t="shared" si="32"/>
        <v>540</v>
      </c>
      <c r="V54" s="11" t="str">
        <f t="shared" si="33"/>
        <v>0000011</v>
      </c>
      <c r="W54" s="9" t="str">
        <f>IF(OR(N54="",O54=""),"",IF($AD54="24 Saat",N54,IF($AD54="12 Saat",IF(O54&gt;=TIME(20,0,0),WORKDAY.INTL(N54,1,V54,'Resmi Tatiller'!$A$2:$A$17),WORKDAY.INTL(N54-1,1,V54,'Resmi Tatiller'!$A$2:$A$17)),IF($AD54="2 Vardiya",IF(O54&lt;TIME(6,0,0),N54-1,IF(O54&lt;TIME(8,0,0),WORKDAY.INTL(N54-1,1,V54,'Resmi Tatiller'!$A$2:$A$17),N54)),IF(O54&gt;=TIME(18,0,0),WORKDAY.INTL(N54,1,V54,'Resmi Tatiller'!$A$2:$A$17),WORKDAY.INTL(N54-1,1,V54,'Resmi Tatiller'!$A$2:$A$17))))))</f>
        <v/>
      </c>
      <c r="X54" s="8" t="str">
        <f t="shared" si="34"/>
        <v/>
      </c>
      <c r="Y54" s="11" t="str">
        <f t="shared" si="35"/>
        <v/>
      </c>
      <c r="Z54" s="11" t="str">
        <f t="shared" si="36"/>
        <v/>
      </c>
      <c r="AA54" s="11" t="str">
        <f t="shared" si="37"/>
        <v/>
      </c>
      <c r="AB54" s="11" t="str">
        <f t="shared" si="38"/>
        <v/>
      </c>
      <c r="AC54" s="12" t="str">
        <f t="shared" si="39"/>
        <v/>
      </c>
      <c r="AD54" s="6" t="str">
        <f t="shared" si="40"/>
        <v>Gündüz</v>
      </c>
      <c r="AE54" s="18" t="str">
        <f t="shared" si="43"/>
        <v/>
      </c>
      <c r="AF54" s="18" t="str">
        <f t="shared" si="44"/>
        <v/>
      </c>
      <c r="AG54" s="19" t="str">
        <f t="shared" si="45"/>
        <v/>
      </c>
      <c r="AH54" s="18" t="str">
        <f>IF(AF54="","",WORKDAY.INTL(AF54-1,1,V54,'Resmi Tatiller'!$A$2:$A$17))</f>
        <v/>
      </c>
      <c r="AI54" s="18" t="str">
        <f t="shared" si="46"/>
        <v/>
      </c>
      <c r="AJ54" s="18" t="str">
        <f>IF(AE54="","",IF(AH54&lt;&gt;AF54,AH54+TIME(8,0,0),IF(AG54&lt;TIME(8,0,0),AF54+TIME(8,0,0),IF(AG54&lt;TIME(12,0,0),AE54,IF(AG54&lt;TIME(12,45,0),AF54+TIME(12,45,0),IF(AG54&lt;TIME(15,0,0),AE54,IF(AG54&lt;TIME(15,15,0),AF54+TIME(15,15,0),IF(AG54&lt;TIME(18,0,0),AE54,WORKDAY.INTL(AF54,1,V54,'Resmi Tatiller'!$A$2:$A$17)+TIME(8,0,0)))))))))</f>
        <v/>
      </c>
      <c r="AK54" s="18" t="str">
        <f>IF(AE54="","",IF(AH54&lt;&gt;AF54,AH54+TIME(8,0,0),IF(AG54&lt;TIME(8,0,0),AF54+TIME(8,0,0),IF(AG54&lt;TIME(12,0,0),AE54,IF(AG54&lt;TIME(12,45,0),AF54+TIME(12,45,0),IF(AG54&lt;TIME(15,0,0),AE54,IF(AG54&lt;TIME(15,15,0),AF54+TIME(15,15,0),IF(AG54&lt;TIME(20,0,0),AE54,WORKDAY.INTL(AF54,1,V54,'Resmi Tatiller'!$A$2:$A$17)+TIME(8,0,0)))))))))</f>
        <v/>
      </c>
      <c r="AL54" s="18" t="str">
        <f t="shared" si="47"/>
        <v/>
      </c>
    </row>
    <row r="55" spans="1:38" x14ac:dyDescent="0.25">
      <c r="A55" s="6" t="str">
        <f t="shared" si="24"/>
        <v/>
      </c>
      <c r="B55" s="6"/>
      <c r="C55" s="7" t="str">
        <f>IFERROR(VLOOKUP(B55,'Ürün Veri'!$A:$E,2,FALSE),"")</f>
        <v/>
      </c>
      <c r="D55" s="7" t="str">
        <f>IFERROR(VLOOKUP(B55,'Ürün Veri'!$A:$E,3,FALSE),"")</f>
        <v/>
      </c>
      <c r="E55" s="7" t="str">
        <f>IFERROR(VLOOKUP(B55,'Ürün Veri'!$A:$E,4,FALSE),"")</f>
        <v/>
      </c>
      <c r="F55" s="7" t="str">
        <f>IFERROR(VLOOKUP(B55,'Ürün Veri'!$A:$E,5,FALSE),"")</f>
        <v/>
      </c>
      <c r="G55" s="6"/>
      <c r="H55" s="6"/>
      <c r="I55" s="14">
        <v>10</v>
      </c>
      <c r="J55" s="15">
        <f t="shared" si="25"/>
        <v>45</v>
      </c>
      <c r="K55" s="15">
        <f t="shared" si="26"/>
        <v>15</v>
      </c>
      <c r="L55" s="8">
        <f t="shared" si="27"/>
        <v>9</v>
      </c>
      <c r="M55" s="6" t="s">
        <v>763</v>
      </c>
      <c r="N55" s="9" t="str">
        <f t="shared" si="41"/>
        <v/>
      </c>
      <c r="O55" s="10" t="str">
        <f t="shared" si="42"/>
        <v/>
      </c>
      <c r="P55" s="8" t="str">
        <f t="shared" si="28"/>
        <v/>
      </c>
      <c r="Q55" s="8" t="str">
        <f t="shared" si="29"/>
        <v/>
      </c>
      <c r="R55" s="9" t="str">
        <f>IF(AB55="","",WORKDAY.INTL(W55,AA55,V55,'Resmi Tatiller'!$A$2:$A$17))</f>
        <v/>
      </c>
      <c r="S55" s="10" t="str">
        <f t="shared" si="30"/>
        <v/>
      </c>
      <c r="T55" s="8" t="str">
        <f t="shared" si="31"/>
        <v>Boş</v>
      </c>
      <c r="U55" s="8">
        <f t="shared" si="32"/>
        <v>540</v>
      </c>
      <c r="V55" s="11" t="str">
        <f t="shared" si="33"/>
        <v>0000011</v>
      </c>
      <c r="W55" s="9" t="str">
        <f>IF(OR(N55="",O55=""),"",IF($AD55="24 Saat",N55,IF($AD55="12 Saat",IF(O55&gt;=TIME(20,0,0),WORKDAY.INTL(N55,1,V55,'Resmi Tatiller'!$A$2:$A$17),WORKDAY.INTL(N55-1,1,V55,'Resmi Tatiller'!$A$2:$A$17)),IF($AD55="2 Vardiya",IF(O55&lt;TIME(6,0,0),N55-1,IF(O55&lt;TIME(8,0,0),WORKDAY.INTL(N55-1,1,V55,'Resmi Tatiller'!$A$2:$A$17),N55)),IF(O55&gt;=TIME(18,0,0),WORKDAY.INTL(N55,1,V55,'Resmi Tatiller'!$A$2:$A$17),WORKDAY.INTL(N55-1,1,V55,'Resmi Tatiller'!$A$2:$A$17))))))</f>
        <v/>
      </c>
      <c r="X55" s="8" t="str">
        <f t="shared" si="34"/>
        <v/>
      </c>
      <c r="Y55" s="11" t="str">
        <f t="shared" si="35"/>
        <v/>
      </c>
      <c r="Z55" s="11" t="str">
        <f t="shared" si="36"/>
        <v/>
      </c>
      <c r="AA55" s="11" t="str">
        <f t="shared" si="37"/>
        <v/>
      </c>
      <c r="AB55" s="11" t="str">
        <f t="shared" si="38"/>
        <v/>
      </c>
      <c r="AC55" s="12" t="str">
        <f t="shared" si="39"/>
        <v/>
      </c>
      <c r="AD55" s="6" t="str">
        <f t="shared" si="40"/>
        <v>Gündüz</v>
      </c>
      <c r="AE55" s="18" t="str">
        <f t="shared" si="43"/>
        <v/>
      </c>
      <c r="AF55" s="18" t="str">
        <f t="shared" si="44"/>
        <v/>
      </c>
      <c r="AG55" s="19" t="str">
        <f t="shared" si="45"/>
        <v/>
      </c>
      <c r="AH55" s="18" t="str">
        <f>IF(AF55="","",WORKDAY.INTL(AF55-1,1,V55,'Resmi Tatiller'!$A$2:$A$17))</f>
        <v/>
      </c>
      <c r="AI55" s="18" t="str">
        <f t="shared" si="46"/>
        <v/>
      </c>
      <c r="AJ55" s="18" t="str">
        <f>IF(AE55="","",IF(AH55&lt;&gt;AF55,AH55+TIME(8,0,0),IF(AG55&lt;TIME(8,0,0),AF55+TIME(8,0,0),IF(AG55&lt;TIME(12,0,0),AE55,IF(AG55&lt;TIME(12,45,0),AF55+TIME(12,45,0),IF(AG55&lt;TIME(15,0,0),AE55,IF(AG55&lt;TIME(15,15,0),AF55+TIME(15,15,0),IF(AG55&lt;TIME(18,0,0),AE55,WORKDAY.INTL(AF55,1,V55,'Resmi Tatiller'!$A$2:$A$17)+TIME(8,0,0)))))))))</f>
        <v/>
      </c>
      <c r="AK55" s="18" t="str">
        <f>IF(AE55="","",IF(AH55&lt;&gt;AF55,AH55+TIME(8,0,0),IF(AG55&lt;TIME(8,0,0),AF55+TIME(8,0,0),IF(AG55&lt;TIME(12,0,0),AE55,IF(AG55&lt;TIME(12,45,0),AF55+TIME(12,45,0),IF(AG55&lt;TIME(15,0,0),AE55,IF(AG55&lt;TIME(15,15,0),AF55+TIME(15,15,0),IF(AG55&lt;TIME(20,0,0),AE55,WORKDAY.INTL(AF55,1,V55,'Resmi Tatiller'!$A$2:$A$17)+TIME(8,0,0)))))))))</f>
        <v/>
      </c>
      <c r="AL55" s="18" t="str">
        <f t="shared" si="47"/>
        <v/>
      </c>
    </row>
    <row r="56" spans="1:38" x14ac:dyDescent="0.25">
      <c r="A56" s="6" t="str">
        <f t="shared" si="24"/>
        <v/>
      </c>
      <c r="B56" s="6"/>
      <c r="C56" s="7" t="str">
        <f>IFERROR(VLOOKUP(B56,'Ürün Veri'!$A:$E,2,FALSE),"")</f>
        <v/>
      </c>
      <c r="D56" s="7" t="str">
        <f>IFERROR(VLOOKUP(B56,'Ürün Veri'!$A:$E,3,FALSE),"")</f>
        <v/>
      </c>
      <c r="E56" s="7" t="str">
        <f>IFERROR(VLOOKUP(B56,'Ürün Veri'!$A:$E,4,FALSE),"")</f>
        <v/>
      </c>
      <c r="F56" s="7" t="str">
        <f>IFERROR(VLOOKUP(B56,'Ürün Veri'!$A:$E,5,FALSE),"")</f>
        <v/>
      </c>
      <c r="G56" s="6"/>
      <c r="H56" s="6"/>
      <c r="I56" s="14">
        <v>10</v>
      </c>
      <c r="J56" s="15">
        <f t="shared" si="25"/>
        <v>45</v>
      </c>
      <c r="K56" s="15">
        <f t="shared" si="26"/>
        <v>15</v>
      </c>
      <c r="L56" s="8">
        <f t="shared" si="27"/>
        <v>9</v>
      </c>
      <c r="M56" s="6" t="s">
        <v>763</v>
      </c>
      <c r="N56" s="9" t="str">
        <f t="shared" si="41"/>
        <v/>
      </c>
      <c r="O56" s="10" t="str">
        <f t="shared" si="42"/>
        <v/>
      </c>
      <c r="P56" s="8" t="str">
        <f t="shared" si="28"/>
        <v/>
      </c>
      <c r="Q56" s="8" t="str">
        <f t="shared" si="29"/>
        <v/>
      </c>
      <c r="R56" s="9" t="str">
        <f>IF(AB56="","",WORKDAY.INTL(W56,AA56,V56,'Resmi Tatiller'!$A$2:$A$17))</f>
        <v/>
      </c>
      <c r="S56" s="10" t="str">
        <f t="shared" si="30"/>
        <v/>
      </c>
      <c r="T56" s="8" t="str">
        <f t="shared" si="31"/>
        <v>Boş</v>
      </c>
      <c r="U56" s="8">
        <f t="shared" si="32"/>
        <v>540</v>
      </c>
      <c r="V56" s="11" t="str">
        <f t="shared" si="33"/>
        <v>0000011</v>
      </c>
      <c r="W56" s="9" t="str">
        <f>IF(OR(N56="",O56=""),"",IF($AD56="24 Saat",N56,IF($AD56="12 Saat",IF(O56&gt;=TIME(20,0,0),WORKDAY.INTL(N56,1,V56,'Resmi Tatiller'!$A$2:$A$17),WORKDAY.INTL(N56-1,1,V56,'Resmi Tatiller'!$A$2:$A$17)),IF($AD56="2 Vardiya",IF(O56&lt;TIME(6,0,0),N56-1,IF(O56&lt;TIME(8,0,0),WORKDAY.INTL(N56-1,1,V56,'Resmi Tatiller'!$A$2:$A$17),N56)),IF(O56&gt;=TIME(18,0,0),WORKDAY.INTL(N56,1,V56,'Resmi Tatiller'!$A$2:$A$17),WORKDAY.INTL(N56-1,1,V56,'Resmi Tatiller'!$A$2:$A$17))))))</f>
        <v/>
      </c>
      <c r="X56" s="8" t="str">
        <f t="shared" si="34"/>
        <v/>
      </c>
      <c r="Y56" s="11" t="str">
        <f t="shared" si="35"/>
        <v/>
      </c>
      <c r="Z56" s="11" t="str">
        <f t="shared" si="36"/>
        <v/>
      </c>
      <c r="AA56" s="11" t="str">
        <f t="shared" si="37"/>
        <v/>
      </c>
      <c r="AB56" s="11" t="str">
        <f t="shared" si="38"/>
        <v/>
      </c>
      <c r="AC56" s="12" t="str">
        <f t="shared" si="39"/>
        <v/>
      </c>
      <c r="AD56" s="6" t="str">
        <f t="shared" si="40"/>
        <v>Gündüz</v>
      </c>
      <c r="AE56" s="18" t="str">
        <f t="shared" si="43"/>
        <v/>
      </c>
      <c r="AF56" s="18" t="str">
        <f t="shared" si="44"/>
        <v/>
      </c>
      <c r="AG56" s="19" t="str">
        <f t="shared" si="45"/>
        <v/>
      </c>
      <c r="AH56" s="18" t="str">
        <f>IF(AF56="","",WORKDAY.INTL(AF56-1,1,V56,'Resmi Tatiller'!$A$2:$A$17))</f>
        <v/>
      </c>
      <c r="AI56" s="18" t="str">
        <f t="shared" si="46"/>
        <v/>
      </c>
      <c r="AJ56" s="18" t="str">
        <f>IF(AE56="","",IF(AH56&lt;&gt;AF56,AH56+TIME(8,0,0),IF(AG56&lt;TIME(8,0,0),AF56+TIME(8,0,0),IF(AG56&lt;TIME(12,0,0),AE56,IF(AG56&lt;TIME(12,45,0),AF56+TIME(12,45,0),IF(AG56&lt;TIME(15,0,0),AE56,IF(AG56&lt;TIME(15,15,0),AF56+TIME(15,15,0),IF(AG56&lt;TIME(18,0,0),AE56,WORKDAY.INTL(AF56,1,V56,'Resmi Tatiller'!$A$2:$A$17)+TIME(8,0,0)))))))))</f>
        <v/>
      </c>
      <c r="AK56" s="18" t="str">
        <f>IF(AE56="","",IF(AH56&lt;&gt;AF56,AH56+TIME(8,0,0),IF(AG56&lt;TIME(8,0,0),AF56+TIME(8,0,0),IF(AG56&lt;TIME(12,0,0),AE56,IF(AG56&lt;TIME(12,45,0),AF56+TIME(12,45,0),IF(AG56&lt;TIME(15,0,0),AE56,IF(AG56&lt;TIME(15,15,0),AF56+TIME(15,15,0),IF(AG56&lt;TIME(20,0,0),AE56,WORKDAY.INTL(AF56,1,V56,'Resmi Tatiller'!$A$2:$A$17)+TIME(8,0,0)))))))))</f>
        <v/>
      </c>
      <c r="AL56" s="18" t="str">
        <f t="shared" si="47"/>
        <v/>
      </c>
    </row>
    <row r="57" spans="1:38" x14ac:dyDescent="0.25">
      <c r="A57" s="6" t="str">
        <f t="shared" si="24"/>
        <v/>
      </c>
      <c r="B57" s="6"/>
      <c r="C57" s="7" t="str">
        <f>IFERROR(VLOOKUP(B57,'Ürün Veri'!$A:$E,2,FALSE),"")</f>
        <v/>
      </c>
      <c r="D57" s="7" t="str">
        <f>IFERROR(VLOOKUP(B57,'Ürün Veri'!$A:$E,3,FALSE),"")</f>
        <v/>
      </c>
      <c r="E57" s="7" t="str">
        <f>IFERROR(VLOOKUP(B57,'Ürün Veri'!$A:$E,4,FALSE),"")</f>
        <v/>
      </c>
      <c r="F57" s="7" t="str">
        <f>IFERROR(VLOOKUP(B57,'Ürün Veri'!$A:$E,5,FALSE),"")</f>
        <v/>
      </c>
      <c r="G57" s="6"/>
      <c r="H57" s="6"/>
      <c r="I57" s="14">
        <v>10</v>
      </c>
      <c r="J57" s="15">
        <f t="shared" si="25"/>
        <v>45</v>
      </c>
      <c r="K57" s="15">
        <f t="shared" si="26"/>
        <v>15</v>
      </c>
      <c r="L57" s="8">
        <f t="shared" si="27"/>
        <v>9</v>
      </c>
      <c r="M57" s="6" t="s">
        <v>763</v>
      </c>
      <c r="N57" s="9" t="str">
        <f t="shared" si="41"/>
        <v/>
      </c>
      <c r="O57" s="10" t="str">
        <f t="shared" si="42"/>
        <v/>
      </c>
      <c r="P57" s="8" t="str">
        <f t="shared" si="28"/>
        <v/>
      </c>
      <c r="Q57" s="8" t="str">
        <f t="shared" si="29"/>
        <v/>
      </c>
      <c r="R57" s="9" t="str">
        <f>IF(AB57="","",WORKDAY.INTL(W57,AA57,V57,'Resmi Tatiller'!$A$2:$A$17))</f>
        <v/>
      </c>
      <c r="S57" s="10" t="str">
        <f t="shared" si="30"/>
        <v/>
      </c>
      <c r="T57" s="8" t="str">
        <f t="shared" si="31"/>
        <v>Boş</v>
      </c>
      <c r="U57" s="8">
        <f t="shared" si="32"/>
        <v>540</v>
      </c>
      <c r="V57" s="11" t="str">
        <f t="shared" si="33"/>
        <v>0000011</v>
      </c>
      <c r="W57" s="9" t="str">
        <f>IF(OR(N57="",O57=""),"",IF($AD57="24 Saat",N57,IF($AD57="12 Saat",IF(O57&gt;=TIME(20,0,0),WORKDAY.INTL(N57,1,V57,'Resmi Tatiller'!$A$2:$A$17),WORKDAY.INTL(N57-1,1,V57,'Resmi Tatiller'!$A$2:$A$17)),IF($AD57="2 Vardiya",IF(O57&lt;TIME(6,0,0),N57-1,IF(O57&lt;TIME(8,0,0),WORKDAY.INTL(N57-1,1,V57,'Resmi Tatiller'!$A$2:$A$17),N57)),IF(O57&gt;=TIME(18,0,0),WORKDAY.INTL(N57,1,V57,'Resmi Tatiller'!$A$2:$A$17),WORKDAY.INTL(N57-1,1,V57,'Resmi Tatiller'!$A$2:$A$17))))))</f>
        <v/>
      </c>
      <c r="X57" s="8" t="str">
        <f t="shared" si="34"/>
        <v/>
      </c>
      <c r="Y57" s="11" t="str">
        <f t="shared" si="35"/>
        <v/>
      </c>
      <c r="Z57" s="11" t="str">
        <f t="shared" si="36"/>
        <v/>
      </c>
      <c r="AA57" s="11" t="str">
        <f t="shared" si="37"/>
        <v/>
      </c>
      <c r="AB57" s="11" t="str">
        <f t="shared" si="38"/>
        <v/>
      </c>
      <c r="AC57" s="12" t="str">
        <f t="shared" si="39"/>
        <v/>
      </c>
      <c r="AD57" s="6" t="str">
        <f t="shared" si="40"/>
        <v>Gündüz</v>
      </c>
      <c r="AE57" s="18" t="str">
        <f t="shared" si="43"/>
        <v/>
      </c>
      <c r="AF57" s="18" t="str">
        <f t="shared" si="44"/>
        <v/>
      </c>
      <c r="AG57" s="19" t="str">
        <f t="shared" si="45"/>
        <v/>
      </c>
      <c r="AH57" s="18" t="str">
        <f>IF(AF57="","",WORKDAY.INTL(AF57-1,1,V57,'Resmi Tatiller'!$A$2:$A$17))</f>
        <v/>
      </c>
      <c r="AI57" s="18" t="str">
        <f t="shared" si="46"/>
        <v/>
      </c>
      <c r="AJ57" s="18" t="str">
        <f>IF(AE57="","",IF(AH57&lt;&gt;AF57,AH57+TIME(8,0,0),IF(AG57&lt;TIME(8,0,0),AF57+TIME(8,0,0),IF(AG57&lt;TIME(12,0,0),AE57,IF(AG57&lt;TIME(12,45,0),AF57+TIME(12,45,0),IF(AG57&lt;TIME(15,0,0),AE57,IF(AG57&lt;TIME(15,15,0),AF57+TIME(15,15,0),IF(AG57&lt;TIME(18,0,0),AE57,WORKDAY.INTL(AF57,1,V57,'Resmi Tatiller'!$A$2:$A$17)+TIME(8,0,0)))))))))</f>
        <v/>
      </c>
      <c r="AK57" s="18" t="str">
        <f>IF(AE57="","",IF(AH57&lt;&gt;AF57,AH57+TIME(8,0,0),IF(AG57&lt;TIME(8,0,0),AF57+TIME(8,0,0),IF(AG57&lt;TIME(12,0,0),AE57,IF(AG57&lt;TIME(12,45,0),AF57+TIME(12,45,0),IF(AG57&lt;TIME(15,0,0),AE57,IF(AG57&lt;TIME(15,15,0),AF57+TIME(15,15,0),IF(AG57&lt;TIME(20,0,0),AE57,WORKDAY.INTL(AF57,1,V57,'Resmi Tatiller'!$A$2:$A$17)+TIME(8,0,0)))))))))</f>
        <v/>
      </c>
      <c r="AL57" s="18" t="str">
        <f t="shared" si="47"/>
        <v/>
      </c>
    </row>
    <row r="58" spans="1:38" x14ac:dyDescent="0.25">
      <c r="A58" s="6" t="str">
        <f t="shared" si="24"/>
        <v/>
      </c>
      <c r="B58" s="6"/>
      <c r="C58" s="7" t="str">
        <f>IFERROR(VLOOKUP(B58,'Ürün Veri'!$A:$E,2,FALSE),"")</f>
        <v/>
      </c>
      <c r="D58" s="7" t="str">
        <f>IFERROR(VLOOKUP(B58,'Ürün Veri'!$A:$E,3,FALSE),"")</f>
        <v/>
      </c>
      <c r="E58" s="7" t="str">
        <f>IFERROR(VLOOKUP(B58,'Ürün Veri'!$A:$E,4,FALSE),"")</f>
        <v/>
      </c>
      <c r="F58" s="7" t="str">
        <f>IFERROR(VLOOKUP(B58,'Ürün Veri'!$A:$E,5,FALSE),"")</f>
        <v/>
      </c>
      <c r="G58" s="6"/>
      <c r="H58" s="6"/>
      <c r="I58" s="14">
        <v>10</v>
      </c>
      <c r="J58" s="15">
        <f t="shared" si="25"/>
        <v>45</v>
      </c>
      <c r="K58" s="15">
        <f t="shared" si="26"/>
        <v>15</v>
      </c>
      <c r="L58" s="8">
        <f t="shared" si="27"/>
        <v>9</v>
      </c>
      <c r="M58" s="6" t="s">
        <v>763</v>
      </c>
      <c r="N58" s="9" t="str">
        <f t="shared" si="41"/>
        <v/>
      </c>
      <c r="O58" s="10" t="str">
        <f t="shared" si="42"/>
        <v/>
      </c>
      <c r="P58" s="8" t="str">
        <f t="shared" si="28"/>
        <v/>
      </c>
      <c r="Q58" s="8" t="str">
        <f t="shared" si="29"/>
        <v/>
      </c>
      <c r="R58" s="9" t="str">
        <f>IF(AB58="","",WORKDAY.INTL(W58,AA58,V58,'Resmi Tatiller'!$A$2:$A$17))</f>
        <v/>
      </c>
      <c r="S58" s="10" t="str">
        <f t="shared" si="30"/>
        <v/>
      </c>
      <c r="T58" s="8" t="str">
        <f t="shared" si="31"/>
        <v>Boş</v>
      </c>
      <c r="U58" s="8">
        <f t="shared" si="32"/>
        <v>540</v>
      </c>
      <c r="V58" s="11" t="str">
        <f t="shared" si="33"/>
        <v>0000011</v>
      </c>
      <c r="W58" s="9" t="str">
        <f>IF(OR(N58="",O58=""),"",IF($AD58="24 Saat",N58,IF($AD58="12 Saat",IF(O58&gt;=TIME(20,0,0),WORKDAY.INTL(N58,1,V58,'Resmi Tatiller'!$A$2:$A$17),WORKDAY.INTL(N58-1,1,V58,'Resmi Tatiller'!$A$2:$A$17)),IF($AD58="2 Vardiya",IF(O58&lt;TIME(6,0,0),N58-1,IF(O58&lt;TIME(8,0,0),WORKDAY.INTL(N58-1,1,V58,'Resmi Tatiller'!$A$2:$A$17),N58)),IF(O58&gt;=TIME(18,0,0),WORKDAY.INTL(N58,1,V58,'Resmi Tatiller'!$A$2:$A$17),WORKDAY.INTL(N58-1,1,V58,'Resmi Tatiller'!$A$2:$A$17))))))</f>
        <v/>
      </c>
      <c r="X58" s="8" t="str">
        <f t="shared" si="34"/>
        <v/>
      </c>
      <c r="Y58" s="11" t="str">
        <f t="shared" si="35"/>
        <v/>
      </c>
      <c r="Z58" s="11" t="str">
        <f t="shared" si="36"/>
        <v/>
      </c>
      <c r="AA58" s="11" t="str">
        <f t="shared" si="37"/>
        <v/>
      </c>
      <c r="AB58" s="11" t="str">
        <f t="shared" si="38"/>
        <v/>
      </c>
      <c r="AC58" s="12" t="str">
        <f t="shared" si="39"/>
        <v/>
      </c>
      <c r="AD58" s="6" t="str">
        <f t="shared" si="40"/>
        <v>Gündüz</v>
      </c>
      <c r="AE58" s="18" t="str">
        <f t="shared" si="43"/>
        <v/>
      </c>
      <c r="AF58" s="18" t="str">
        <f t="shared" si="44"/>
        <v/>
      </c>
      <c r="AG58" s="19" t="str">
        <f t="shared" si="45"/>
        <v/>
      </c>
      <c r="AH58" s="18" t="str">
        <f>IF(AF58="","",WORKDAY.INTL(AF58-1,1,V58,'Resmi Tatiller'!$A$2:$A$17))</f>
        <v/>
      </c>
      <c r="AI58" s="18" t="str">
        <f t="shared" si="46"/>
        <v/>
      </c>
      <c r="AJ58" s="18" t="str">
        <f>IF(AE58="","",IF(AH58&lt;&gt;AF58,AH58+TIME(8,0,0),IF(AG58&lt;TIME(8,0,0),AF58+TIME(8,0,0),IF(AG58&lt;TIME(12,0,0),AE58,IF(AG58&lt;TIME(12,45,0),AF58+TIME(12,45,0),IF(AG58&lt;TIME(15,0,0),AE58,IF(AG58&lt;TIME(15,15,0),AF58+TIME(15,15,0),IF(AG58&lt;TIME(18,0,0),AE58,WORKDAY.INTL(AF58,1,V58,'Resmi Tatiller'!$A$2:$A$17)+TIME(8,0,0)))))))))</f>
        <v/>
      </c>
      <c r="AK58" s="18" t="str">
        <f>IF(AE58="","",IF(AH58&lt;&gt;AF58,AH58+TIME(8,0,0),IF(AG58&lt;TIME(8,0,0),AF58+TIME(8,0,0),IF(AG58&lt;TIME(12,0,0),AE58,IF(AG58&lt;TIME(12,45,0),AF58+TIME(12,45,0),IF(AG58&lt;TIME(15,0,0),AE58,IF(AG58&lt;TIME(15,15,0),AF58+TIME(15,15,0),IF(AG58&lt;TIME(20,0,0),AE58,WORKDAY.INTL(AF58,1,V58,'Resmi Tatiller'!$A$2:$A$17)+TIME(8,0,0)))))))))</f>
        <v/>
      </c>
      <c r="AL58" s="18" t="str">
        <f t="shared" si="47"/>
        <v/>
      </c>
    </row>
    <row r="59" spans="1:38" x14ac:dyDescent="0.25">
      <c r="A59" s="6" t="str">
        <f t="shared" si="24"/>
        <v/>
      </c>
      <c r="B59" s="6"/>
      <c r="C59" s="7" t="str">
        <f>IFERROR(VLOOKUP(B59,'Ürün Veri'!$A:$E,2,FALSE),"")</f>
        <v/>
      </c>
      <c r="D59" s="7" t="str">
        <f>IFERROR(VLOOKUP(B59,'Ürün Veri'!$A:$E,3,FALSE),"")</f>
        <v/>
      </c>
      <c r="E59" s="7" t="str">
        <f>IFERROR(VLOOKUP(B59,'Ürün Veri'!$A:$E,4,FALSE),"")</f>
        <v/>
      </c>
      <c r="F59" s="7" t="str">
        <f>IFERROR(VLOOKUP(B59,'Ürün Veri'!$A:$E,5,FALSE),"")</f>
        <v/>
      </c>
      <c r="G59" s="6"/>
      <c r="H59" s="6"/>
      <c r="I59" s="14">
        <v>10</v>
      </c>
      <c r="J59" s="15">
        <f t="shared" si="25"/>
        <v>45</v>
      </c>
      <c r="K59" s="15">
        <f t="shared" si="26"/>
        <v>15</v>
      </c>
      <c r="L59" s="8">
        <f t="shared" si="27"/>
        <v>9</v>
      </c>
      <c r="M59" s="6" t="s">
        <v>763</v>
      </c>
      <c r="N59" s="9" t="str">
        <f t="shared" si="41"/>
        <v/>
      </c>
      <c r="O59" s="10" t="str">
        <f t="shared" si="42"/>
        <v/>
      </c>
      <c r="P59" s="8" t="str">
        <f t="shared" si="28"/>
        <v/>
      </c>
      <c r="Q59" s="8" t="str">
        <f t="shared" si="29"/>
        <v/>
      </c>
      <c r="R59" s="9" t="str">
        <f>IF(AB59="","",WORKDAY.INTL(W59,AA59,V59,'Resmi Tatiller'!$A$2:$A$17))</f>
        <v/>
      </c>
      <c r="S59" s="10" t="str">
        <f t="shared" si="30"/>
        <v/>
      </c>
      <c r="T59" s="8" t="str">
        <f t="shared" si="31"/>
        <v>Boş</v>
      </c>
      <c r="U59" s="8">
        <f t="shared" si="32"/>
        <v>540</v>
      </c>
      <c r="V59" s="11" t="str">
        <f t="shared" si="33"/>
        <v>0000011</v>
      </c>
      <c r="W59" s="9" t="str">
        <f>IF(OR(N59="",O59=""),"",IF($AD59="24 Saat",N59,IF($AD59="12 Saat",IF(O59&gt;=TIME(20,0,0),WORKDAY.INTL(N59,1,V59,'Resmi Tatiller'!$A$2:$A$17),WORKDAY.INTL(N59-1,1,V59,'Resmi Tatiller'!$A$2:$A$17)),IF($AD59="2 Vardiya",IF(O59&lt;TIME(6,0,0),N59-1,IF(O59&lt;TIME(8,0,0),WORKDAY.INTL(N59-1,1,V59,'Resmi Tatiller'!$A$2:$A$17),N59)),IF(O59&gt;=TIME(18,0,0),WORKDAY.INTL(N59,1,V59,'Resmi Tatiller'!$A$2:$A$17),WORKDAY.INTL(N59-1,1,V59,'Resmi Tatiller'!$A$2:$A$17))))))</f>
        <v/>
      </c>
      <c r="X59" s="8" t="str">
        <f t="shared" si="34"/>
        <v/>
      </c>
      <c r="Y59" s="11" t="str">
        <f t="shared" si="35"/>
        <v/>
      </c>
      <c r="Z59" s="11" t="str">
        <f t="shared" si="36"/>
        <v/>
      </c>
      <c r="AA59" s="11" t="str">
        <f t="shared" si="37"/>
        <v/>
      </c>
      <c r="AB59" s="11" t="str">
        <f t="shared" si="38"/>
        <v/>
      </c>
      <c r="AC59" s="12" t="str">
        <f t="shared" si="39"/>
        <v/>
      </c>
      <c r="AD59" s="6" t="str">
        <f t="shared" si="40"/>
        <v>Gündüz</v>
      </c>
      <c r="AE59" s="18" t="str">
        <f t="shared" si="43"/>
        <v/>
      </c>
      <c r="AF59" s="18" t="str">
        <f t="shared" si="44"/>
        <v/>
      </c>
      <c r="AG59" s="19" t="str">
        <f t="shared" si="45"/>
        <v/>
      </c>
      <c r="AH59" s="18" t="str">
        <f>IF(AF59="","",WORKDAY.INTL(AF59-1,1,V59,'Resmi Tatiller'!$A$2:$A$17))</f>
        <v/>
      </c>
      <c r="AI59" s="18" t="str">
        <f t="shared" si="46"/>
        <v/>
      </c>
      <c r="AJ59" s="18" t="str">
        <f>IF(AE59="","",IF(AH59&lt;&gt;AF59,AH59+TIME(8,0,0),IF(AG59&lt;TIME(8,0,0),AF59+TIME(8,0,0),IF(AG59&lt;TIME(12,0,0),AE59,IF(AG59&lt;TIME(12,45,0),AF59+TIME(12,45,0),IF(AG59&lt;TIME(15,0,0),AE59,IF(AG59&lt;TIME(15,15,0),AF59+TIME(15,15,0),IF(AG59&lt;TIME(18,0,0),AE59,WORKDAY.INTL(AF59,1,V59,'Resmi Tatiller'!$A$2:$A$17)+TIME(8,0,0)))))))))</f>
        <v/>
      </c>
      <c r="AK59" s="18" t="str">
        <f>IF(AE59="","",IF(AH59&lt;&gt;AF59,AH59+TIME(8,0,0),IF(AG59&lt;TIME(8,0,0),AF59+TIME(8,0,0),IF(AG59&lt;TIME(12,0,0),AE59,IF(AG59&lt;TIME(12,45,0),AF59+TIME(12,45,0),IF(AG59&lt;TIME(15,0,0),AE59,IF(AG59&lt;TIME(15,15,0),AF59+TIME(15,15,0),IF(AG59&lt;TIME(20,0,0),AE59,WORKDAY.INTL(AF59,1,V59,'Resmi Tatiller'!$A$2:$A$17)+TIME(8,0,0)))))))))</f>
        <v/>
      </c>
      <c r="AL59" s="18" t="str">
        <f t="shared" si="47"/>
        <v/>
      </c>
    </row>
    <row r="60" spans="1:38" x14ac:dyDescent="0.25">
      <c r="A60" s="6" t="str">
        <f t="shared" si="24"/>
        <v/>
      </c>
      <c r="B60" s="6"/>
      <c r="C60" s="7" t="str">
        <f>IFERROR(VLOOKUP(B60,'Ürün Veri'!$A:$E,2,FALSE),"")</f>
        <v/>
      </c>
      <c r="D60" s="7" t="str">
        <f>IFERROR(VLOOKUP(B60,'Ürün Veri'!$A:$E,3,FALSE),"")</f>
        <v/>
      </c>
      <c r="E60" s="7" t="str">
        <f>IFERROR(VLOOKUP(B60,'Ürün Veri'!$A:$E,4,FALSE),"")</f>
        <v/>
      </c>
      <c r="F60" s="7" t="str">
        <f>IFERROR(VLOOKUP(B60,'Ürün Veri'!$A:$E,5,FALSE),"")</f>
        <v/>
      </c>
      <c r="G60" s="6"/>
      <c r="H60" s="6"/>
      <c r="I60" s="14">
        <v>10</v>
      </c>
      <c r="J60" s="15">
        <f t="shared" si="25"/>
        <v>45</v>
      </c>
      <c r="K60" s="15">
        <f t="shared" si="26"/>
        <v>15</v>
      </c>
      <c r="L60" s="8">
        <f t="shared" si="27"/>
        <v>9</v>
      </c>
      <c r="M60" s="6" t="s">
        <v>763</v>
      </c>
      <c r="N60" s="9" t="str">
        <f t="shared" si="41"/>
        <v/>
      </c>
      <c r="O60" s="10" t="str">
        <f t="shared" si="42"/>
        <v/>
      </c>
      <c r="P60" s="8" t="str">
        <f t="shared" si="28"/>
        <v/>
      </c>
      <c r="Q60" s="8" t="str">
        <f t="shared" si="29"/>
        <v/>
      </c>
      <c r="R60" s="9" t="str">
        <f>IF(AB60="","",WORKDAY.INTL(W60,AA60,V60,'Resmi Tatiller'!$A$2:$A$17))</f>
        <v/>
      </c>
      <c r="S60" s="10" t="str">
        <f t="shared" si="30"/>
        <v/>
      </c>
      <c r="T60" s="8" t="str">
        <f t="shared" si="31"/>
        <v>Boş</v>
      </c>
      <c r="U60" s="8">
        <f t="shared" si="32"/>
        <v>540</v>
      </c>
      <c r="V60" s="11" t="str">
        <f t="shared" si="33"/>
        <v>0000011</v>
      </c>
      <c r="W60" s="9" t="str">
        <f>IF(OR(N60="",O60=""),"",IF($AD60="24 Saat",N60,IF($AD60="12 Saat",IF(O60&gt;=TIME(20,0,0),WORKDAY.INTL(N60,1,V60,'Resmi Tatiller'!$A$2:$A$17),WORKDAY.INTL(N60-1,1,V60,'Resmi Tatiller'!$A$2:$A$17)),IF($AD60="2 Vardiya",IF(O60&lt;TIME(6,0,0),N60-1,IF(O60&lt;TIME(8,0,0),WORKDAY.INTL(N60-1,1,V60,'Resmi Tatiller'!$A$2:$A$17),N60)),IF(O60&gt;=TIME(18,0,0),WORKDAY.INTL(N60,1,V60,'Resmi Tatiller'!$A$2:$A$17),WORKDAY.INTL(N60-1,1,V60,'Resmi Tatiller'!$A$2:$A$17))))))</f>
        <v/>
      </c>
      <c r="X60" s="8" t="str">
        <f t="shared" si="34"/>
        <v/>
      </c>
      <c r="Y60" s="11" t="str">
        <f t="shared" si="35"/>
        <v/>
      </c>
      <c r="Z60" s="11" t="str">
        <f t="shared" si="36"/>
        <v/>
      </c>
      <c r="AA60" s="11" t="str">
        <f t="shared" si="37"/>
        <v/>
      </c>
      <c r="AB60" s="11" t="str">
        <f t="shared" si="38"/>
        <v/>
      </c>
      <c r="AC60" s="12" t="str">
        <f t="shared" si="39"/>
        <v/>
      </c>
      <c r="AD60" s="6" t="str">
        <f t="shared" si="40"/>
        <v>Gündüz</v>
      </c>
      <c r="AE60" s="18" t="str">
        <f t="shared" si="43"/>
        <v/>
      </c>
      <c r="AF60" s="18" t="str">
        <f t="shared" si="44"/>
        <v/>
      </c>
      <c r="AG60" s="19" t="str">
        <f t="shared" si="45"/>
        <v/>
      </c>
      <c r="AH60" s="18" t="str">
        <f>IF(AF60="","",WORKDAY.INTL(AF60-1,1,V60,'Resmi Tatiller'!$A$2:$A$17))</f>
        <v/>
      </c>
      <c r="AI60" s="18" t="str">
        <f t="shared" si="46"/>
        <v/>
      </c>
      <c r="AJ60" s="18" t="str">
        <f>IF(AE60="","",IF(AH60&lt;&gt;AF60,AH60+TIME(8,0,0),IF(AG60&lt;TIME(8,0,0),AF60+TIME(8,0,0),IF(AG60&lt;TIME(12,0,0),AE60,IF(AG60&lt;TIME(12,45,0),AF60+TIME(12,45,0),IF(AG60&lt;TIME(15,0,0),AE60,IF(AG60&lt;TIME(15,15,0),AF60+TIME(15,15,0),IF(AG60&lt;TIME(18,0,0),AE60,WORKDAY.INTL(AF60,1,V60,'Resmi Tatiller'!$A$2:$A$17)+TIME(8,0,0)))))))))</f>
        <v/>
      </c>
      <c r="AK60" s="18" t="str">
        <f>IF(AE60="","",IF(AH60&lt;&gt;AF60,AH60+TIME(8,0,0),IF(AG60&lt;TIME(8,0,0),AF60+TIME(8,0,0),IF(AG60&lt;TIME(12,0,0),AE60,IF(AG60&lt;TIME(12,45,0),AF60+TIME(12,45,0),IF(AG60&lt;TIME(15,0,0),AE60,IF(AG60&lt;TIME(15,15,0),AF60+TIME(15,15,0),IF(AG60&lt;TIME(20,0,0),AE60,WORKDAY.INTL(AF60,1,V60,'Resmi Tatiller'!$A$2:$A$17)+TIME(8,0,0)))))))))</f>
        <v/>
      </c>
      <c r="AL60" s="18" t="str">
        <f t="shared" si="47"/>
        <v/>
      </c>
    </row>
    <row r="61" spans="1:38" x14ac:dyDescent="0.25">
      <c r="A61" s="6" t="str">
        <f t="shared" si="24"/>
        <v/>
      </c>
      <c r="B61" s="6"/>
      <c r="C61" s="7" t="str">
        <f>IFERROR(VLOOKUP(B61,'Ürün Veri'!$A:$E,2,FALSE),"")</f>
        <v/>
      </c>
      <c r="D61" s="7" t="str">
        <f>IFERROR(VLOOKUP(B61,'Ürün Veri'!$A:$E,3,FALSE),"")</f>
        <v/>
      </c>
      <c r="E61" s="7" t="str">
        <f>IFERROR(VLOOKUP(B61,'Ürün Veri'!$A:$E,4,FALSE),"")</f>
        <v/>
      </c>
      <c r="F61" s="7" t="str">
        <f>IFERROR(VLOOKUP(B61,'Ürün Veri'!$A:$E,5,FALSE),"")</f>
        <v/>
      </c>
      <c r="G61" s="6"/>
      <c r="H61" s="6"/>
      <c r="I61" s="14">
        <v>10</v>
      </c>
      <c r="J61" s="15">
        <f t="shared" si="25"/>
        <v>45</v>
      </c>
      <c r="K61" s="15">
        <f t="shared" si="26"/>
        <v>15</v>
      </c>
      <c r="L61" s="8">
        <f t="shared" si="27"/>
        <v>9</v>
      </c>
      <c r="M61" s="6" t="s">
        <v>763</v>
      </c>
      <c r="N61" s="9" t="str">
        <f t="shared" si="41"/>
        <v/>
      </c>
      <c r="O61" s="10" t="str">
        <f t="shared" si="42"/>
        <v/>
      </c>
      <c r="P61" s="8" t="str">
        <f t="shared" si="28"/>
        <v/>
      </c>
      <c r="Q61" s="8" t="str">
        <f t="shared" si="29"/>
        <v/>
      </c>
      <c r="R61" s="9" t="str">
        <f>IF(AB61="","",WORKDAY.INTL(W61,AA61,V61,'Resmi Tatiller'!$A$2:$A$17))</f>
        <v/>
      </c>
      <c r="S61" s="10" t="str">
        <f t="shared" si="30"/>
        <v/>
      </c>
      <c r="T61" s="8" t="str">
        <f t="shared" si="31"/>
        <v>Boş</v>
      </c>
      <c r="U61" s="8">
        <f t="shared" si="32"/>
        <v>540</v>
      </c>
      <c r="V61" s="11" t="str">
        <f t="shared" si="33"/>
        <v>0000011</v>
      </c>
      <c r="W61" s="9" t="str">
        <f>IF(OR(N61="",O61=""),"",IF($AD61="24 Saat",N61,IF($AD61="12 Saat",IF(O61&gt;=TIME(20,0,0),WORKDAY.INTL(N61,1,V61,'Resmi Tatiller'!$A$2:$A$17),WORKDAY.INTL(N61-1,1,V61,'Resmi Tatiller'!$A$2:$A$17)),IF($AD61="2 Vardiya",IF(O61&lt;TIME(6,0,0),N61-1,IF(O61&lt;TIME(8,0,0),WORKDAY.INTL(N61-1,1,V61,'Resmi Tatiller'!$A$2:$A$17),N61)),IF(O61&gt;=TIME(18,0,0),WORKDAY.INTL(N61,1,V61,'Resmi Tatiller'!$A$2:$A$17),WORKDAY.INTL(N61-1,1,V61,'Resmi Tatiller'!$A$2:$A$17))))))</f>
        <v/>
      </c>
      <c r="X61" s="8" t="str">
        <f t="shared" si="34"/>
        <v/>
      </c>
      <c r="Y61" s="11" t="str">
        <f t="shared" si="35"/>
        <v/>
      </c>
      <c r="Z61" s="11" t="str">
        <f t="shared" si="36"/>
        <v/>
      </c>
      <c r="AA61" s="11" t="str">
        <f t="shared" si="37"/>
        <v/>
      </c>
      <c r="AB61" s="11" t="str">
        <f t="shared" si="38"/>
        <v/>
      </c>
      <c r="AC61" s="12" t="str">
        <f t="shared" si="39"/>
        <v/>
      </c>
      <c r="AD61" s="6" t="str">
        <f t="shared" si="40"/>
        <v>Gündüz</v>
      </c>
      <c r="AE61" s="18" t="str">
        <f t="shared" si="43"/>
        <v/>
      </c>
      <c r="AF61" s="18" t="str">
        <f t="shared" si="44"/>
        <v/>
      </c>
      <c r="AG61" s="19" t="str">
        <f t="shared" si="45"/>
        <v/>
      </c>
      <c r="AH61" s="18" t="str">
        <f>IF(AF61="","",WORKDAY.INTL(AF61-1,1,V61,'Resmi Tatiller'!$A$2:$A$17))</f>
        <v/>
      </c>
      <c r="AI61" s="18" t="str">
        <f t="shared" si="46"/>
        <v/>
      </c>
      <c r="AJ61" s="18" t="str">
        <f>IF(AE61="","",IF(AH61&lt;&gt;AF61,AH61+TIME(8,0,0),IF(AG61&lt;TIME(8,0,0),AF61+TIME(8,0,0),IF(AG61&lt;TIME(12,0,0),AE61,IF(AG61&lt;TIME(12,45,0),AF61+TIME(12,45,0),IF(AG61&lt;TIME(15,0,0),AE61,IF(AG61&lt;TIME(15,15,0),AF61+TIME(15,15,0),IF(AG61&lt;TIME(18,0,0),AE61,WORKDAY.INTL(AF61,1,V61,'Resmi Tatiller'!$A$2:$A$17)+TIME(8,0,0)))))))))</f>
        <v/>
      </c>
      <c r="AK61" s="18" t="str">
        <f>IF(AE61="","",IF(AH61&lt;&gt;AF61,AH61+TIME(8,0,0),IF(AG61&lt;TIME(8,0,0),AF61+TIME(8,0,0),IF(AG61&lt;TIME(12,0,0),AE61,IF(AG61&lt;TIME(12,45,0),AF61+TIME(12,45,0),IF(AG61&lt;TIME(15,0,0),AE61,IF(AG61&lt;TIME(15,15,0),AF61+TIME(15,15,0),IF(AG61&lt;TIME(20,0,0),AE61,WORKDAY.INTL(AF61,1,V61,'Resmi Tatiller'!$A$2:$A$17)+TIME(8,0,0)))))))))</f>
        <v/>
      </c>
      <c r="AL61" s="18" t="str">
        <f t="shared" si="47"/>
        <v/>
      </c>
    </row>
    <row r="62" spans="1:38" x14ac:dyDescent="0.25">
      <c r="A62" s="6" t="str">
        <f t="shared" si="24"/>
        <v/>
      </c>
      <c r="B62" s="6"/>
      <c r="C62" s="7" t="str">
        <f>IFERROR(VLOOKUP(B62,'Ürün Veri'!$A:$E,2,FALSE),"")</f>
        <v/>
      </c>
      <c r="D62" s="7" t="str">
        <f>IFERROR(VLOOKUP(B62,'Ürün Veri'!$A:$E,3,FALSE),"")</f>
        <v/>
      </c>
      <c r="E62" s="7" t="str">
        <f>IFERROR(VLOOKUP(B62,'Ürün Veri'!$A:$E,4,FALSE),"")</f>
        <v/>
      </c>
      <c r="F62" s="7" t="str">
        <f>IFERROR(VLOOKUP(B62,'Ürün Veri'!$A:$E,5,FALSE),"")</f>
        <v/>
      </c>
      <c r="G62" s="6"/>
      <c r="H62" s="6"/>
      <c r="I62" s="14">
        <v>10</v>
      </c>
      <c r="J62" s="15">
        <f t="shared" si="25"/>
        <v>45</v>
      </c>
      <c r="K62" s="15">
        <f t="shared" si="26"/>
        <v>15</v>
      </c>
      <c r="L62" s="8">
        <f t="shared" si="27"/>
        <v>9</v>
      </c>
      <c r="M62" s="6" t="s">
        <v>763</v>
      </c>
      <c r="N62" s="9" t="str">
        <f t="shared" si="41"/>
        <v/>
      </c>
      <c r="O62" s="10" t="str">
        <f t="shared" si="42"/>
        <v/>
      </c>
      <c r="P62" s="8" t="str">
        <f t="shared" si="28"/>
        <v/>
      </c>
      <c r="Q62" s="8" t="str">
        <f t="shared" si="29"/>
        <v/>
      </c>
      <c r="R62" s="9" t="str">
        <f>IF(AB62="","",WORKDAY.INTL(W62,AA62,V62,'Resmi Tatiller'!$A$2:$A$17))</f>
        <v/>
      </c>
      <c r="S62" s="10" t="str">
        <f t="shared" si="30"/>
        <v/>
      </c>
      <c r="T62" s="8" t="str">
        <f t="shared" si="31"/>
        <v>Boş</v>
      </c>
      <c r="U62" s="8">
        <f t="shared" si="32"/>
        <v>540</v>
      </c>
      <c r="V62" s="11" t="str">
        <f t="shared" si="33"/>
        <v>0000011</v>
      </c>
      <c r="W62" s="9" t="str">
        <f>IF(OR(N62="",O62=""),"",IF($AD62="24 Saat",N62,IF($AD62="12 Saat",IF(O62&gt;=TIME(20,0,0),WORKDAY.INTL(N62,1,V62,'Resmi Tatiller'!$A$2:$A$17),WORKDAY.INTL(N62-1,1,V62,'Resmi Tatiller'!$A$2:$A$17)),IF($AD62="2 Vardiya",IF(O62&lt;TIME(6,0,0),N62-1,IF(O62&lt;TIME(8,0,0),WORKDAY.INTL(N62-1,1,V62,'Resmi Tatiller'!$A$2:$A$17),N62)),IF(O62&gt;=TIME(18,0,0),WORKDAY.INTL(N62,1,V62,'Resmi Tatiller'!$A$2:$A$17),WORKDAY.INTL(N62-1,1,V62,'Resmi Tatiller'!$A$2:$A$17))))))</f>
        <v/>
      </c>
      <c r="X62" s="8" t="str">
        <f t="shared" si="34"/>
        <v/>
      </c>
      <c r="Y62" s="11" t="str">
        <f t="shared" si="35"/>
        <v/>
      </c>
      <c r="Z62" s="11" t="str">
        <f t="shared" si="36"/>
        <v/>
      </c>
      <c r="AA62" s="11" t="str">
        <f t="shared" si="37"/>
        <v/>
      </c>
      <c r="AB62" s="11" t="str">
        <f t="shared" si="38"/>
        <v/>
      </c>
      <c r="AC62" s="12" t="str">
        <f t="shared" si="39"/>
        <v/>
      </c>
      <c r="AD62" s="6" t="str">
        <f t="shared" si="40"/>
        <v>Gündüz</v>
      </c>
      <c r="AE62" s="18" t="str">
        <f t="shared" si="43"/>
        <v/>
      </c>
      <c r="AF62" s="18" t="str">
        <f t="shared" si="44"/>
        <v/>
      </c>
      <c r="AG62" s="19" t="str">
        <f t="shared" si="45"/>
        <v/>
      </c>
      <c r="AH62" s="18" t="str">
        <f>IF(AF62="","",WORKDAY.INTL(AF62-1,1,V62,'Resmi Tatiller'!$A$2:$A$17))</f>
        <v/>
      </c>
      <c r="AI62" s="18" t="str">
        <f t="shared" si="46"/>
        <v/>
      </c>
      <c r="AJ62" s="18" t="str">
        <f>IF(AE62="","",IF(AH62&lt;&gt;AF62,AH62+TIME(8,0,0),IF(AG62&lt;TIME(8,0,0),AF62+TIME(8,0,0),IF(AG62&lt;TIME(12,0,0),AE62,IF(AG62&lt;TIME(12,45,0),AF62+TIME(12,45,0),IF(AG62&lt;TIME(15,0,0),AE62,IF(AG62&lt;TIME(15,15,0),AF62+TIME(15,15,0),IF(AG62&lt;TIME(18,0,0),AE62,WORKDAY.INTL(AF62,1,V62,'Resmi Tatiller'!$A$2:$A$17)+TIME(8,0,0)))))))))</f>
        <v/>
      </c>
      <c r="AK62" s="18" t="str">
        <f>IF(AE62="","",IF(AH62&lt;&gt;AF62,AH62+TIME(8,0,0),IF(AG62&lt;TIME(8,0,0),AF62+TIME(8,0,0),IF(AG62&lt;TIME(12,0,0),AE62,IF(AG62&lt;TIME(12,45,0),AF62+TIME(12,45,0),IF(AG62&lt;TIME(15,0,0),AE62,IF(AG62&lt;TIME(15,15,0),AF62+TIME(15,15,0),IF(AG62&lt;TIME(20,0,0),AE62,WORKDAY.INTL(AF62,1,V62,'Resmi Tatiller'!$A$2:$A$17)+TIME(8,0,0)))))))))</f>
        <v/>
      </c>
      <c r="AL62" s="18" t="str">
        <f t="shared" si="47"/>
        <v/>
      </c>
    </row>
    <row r="63" spans="1:38" x14ac:dyDescent="0.25">
      <c r="A63" s="6" t="str">
        <f t="shared" si="24"/>
        <v/>
      </c>
      <c r="B63" s="6"/>
      <c r="C63" s="7" t="str">
        <f>IFERROR(VLOOKUP(B63,'Ürün Veri'!$A:$E,2,FALSE),"")</f>
        <v/>
      </c>
      <c r="D63" s="7" t="str">
        <f>IFERROR(VLOOKUP(B63,'Ürün Veri'!$A:$E,3,FALSE),"")</f>
        <v/>
      </c>
      <c r="E63" s="7" t="str">
        <f>IFERROR(VLOOKUP(B63,'Ürün Veri'!$A:$E,4,FALSE),"")</f>
        <v/>
      </c>
      <c r="F63" s="7" t="str">
        <f>IFERROR(VLOOKUP(B63,'Ürün Veri'!$A:$E,5,FALSE),"")</f>
        <v/>
      </c>
      <c r="G63" s="6"/>
      <c r="H63" s="6"/>
      <c r="I63" s="14">
        <v>10</v>
      </c>
      <c r="J63" s="15">
        <f t="shared" si="25"/>
        <v>45</v>
      </c>
      <c r="K63" s="15">
        <f t="shared" si="26"/>
        <v>15</v>
      </c>
      <c r="L63" s="8">
        <f t="shared" si="27"/>
        <v>9</v>
      </c>
      <c r="M63" s="6" t="s">
        <v>763</v>
      </c>
      <c r="N63" s="9" t="str">
        <f t="shared" si="41"/>
        <v/>
      </c>
      <c r="O63" s="10" t="str">
        <f t="shared" si="42"/>
        <v/>
      </c>
      <c r="P63" s="8" t="str">
        <f t="shared" si="28"/>
        <v/>
      </c>
      <c r="Q63" s="8" t="str">
        <f t="shared" si="29"/>
        <v/>
      </c>
      <c r="R63" s="9" t="str">
        <f>IF(AB63="","",WORKDAY.INTL(W63,AA63,V63,'Resmi Tatiller'!$A$2:$A$17))</f>
        <v/>
      </c>
      <c r="S63" s="10" t="str">
        <f t="shared" si="30"/>
        <v/>
      </c>
      <c r="T63" s="8" t="str">
        <f t="shared" si="31"/>
        <v>Boş</v>
      </c>
      <c r="U63" s="8">
        <f t="shared" si="32"/>
        <v>540</v>
      </c>
      <c r="V63" s="11" t="str">
        <f t="shared" si="33"/>
        <v>0000011</v>
      </c>
      <c r="W63" s="9" t="str">
        <f>IF(OR(N63="",O63=""),"",IF($AD63="24 Saat",N63,IF($AD63="12 Saat",IF(O63&gt;=TIME(20,0,0),WORKDAY.INTL(N63,1,V63,'Resmi Tatiller'!$A$2:$A$17),WORKDAY.INTL(N63-1,1,V63,'Resmi Tatiller'!$A$2:$A$17)),IF($AD63="2 Vardiya",IF(O63&lt;TIME(6,0,0),N63-1,IF(O63&lt;TIME(8,0,0),WORKDAY.INTL(N63-1,1,V63,'Resmi Tatiller'!$A$2:$A$17),N63)),IF(O63&gt;=TIME(18,0,0),WORKDAY.INTL(N63,1,V63,'Resmi Tatiller'!$A$2:$A$17),WORKDAY.INTL(N63-1,1,V63,'Resmi Tatiller'!$A$2:$A$17))))))</f>
        <v/>
      </c>
      <c r="X63" s="8" t="str">
        <f t="shared" si="34"/>
        <v/>
      </c>
      <c r="Y63" s="11" t="str">
        <f t="shared" si="35"/>
        <v/>
      </c>
      <c r="Z63" s="11" t="str">
        <f t="shared" si="36"/>
        <v/>
      </c>
      <c r="AA63" s="11" t="str">
        <f t="shared" si="37"/>
        <v/>
      </c>
      <c r="AB63" s="11" t="str">
        <f t="shared" si="38"/>
        <v/>
      </c>
      <c r="AC63" s="12" t="str">
        <f t="shared" si="39"/>
        <v/>
      </c>
      <c r="AD63" s="6" t="str">
        <f t="shared" si="40"/>
        <v>Gündüz</v>
      </c>
      <c r="AE63" s="18" t="str">
        <f t="shared" si="43"/>
        <v/>
      </c>
      <c r="AF63" s="18" t="str">
        <f t="shared" si="44"/>
        <v/>
      </c>
      <c r="AG63" s="19" t="str">
        <f t="shared" si="45"/>
        <v/>
      </c>
      <c r="AH63" s="18" t="str">
        <f>IF(AF63="","",WORKDAY.INTL(AF63-1,1,V63,'Resmi Tatiller'!$A$2:$A$17))</f>
        <v/>
      </c>
      <c r="AI63" s="18" t="str">
        <f t="shared" si="46"/>
        <v/>
      </c>
      <c r="AJ63" s="18" t="str">
        <f>IF(AE63="","",IF(AH63&lt;&gt;AF63,AH63+TIME(8,0,0),IF(AG63&lt;TIME(8,0,0),AF63+TIME(8,0,0),IF(AG63&lt;TIME(12,0,0),AE63,IF(AG63&lt;TIME(12,45,0),AF63+TIME(12,45,0),IF(AG63&lt;TIME(15,0,0),AE63,IF(AG63&lt;TIME(15,15,0),AF63+TIME(15,15,0),IF(AG63&lt;TIME(18,0,0),AE63,WORKDAY.INTL(AF63,1,V63,'Resmi Tatiller'!$A$2:$A$17)+TIME(8,0,0)))))))))</f>
        <v/>
      </c>
      <c r="AK63" s="18" t="str">
        <f>IF(AE63="","",IF(AH63&lt;&gt;AF63,AH63+TIME(8,0,0),IF(AG63&lt;TIME(8,0,0),AF63+TIME(8,0,0),IF(AG63&lt;TIME(12,0,0),AE63,IF(AG63&lt;TIME(12,45,0),AF63+TIME(12,45,0),IF(AG63&lt;TIME(15,0,0),AE63,IF(AG63&lt;TIME(15,15,0),AF63+TIME(15,15,0),IF(AG63&lt;TIME(20,0,0),AE63,WORKDAY.INTL(AF63,1,V63,'Resmi Tatiller'!$A$2:$A$17)+TIME(8,0,0)))))))))</f>
        <v/>
      </c>
      <c r="AL63" s="18" t="str">
        <f t="shared" si="47"/>
        <v/>
      </c>
    </row>
    <row r="64" spans="1:38" x14ac:dyDescent="0.25">
      <c r="A64" s="6" t="str">
        <f t="shared" si="24"/>
        <v/>
      </c>
      <c r="B64" s="6"/>
      <c r="C64" s="7" t="str">
        <f>IFERROR(VLOOKUP(B64,'Ürün Veri'!$A:$E,2,FALSE),"")</f>
        <v/>
      </c>
      <c r="D64" s="7" t="str">
        <f>IFERROR(VLOOKUP(B64,'Ürün Veri'!$A:$E,3,FALSE),"")</f>
        <v/>
      </c>
      <c r="E64" s="7" t="str">
        <f>IFERROR(VLOOKUP(B64,'Ürün Veri'!$A:$E,4,FALSE),"")</f>
        <v/>
      </c>
      <c r="F64" s="7" t="str">
        <f>IFERROR(VLOOKUP(B64,'Ürün Veri'!$A:$E,5,FALSE),"")</f>
        <v/>
      </c>
      <c r="G64" s="6"/>
      <c r="H64" s="6"/>
      <c r="I64" s="14">
        <v>10</v>
      </c>
      <c r="J64" s="15">
        <f t="shared" si="25"/>
        <v>45</v>
      </c>
      <c r="K64" s="15">
        <f t="shared" si="26"/>
        <v>15</v>
      </c>
      <c r="L64" s="8">
        <f t="shared" si="27"/>
        <v>9</v>
      </c>
      <c r="M64" s="6" t="s">
        <v>763</v>
      </c>
      <c r="N64" s="9" t="str">
        <f t="shared" si="41"/>
        <v/>
      </c>
      <c r="O64" s="10" t="str">
        <f t="shared" si="42"/>
        <v/>
      </c>
      <c r="P64" s="8" t="str">
        <f t="shared" si="28"/>
        <v/>
      </c>
      <c r="Q64" s="8" t="str">
        <f t="shared" si="29"/>
        <v/>
      </c>
      <c r="R64" s="9" t="str">
        <f>IF(AB64="","",WORKDAY.INTL(W64,AA64,V64,'Resmi Tatiller'!$A$2:$A$17))</f>
        <v/>
      </c>
      <c r="S64" s="10" t="str">
        <f t="shared" si="30"/>
        <v/>
      </c>
      <c r="T64" s="8" t="str">
        <f t="shared" si="31"/>
        <v>Boş</v>
      </c>
      <c r="U64" s="8">
        <f t="shared" si="32"/>
        <v>540</v>
      </c>
      <c r="V64" s="11" t="str">
        <f t="shared" si="33"/>
        <v>0000011</v>
      </c>
      <c r="W64" s="9" t="str">
        <f>IF(OR(N64="",O64=""),"",IF($AD64="24 Saat",N64,IF($AD64="12 Saat",IF(O64&gt;=TIME(20,0,0),WORKDAY.INTL(N64,1,V64,'Resmi Tatiller'!$A$2:$A$17),WORKDAY.INTL(N64-1,1,V64,'Resmi Tatiller'!$A$2:$A$17)),IF($AD64="2 Vardiya",IF(O64&lt;TIME(6,0,0),N64-1,IF(O64&lt;TIME(8,0,0),WORKDAY.INTL(N64-1,1,V64,'Resmi Tatiller'!$A$2:$A$17),N64)),IF(O64&gt;=TIME(18,0,0),WORKDAY.INTL(N64,1,V64,'Resmi Tatiller'!$A$2:$A$17),WORKDAY.INTL(N64-1,1,V64,'Resmi Tatiller'!$A$2:$A$17))))))</f>
        <v/>
      </c>
      <c r="X64" s="8" t="str">
        <f t="shared" si="34"/>
        <v/>
      </c>
      <c r="Y64" s="11" t="str">
        <f t="shared" si="35"/>
        <v/>
      </c>
      <c r="Z64" s="11" t="str">
        <f t="shared" si="36"/>
        <v/>
      </c>
      <c r="AA64" s="11" t="str">
        <f t="shared" si="37"/>
        <v/>
      </c>
      <c r="AB64" s="11" t="str">
        <f t="shared" si="38"/>
        <v/>
      </c>
      <c r="AC64" s="12" t="str">
        <f t="shared" si="39"/>
        <v/>
      </c>
      <c r="AD64" s="6" t="str">
        <f t="shared" si="40"/>
        <v>Gündüz</v>
      </c>
      <c r="AE64" s="18" t="str">
        <f t="shared" si="43"/>
        <v/>
      </c>
      <c r="AF64" s="18" t="str">
        <f t="shared" si="44"/>
        <v/>
      </c>
      <c r="AG64" s="19" t="str">
        <f t="shared" si="45"/>
        <v/>
      </c>
      <c r="AH64" s="18" t="str">
        <f>IF(AF64="","",WORKDAY.INTL(AF64-1,1,V64,'Resmi Tatiller'!$A$2:$A$17))</f>
        <v/>
      </c>
      <c r="AI64" s="18" t="str">
        <f t="shared" si="46"/>
        <v/>
      </c>
      <c r="AJ64" s="18" t="str">
        <f>IF(AE64="","",IF(AH64&lt;&gt;AF64,AH64+TIME(8,0,0),IF(AG64&lt;TIME(8,0,0),AF64+TIME(8,0,0),IF(AG64&lt;TIME(12,0,0),AE64,IF(AG64&lt;TIME(12,45,0),AF64+TIME(12,45,0),IF(AG64&lt;TIME(15,0,0),AE64,IF(AG64&lt;TIME(15,15,0),AF64+TIME(15,15,0),IF(AG64&lt;TIME(18,0,0),AE64,WORKDAY.INTL(AF64,1,V64,'Resmi Tatiller'!$A$2:$A$17)+TIME(8,0,0)))))))))</f>
        <v/>
      </c>
      <c r="AK64" s="18" t="str">
        <f>IF(AE64="","",IF(AH64&lt;&gt;AF64,AH64+TIME(8,0,0),IF(AG64&lt;TIME(8,0,0),AF64+TIME(8,0,0),IF(AG64&lt;TIME(12,0,0),AE64,IF(AG64&lt;TIME(12,45,0),AF64+TIME(12,45,0),IF(AG64&lt;TIME(15,0,0),AE64,IF(AG64&lt;TIME(15,15,0),AF64+TIME(15,15,0),IF(AG64&lt;TIME(20,0,0),AE64,WORKDAY.INTL(AF64,1,V64,'Resmi Tatiller'!$A$2:$A$17)+TIME(8,0,0)))))))))</f>
        <v/>
      </c>
      <c r="AL64" s="18" t="str">
        <f t="shared" si="47"/>
        <v/>
      </c>
    </row>
    <row r="65" spans="1:38" x14ac:dyDescent="0.25">
      <c r="A65" s="6" t="str">
        <f t="shared" si="24"/>
        <v/>
      </c>
      <c r="B65" s="6"/>
      <c r="C65" s="7" t="str">
        <f>IFERROR(VLOOKUP(B65,'Ürün Veri'!$A:$E,2,FALSE),"")</f>
        <v/>
      </c>
      <c r="D65" s="7" t="str">
        <f>IFERROR(VLOOKUP(B65,'Ürün Veri'!$A:$E,3,FALSE),"")</f>
        <v/>
      </c>
      <c r="E65" s="7" t="str">
        <f>IFERROR(VLOOKUP(B65,'Ürün Veri'!$A:$E,4,FALSE),"")</f>
        <v/>
      </c>
      <c r="F65" s="7" t="str">
        <f>IFERROR(VLOOKUP(B65,'Ürün Veri'!$A:$E,5,FALSE),"")</f>
        <v/>
      </c>
      <c r="G65" s="6"/>
      <c r="H65" s="6"/>
      <c r="I65" s="14">
        <v>10</v>
      </c>
      <c r="J65" s="15">
        <f t="shared" si="25"/>
        <v>45</v>
      </c>
      <c r="K65" s="15">
        <f t="shared" si="26"/>
        <v>15</v>
      </c>
      <c r="L65" s="8">
        <f t="shared" si="27"/>
        <v>9</v>
      </c>
      <c r="M65" s="6" t="s">
        <v>763</v>
      </c>
      <c r="N65" s="9" t="str">
        <f t="shared" si="41"/>
        <v/>
      </c>
      <c r="O65" s="10" t="str">
        <f t="shared" si="42"/>
        <v/>
      </c>
      <c r="P65" s="8" t="str">
        <f t="shared" si="28"/>
        <v/>
      </c>
      <c r="Q65" s="8" t="str">
        <f t="shared" si="29"/>
        <v/>
      </c>
      <c r="R65" s="9" t="str">
        <f>IF(AB65="","",WORKDAY.INTL(W65,AA65,V65,'Resmi Tatiller'!$A$2:$A$17))</f>
        <v/>
      </c>
      <c r="S65" s="10" t="str">
        <f t="shared" si="30"/>
        <v/>
      </c>
      <c r="T65" s="8" t="str">
        <f t="shared" si="31"/>
        <v>Boş</v>
      </c>
      <c r="U65" s="8">
        <f t="shared" si="32"/>
        <v>540</v>
      </c>
      <c r="V65" s="11" t="str">
        <f t="shared" si="33"/>
        <v>0000011</v>
      </c>
      <c r="W65" s="9" t="str">
        <f>IF(OR(N65="",O65=""),"",IF($AD65="24 Saat",N65,IF($AD65="12 Saat",IF(O65&gt;=TIME(20,0,0),WORKDAY.INTL(N65,1,V65,'Resmi Tatiller'!$A$2:$A$17),WORKDAY.INTL(N65-1,1,V65,'Resmi Tatiller'!$A$2:$A$17)),IF($AD65="2 Vardiya",IF(O65&lt;TIME(6,0,0),N65-1,IF(O65&lt;TIME(8,0,0),WORKDAY.INTL(N65-1,1,V65,'Resmi Tatiller'!$A$2:$A$17),N65)),IF(O65&gt;=TIME(18,0,0),WORKDAY.INTL(N65,1,V65,'Resmi Tatiller'!$A$2:$A$17),WORKDAY.INTL(N65-1,1,V65,'Resmi Tatiller'!$A$2:$A$17))))))</f>
        <v/>
      </c>
      <c r="X65" s="8" t="str">
        <f t="shared" si="34"/>
        <v/>
      </c>
      <c r="Y65" s="11" t="str">
        <f t="shared" si="35"/>
        <v/>
      </c>
      <c r="Z65" s="11" t="str">
        <f t="shared" si="36"/>
        <v/>
      </c>
      <c r="AA65" s="11" t="str">
        <f t="shared" si="37"/>
        <v/>
      </c>
      <c r="AB65" s="11" t="str">
        <f t="shared" si="38"/>
        <v/>
      </c>
      <c r="AC65" s="12" t="str">
        <f t="shared" si="39"/>
        <v/>
      </c>
      <c r="AD65" s="6" t="str">
        <f t="shared" si="40"/>
        <v>Gündüz</v>
      </c>
      <c r="AE65" s="18" t="str">
        <f t="shared" si="43"/>
        <v/>
      </c>
      <c r="AF65" s="18" t="str">
        <f t="shared" si="44"/>
        <v/>
      </c>
      <c r="AG65" s="19" t="str">
        <f t="shared" si="45"/>
        <v/>
      </c>
      <c r="AH65" s="18" t="str">
        <f>IF(AF65="","",WORKDAY.INTL(AF65-1,1,V65,'Resmi Tatiller'!$A$2:$A$17))</f>
        <v/>
      </c>
      <c r="AI65" s="18" t="str">
        <f t="shared" si="46"/>
        <v/>
      </c>
      <c r="AJ65" s="18" t="str">
        <f>IF(AE65="","",IF(AH65&lt;&gt;AF65,AH65+TIME(8,0,0),IF(AG65&lt;TIME(8,0,0),AF65+TIME(8,0,0),IF(AG65&lt;TIME(12,0,0),AE65,IF(AG65&lt;TIME(12,45,0),AF65+TIME(12,45,0),IF(AG65&lt;TIME(15,0,0),AE65,IF(AG65&lt;TIME(15,15,0),AF65+TIME(15,15,0),IF(AG65&lt;TIME(18,0,0),AE65,WORKDAY.INTL(AF65,1,V65,'Resmi Tatiller'!$A$2:$A$17)+TIME(8,0,0)))))))))</f>
        <v/>
      </c>
      <c r="AK65" s="18" t="str">
        <f>IF(AE65="","",IF(AH65&lt;&gt;AF65,AH65+TIME(8,0,0),IF(AG65&lt;TIME(8,0,0),AF65+TIME(8,0,0),IF(AG65&lt;TIME(12,0,0),AE65,IF(AG65&lt;TIME(12,45,0),AF65+TIME(12,45,0),IF(AG65&lt;TIME(15,0,0),AE65,IF(AG65&lt;TIME(15,15,0),AF65+TIME(15,15,0),IF(AG65&lt;TIME(20,0,0),AE65,WORKDAY.INTL(AF65,1,V65,'Resmi Tatiller'!$A$2:$A$17)+TIME(8,0,0)))))))))</f>
        <v/>
      </c>
      <c r="AL65" s="18" t="str">
        <f t="shared" si="47"/>
        <v/>
      </c>
    </row>
    <row r="66" spans="1:38" x14ac:dyDescent="0.25">
      <c r="A66" s="6" t="str">
        <f t="shared" si="24"/>
        <v/>
      </c>
      <c r="B66" s="6"/>
      <c r="C66" s="7" t="str">
        <f>IFERROR(VLOOKUP(B66,'Ürün Veri'!$A:$E,2,FALSE),"")</f>
        <v/>
      </c>
      <c r="D66" s="7" t="str">
        <f>IFERROR(VLOOKUP(B66,'Ürün Veri'!$A:$E,3,FALSE),"")</f>
        <v/>
      </c>
      <c r="E66" s="7" t="str">
        <f>IFERROR(VLOOKUP(B66,'Ürün Veri'!$A:$E,4,FALSE),"")</f>
        <v/>
      </c>
      <c r="F66" s="7" t="str">
        <f>IFERROR(VLOOKUP(B66,'Ürün Veri'!$A:$E,5,FALSE),"")</f>
        <v/>
      </c>
      <c r="G66" s="6"/>
      <c r="H66" s="6"/>
      <c r="I66" s="14">
        <v>10</v>
      </c>
      <c r="J66" s="15">
        <f t="shared" si="25"/>
        <v>45</v>
      </c>
      <c r="K66" s="15">
        <f t="shared" si="26"/>
        <v>15</v>
      </c>
      <c r="L66" s="8">
        <f t="shared" si="27"/>
        <v>9</v>
      </c>
      <c r="M66" s="6" t="s">
        <v>763</v>
      </c>
      <c r="N66" s="9" t="str">
        <f t="shared" si="41"/>
        <v/>
      </c>
      <c r="O66" s="10" t="str">
        <f t="shared" si="42"/>
        <v/>
      </c>
      <c r="P66" s="8" t="str">
        <f t="shared" si="28"/>
        <v/>
      </c>
      <c r="Q66" s="8" t="str">
        <f t="shared" si="29"/>
        <v/>
      </c>
      <c r="R66" s="9" t="str">
        <f>IF(AB66="","",WORKDAY.INTL(W66,AA66,V66,'Resmi Tatiller'!$A$2:$A$17))</f>
        <v/>
      </c>
      <c r="S66" s="10" t="str">
        <f t="shared" si="30"/>
        <v/>
      </c>
      <c r="T66" s="8" t="str">
        <f t="shared" si="31"/>
        <v>Boş</v>
      </c>
      <c r="U66" s="8">
        <f t="shared" si="32"/>
        <v>540</v>
      </c>
      <c r="V66" s="11" t="str">
        <f t="shared" si="33"/>
        <v>0000011</v>
      </c>
      <c r="W66" s="9" t="str">
        <f>IF(OR(N66="",O66=""),"",IF($AD66="24 Saat",N66,IF($AD66="12 Saat",IF(O66&gt;=TIME(20,0,0),WORKDAY.INTL(N66,1,V66,'Resmi Tatiller'!$A$2:$A$17),WORKDAY.INTL(N66-1,1,V66,'Resmi Tatiller'!$A$2:$A$17)),IF($AD66="2 Vardiya",IF(O66&lt;TIME(6,0,0),N66-1,IF(O66&lt;TIME(8,0,0),WORKDAY.INTL(N66-1,1,V66,'Resmi Tatiller'!$A$2:$A$17),N66)),IF(O66&gt;=TIME(18,0,0),WORKDAY.INTL(N66,1,V66,'Resmi Tatiller'!$A$2:$A$17),WORKDAY.INTL(N66-1,1,V66,'Resmi Tatiller'!$A$2:$A$17))))))</f>
        <v/>
      </c>
      <c r="X66" s="8" t="str">
        <f t="shared" si="34"/>
        <v/>
      </c>
      <c r="Y66" s="11" t="str">
        <f t="shared" si="35"/>
        <v/>
      </c>
      <c r="Z66" s="11" t="str">
        <f t="shared" si="36"/>
        <v/>
      </c>
      <c r="AA66" s="11" t="str">
        <f t="shared" si="37"/>
        <v/>
      </c>
      <c r="AB66" s="11" t="str">
        <f t="shared" si="38"/>
        <v/>
      </c>
      <c r="AC66" s="12" t="str">
        <f t="shared" si="39"/>
        <v/>
      </c>
      <c r="AD66" s="6" t="str">
        <f t="shared" si="40"/>
        <v>Gündüz</v>
      </c>
      <c r="AE66" s="18" t="str">
        <f t="shared" si="43"/>
        <v/>
      </c>
      <c r="AF66" s="18" t="str">
        <f t="shared" si="44"/>
        <v/>
      </c>
      <c r="AG66" s="19" t="str">
        <f t="shared" si="45"/>
        <v/>
      </c>
      <c r="AH66" s="18" t="str">
        <f>IF(AF66="","",WORKDAY.INTL(AF66-1,1,V66,'Resmi Tatiller'!$A$2:$A$17))</f>
        <v/>
      </c>
      <c r="AI66" s="18" t="str">
        <f t="shared" si="46"/>
        <v/>
      </c>
      <c r="AJ66" s="18" t="str">
        <f>IF(AE66="","",IF(AH66&lt;&gt;AF66,AH66+TIME(8,0,0),IF(AG66&lt;TIME(8,0,0),AF66+TIME(8,0,0),IF(AG66&lt;TIME(12,0,0),AE66,IF(AG66&lt;TIME(12,45,0),AF66+TIME(12,45,0),IF(AG66&lt;TIME(15,0,0),AE66,IF(AG66&lt;TIME(15,15,0),AF66+TIME(15,15,0),IF(AG66&lt;TIME(18,0,0),AE66,WORKDAY.INTL(AF66,1,V66,'Resmi Tatiller'!$A$2:$A$17)+TIME(8,0,0)))))))))</f>
        <v/>
      </c>
      <c r="AK66" s="18" t="str">
        <f>IF(AE66="","",IF(AH66&lt;&gt;AF66,AH66+TIME(8,0,0),IF(AG66&lt;TIME(8,0,0),AF66+TIME(8,0,0),IF(AG66&lt;TIME(12,0,0),AE66,IF(AG66&lt;TIME(12,45,0),AF66+TIME(12,45,0),IF(AG66&lt;TIME(15,0,0),AE66,IF(AG66&lt;TIME(15,15,0),AF66+TIME(15,15,0),IF(AG66&lt;TIME(20,0,0),AE66,WORKDAY.INTL(AF66,1,V66,'Resmi Tatiller'!$A$2:$A$17)+TIME(8,0,0)))))))))</f>
        <v/>
      </c>
      <c r="AL66" s="18" t="str">
        <f t="shared" si="47"/>
        <v/>
      </c>
    </row>
    <row r="67" spans="1:38" x14ac:dyDescent="0.25">
      <c r="A67" s="6" t="str">
        <f t="shared" ref="A67:A98" si="48">IF($B67="","",ROW()-2)</f>
        <v/>
      </c>
      <c r="B67" s="6"/>
      <c r="C67" s="7" t="str">
        <f>IFERROR(VLOOKUP(B67,'Ürün Veri'!$A:$E,2,FALSE),"")</f>
        <v/>
      </c>
      <c r="D67" s="7" t="str">
        <f>IFERROR(VLOOKUP(B67,'Ürün Veri'!$A:$E,3,FALSE),"")</f>
        <v/>
      </c>
      <c r="E67" s="7" t="str">
        <f>IFERROR(VLOOKUP(B67,'Ürün Veri'!$A:$E,4,FALSE),"")</f>
        <v/>
      </c>
      <c r="F67" s="7" t="str">
        <f>IFERROR(VLOOKUP(B67,'Ürün Veri'!$A:$E,5,FALSE),"")</f>
        <v/>
      </c>
      <c r="G67" s="6"/>
      <c r="H67" s="6"/>
      <c r="I67" s="14">
        <v>10</v>
      </c>
      <c r="J67" s="15">
        <f t="shared" ref="J67:J98" si="49">IF($I67="","",IF(VALUE($I67)=24,90,45))</f>
        <v>45</v>
      </c>
      <c r="K67" s="15">
        <f t="shared" ref="K67:K98" si="50">IF($I67="","",IF(VALUE($I67)=24,30,15))</f>
        <v>15</v>
      </c>
      <c r="L67" s="8">
        <f t="shared" ref="L67:L98" si="51">IF($I67="","",VALUE($I67)-($J67+$K67)/60)</f>
        <v>9</v>
      </c>
      <c r="M67" s="6" t="s">
        <v>763</v>
      </c>
      <c r="N67" s="9" t="str">
        <f t="shared" si="41"/>
        <v/>
      </c>
      <c r="O67" s="10" t="str">
        <f t="shared" si="42"/>
        <v/>
      </c>
      <c r="P67" s="8" t="str">
        <f t="shared" ref="P67:P98" si="52">IF(OR(E67="",F67="",G67="",E67=0),"",G67/E67*F67/3600)</f>
        <v/>
      </c>
      <c r="Q67" s="8" t="str">
        <f t="shared" ref="Q67:Q98" si="53">IF(OR(P67="",L67="",L67=0),"",P67/L67)</f>
        <v/>
      </c>
      <c r="R67" s="9" t="str">
        <f>IF(AB67="","",WORKDAY.INTL(W67,AA67,V67,'Resmi Tatiller'!$A$2:$A$17))</f>
        <v/>
      </c>
      <c r="S67" s="10" t="str">
        <f t="shared" ref="S67:S98" si="54">IF(AB67="","",IF($AD67="24 Saat",AB67/1440,IF($AD67="12 Saat",IF(AB67&lt;=240,TIME(8,0,0)+AB67/1440,IF(AB67&lt;=375,TIME(12,45,0)+(AB67-240)/1440,TIME(15,15,0)+(AB67-375)/1440)),IF($AD67="2 Vardiya",IF(AB67&lt;=240,TIME(8,0,0)+AB67/1440,IF(AB67&lt;=375,TIME(12,45,0)+(AB67-240)/1440,IF(AB67&lt;=540,TIME(15,15,0)+(AB67-375)/1440,IF(AB67&lt;=780,TIME(20,0,0)+(AB67-540)/1440,IF(AB67&lt;=915,1+TIME(0,45,0)+(AB67-780)/1440,1+TIME(3,15,0)+(AB67-915)/1440))))),IF(AB67&lt;=240,TIME(8,0,0)+AB67/1440,IF(AB67&lt;=375,TIME(12,45,0)+(AB67-240)/1440,TIME(15,15,0)+(AB67-375)/1440))))))</f>
        <v/>
      </c>
      <c r="T67" s="8" t="str">
        <f t="shared" ref="T67:T98" si="55">IF(B67="","Boş",IF(OR(G67="",N67="",O67=""),"Eksik",IF(OR(R67="",S67=""),"Kontrol","Planlandı")))</f>
        <v>Boş</v>
      </c>
      <c r="U67" s="8">
        <f t="shared" ref="U67:U98" si="56">IF($AD67="24 Saat",1440,IF($AD67="2 Vardiya",1080,IF($AD67="12 Saat",660,IF($AD67="Gündüz",540,IF(L67="","",L67*60)))))</f>
        <v>540</v>
      </c>
      <c r="V67" s="11" t="str">
        <f t="shared" ref="V67:V98" si="57">IF(M67="Çalışmaz","0000011","0000000")</f>
        <v>0000011</v>
      </c>
      <c r="W67" s="9" t="str">
        <f>IF(OR(N67="",O67=""),"",IF($AD67="24 Saat",N67,IF($AD67="12 Saat",IF(O67&gt;=TIME(20,0,0),WORKDAY.INTL(N67,1,V67,'Resmi Tatiller'!$A$2:$A$17),WORKDAY.INTL(N67-1,1,V67,'Resmi Tatiller'!$A$2:$A$17)),IF($AD67="2 Vardiya",IF(O67&lt;TIME(6,0,0),N67-1,IF(O67&lt;TIME(8,0,0),WORKDAY.INTL(N67-1,1,V67,'Resmi Tatiller'!$A$2:$A$17),N67)),IF(O67&gt;=TIME(18,0,0),WORKDAY.INTL(N67,1,V67,'Resmi Tatiller'!$A$2:$A$17),WORKDAY.INTL(N67-1,1,V67,'Resmi Tatiller'!$A$2:$A$17))))))</f>
        <v/>
      </c>
      <c r="X67" s="8" t="str">
        <f t="shared" ref="X67:X98" si="58">IF(W67="","",IF($AD67="24 Saat",MOD(O67,1)*1440,IF($AD67="12 Saat",IF(W67&lt;&gt;N67,0,IF(O67&lt;TIME(8,0,0),0,IF(O67&lt;TIME(12,0,0),(O67-TIME(8,0,0))*1440,IF(O67&lt;TIME(12,45,0),240,IF(O67&lt;TIME(15,0,0),240+(O67-TIME(12,45,0))*1440,IF(O67&lt;TIME(15,15,0),375,IF(O67&lt;TIME(20,0,0),375+(O67-TIME(15,15,0))*1440,0))))))),IF($AD67="2 Vardiya",IF(O67&lt;TIME(6,0,0),IF(O67&lt;TIME(0,45,0),780,IF(O67&lt;TIME(3,0,0),780+(O67-TIME(0,45,0))*1440,IF(O67&lt;TIME(3,15,0),915,915+(O67-TIME(3,15,0))*1440))),IF(O67&lt;TIME(8,0,0),0,IF(O67&lt;TIME(12,0,0),(O67-TIME(8,0,0))*1440,IF(O67&lt;TIME(12,45,0),240,IF(O67&lt;TIME(15,0,0),240+(O67-TIME(12,45,0))*1440,IF(O67&lt;TIME(15,15,0),375,IF(O67&lt;TIME(18,0,0),375+(O67-TIME(15,15,0))*1440,IF(O67&lt;TIME(20,0,0),540,540+(O67-TIME(20,0,0))*1440)))))))),IF(W67&lt;&gt;N67,0,IF(O67&lt;TIME(8,0,0),0,IF(O67&lt;TIME(12,0,0),(O67-TIME(8,0,0))*1440,IF(O67&lt;TIME(12,45,0),240,IF(O67&lt;TIME(15,0,0),240+(O67-TIME(12,45,0))*1440,IF(O67&lt;TIME(15,15,0),375,IF(O67&lt;TIME(18,0,0),375+(O67-TIME(15,15,0))*1440,0)))))))))))</f>
        <v/>
      </c>
      <c r="Y67" s="11" t="str">
        <f t="shared" ref="Y67:Y98" si="59">IF(P67="","",ROUNDUP(P67*60,0))</f>
        <v/>
      </c>
      <c r="Z67" s="11" t="str">
        <f t="shared" ref="Z67:Z98" si="60">IF(Y67="","",N(X67)+Y67)</f>
        <v/>
      </c>
      <c r="AA67" s="11" t="str">
        <f t="shared" ref="AA67:AA98" si="61">IF(OR(Z67="",U67="",U67=0),"",INT((Z67-1)/U67))</f>
        <v/>
      </c>
      <c r="AB67" s="11" t="str">
        <f t="shared" ref="AB67:AB98" si="62">IF(OR(Z67="",U67="",U67=0),"",MOD(Z67-1,U67)+1)</f>
        <v/>
      </c>
      <c r="AC67" s="12" t="str">
        <f t="shared" ref="AC67:AC98" si="63">IF(AB67="","",R67+S67)</f>
        <v/>
      </c>
      <c r="AD67" s="6" t="str">
        <f t="shared" ref="AD67:AD98" si="64">IF($I67="","",IF(VALUE($I67)=10,"Gündüz",IF(VALUE($I67)=12,"12 Saat",IF(VALUE($I67)=24,"2 Vardiya",""))))</f>
        <v>Gündüz</v>
      </c>
      <c r="AE67" s="18" t="str">
        <f t="shared" si="43"/>
        <v/>
      </c>
      <c r="AF67" s="18" t="str">
        <f t="shared" si="44"/>
        <v/>
      </c>
      <c r="AG67" s="19" t="str">
        <f t="shared" si="45"/>
        <v/>
      </c>
      <c r="AH67" s="18" t="str">
        <f>IF(AF67="","",WORKDAY.INTL(AF67-1,1,V67,'Resmi Tatiller'!$A$2:$A$17))</f>
        <v/>
      </c>
      <c r="AI67" s="18" t="str">
        <f t="shared" si="46"/>
        <v/>
      </c>
      <c r="AJ67" s="18" t="str">
        <f>IF(AE67="","",IF(AH67&lt;&gt;AF67,AH67+TIME(8,0,0),IF(AG67&lt;TIME(8,0,0),AF67+TIME(8,0,0),IF(AG67&lt;TIME(12,0,0),AE67,IF(AG67&lt;TIME(12,45,0),AF67+TIME(12,45,0),IF(AG67&lt;TIME(15,0,0),AE67,IF(AG67&lt;TIME(15,15,0),AF67+TIME(15,15,0),IF(AG67&lt;TIME(18,0,0),AE67,WORKDAY.INTL(AF67,1,V67,'Resmi Tatiller'!$A$2:$A$17)+TIME(8,0,0)))))))))</f>
        <v/>
      </c>
      <c r="AK67" s="18" t="str">
        <f>IF(AE67="","",IF(AH67&lt;&gt;AF67,AH67+TIME(8,0,0),IF(AG67&lt;TIME(8,0,0),AF67+TIME(8,0,0),IF(AG67&lt;TIME(12,0,0),AE67,IF(AG67&lt;TIME(12,45,0),AF67+TIME(12,45,0),IF(AG67&lt;TIME(15,0,0),AE67,IF(AG67&lt;TIME(15,15,0),AF67+TIME(15,15,0),IF(AG67&lt;TIME(20,0,0),AE67,WORKDAY.INTL(AF67,1,V67,'Resmi Tatiller'!$A$2:$A$17)+TIME(8,0,0)))))))))</f>
        <v/>
      </c>
      <c r="AL67" s="18" t="str">
        <f t="shared" si="47"/>
        <v/>
      </c>
    </row>
    <row r="68" spans="1:38" x14ac:dyDescent="0.25">
      <c r="A68" s="6" t="str">
        <f t="shared" si="48"/>
        <v/>
      </c>
      <c r="B68" s="6"/>
      <c r="C68" s="7" t="str">
        <f>IFERROR(VLOOKUP(B68,'Ürün Veri'!$A:$E,2,FALSE),"")</f>
        <v/>
      </c>
      <c r="D68" s="7" t="str">
        <f>IFERROR(VLOOKUP(B68,'Ürün Veri'!$A:$E,3,FALSE),"")</f>
        <v/>
      </c>
      <c r="E68" s="7" t="str">
        <f>IFERROR(VLOOKUP(B68,'Ürün Veri'!$A:$E,4,FALSE),"")</f>
        <v/>
      </c>
      <c r="F68" s="7" t="str">
        <f>IFERROR(VLOOKUP(B68,'Ürün Veri'!$A:$E,5,FALSE),"")</f>
        <v/>
      </c>
      <c r="G68" s="6"/>
      <c r="H68" s="6"/>
      <c r="I68" s="14">
        <v>10</v>
      </c>
      <c r="J68" s="15">
        <f t="shared" si="49"/>
        <v>45</v>
      </c>
      <c r="K68" s="15">
        <f t="shared" si="50"/>
        <v>15</v>
      </c>
      <c r="L68" s="8">
        <f t="shared" si="51"/>
        <v>9</v>
      </c>
      <c r="M68" s="6" t="s">
        <v>763</v>
      </c>
      <c r="N68" s="9" t="str">
        <f t="shared" ref="N68:N103" si="65">IF(AI68="","",INT(AI68))</f>
        <v/>
      </c>
      <c r="O68" s="10" t="str">
        <f t="shared" ref="O68:O103" si="66">IF(AI68="","",MOD(AI68,1))</f>
        <v/>
      </c>
      <c r="P68" s="8" t="str">
        <f t="shared" si="52"/>
        <v/>
      </c>
      <c r="Q68" s="8" t="str">
        <f t="shared" si="53"/>
        <v/>
      </c>
      <c r="R68" s="9" t="str">
        <f>IF(AB68="","",WORKDAY.INTL(W68,AA68,V68,'Resmi Tatiller'!$A$2:$A$17))</f>
        <v/>
      </c>
      <c r="S68" s="10" t="str">
        <f t="shared" si="54"/>
        <v/>
      </c>
      <c r="T68" s="8" t="str">
        <f t="shared" si="55"/>
        <v>Boş</v>
      </c>
      <c r="U68" s="8">
        <f t="shared" si="56"/>
        <v>540</v>
      </c>
      <c r="V68" s="11" t="str">
        <f t="shared" si="57"/>
        <v>0000011</v>
      </c>
      <c r="W68" s="9" t="str">
        <f>IF(OR(N68="",O68=""),"",IF($AD68="24 Saat",N68,IF($AD68="12 Saat",IF(O68&gt;=TIME(20,0,0),WORKDAY.INTL(N68,1,V68,'Resmi Tatiller'!$A$2:$A$17),WORKDAY.INTL(N68-1,1,V68,'Resmi Tatiller'!$A$2:$A$17)),IF($AD68="2 Vardiya",IF(O68&lt;TIME(6,0,0),N68-1,IF(O68&lt;TIME(8,0,0),WORKDAY.INTL(N68-1,1,V68,'Resmi Tatiller'!$A$2:$A$17),N68)),IF(O68&gt;=TIME(18,0,0),WORKDAY.INTL(N68,1,V68,'Resmi Tatiller'!$A$2:$A$17),WORKDAY.INTL(N68-1,1,V68,'Resmi Tatiller'!$A$2:$A$17))))))</f>
        <v/>
      </c>
      <c r="X68" s="8" t="str">
        <f t="shared" si="58"/>
        <v/>
      </c>
      <c r="Y68" s="11" t="str">
        <f t="shared" si="59"/>
        <v/>
      </c>
      <c r="Z68" s="11" t="str">
        <f t="shared" si="60"/>
        <v/>
      </c>
      <c r="AA68" s="11" t="str">
        <f t="shared" si="61"/>
        <v/>
      </c>
      <c r="AB68" s="11" t="str">
        <f t="shared" si="62"/>
        <v/>
      </c>
      <c r="AC68" s="12" t="str">
        <f t="shared" si="63"/>
        <v/>
      </c>
      <c r="AD68" s="6" t="str">
        <f t="shared" si="64"/>
        <v>Gündüz</v>
      </c>
      <c r="AE68" s="18" t="str">
        <f t="shared" ref="AE68:AE103" si="67">IF(B68="","",IF(AC67="","",AC67+1/24))</f>
        <v/>
      </c>
      <c r="AF68" s="18" t="str">
        <f t="shared" ref="AF68:AF99" si="68">IF(AE68="","",INT(AE68))</f>
        <v/>
      </c>
      <c r="AG68" s="19" t="str">
        <f t="shared" ref="AG68:AG103" si="69">IF(AE68="","",MOD(AE68,1))</f>
        <v/>
      </c>
      <c r="AH68" s="18" t="str">
        <f>IF(AF68="","",WORKDAY.INTL(AF68-1,1,V68,'Resmi Tatiller'!$A$2:$A$17))</f>
        <v/>
      </c>
      <c r="AI68" s="18" t="str">
        <f t="shared" ref="AI68:AI99" si="70">IF(AE68="","",IF($AD68="24 Saat",AE68,IF($AD68="Gündüz",AJ68,IF($AD68="12 Saat",AK68,IF($AD68="2 Vardiya",AL68,AE68)))))</f>
        <v/>
      </c>
      <c r="AJ68" s="18" t="str">
        <f>IF(AE68="","",IF(AH68&lt;&gt;AF68,AH68+TIME(8,0,0),IF(AG68&lt;TIME(8,0,0),AF68+TIME(8,0,0),IF(AG68&lt;TIME(12,0,0),AE68,IF(AG68&lt;TIME(12,45,0),AF68+TIME(12,45,0),IF(AG68&lt;TIME(15,0,0),AE68,IF(AG68&lt;TIME(15,15,0),AF68+TIME(15,15,0),IF(AG68&lt;TIME(18,0,0),AE68,WORKDAY.INTL(AF68,1,V68,'Resmi Tatiller'!$A$2:$A$17)+TIME(8,0,0)))))))))</f>
        <v/>
      </c>
      <c r="AK68" s="18" t="str">
        <f>IF(AE68="","",IF(AH68&lt;&gt;AF68,AH68+TIME(8,0,0),IF(AG68&lt;TIME(8,0,0),AF68+TIME(8,0,0),IF(AG68&lt;TIME(12,0,0),AE68,IF(AG68&lt;TIME(12,45,0),AF68+TIME(12,45,0),IF(AG68&lt;TIME(15,0,0),AE68,IF(AG68&lt;TIME(15,15,0),AF68+TIME(15,15,0),IF(AG68&lt;TIME(20,0,0),AE68,WORKDAY.INTL(AF68,1,V68,'Resmi Tatiller'!$A$2:$A$17)+TIME(8,0,0)))))))))</f>
        <v/>
      </c>
      <c r="AL68" s="18" t="str">
        <f t="shared" ref="AL68:AL103" si="71">IF(AE68="","",IF(AG68&lt;TIME(6,0,0),IF(AG68&lt;TIME(0,45,0),AF68+TIME(0,45,0),IF(AG68&lt;TIME(3,0,0),AE68,IF(AG68&lt;TIME(3,15,0),AF68+TIME(3,15,0),AE68))),IF(AG68&lt;TIME(8,0,0),AF68+TIME(8,0,0),IF(AG68&lt;TIME(12,0,0),AE68,IF(AG68&lt;TIME(12,45,0),AF68+TIME(12,45,0),IF(AG68&lt;TIME(15,0,0),AE68,IF(AG68&lt;TIME(15,15,0),AF68+TIME(15,15,0),IF(AG68&lt;TIME(18,0,0),AE68,IF(AG68&lt;TIME(20,0,0),AF68+TIME(20,0,0),IF(AH68&lt;&gt;AF68,AH68+TIME(8,0,0),AE68))))))))))</f>
        <v/>
      </c>
    </row>
    <row r="69" spans="1:38" x14ac:dyDescent="0.25">
      <c r="A69" s="6" t="str">
        <f t="shared" si="48"/>
        <v/>
      </c>
      <c r="B69" s="6"/>
      <c r="C69" s="7" t="str">
        <f>IFERROR(VLOOKUP(B69,'Ürün Veri'!$A:$E,2,FALSE),"")</f>
        <v/>
      </c>
      <c r="D69" s="7" t="str">
        <f>IFERROR(VLOOKUP(B69,'Ürün Veri'!$A:$E,3,FALSE),"")</f>
        <v/>
      </c>
      <c r="E69" s="7" t="str">
        <f>IFERROR(VLOOKUP(B69,'Ürün Veri'!$A:$E,4,FALSE),"")</f>
        <v/>
      </c>
      <c r="F69" s="7" t="str">
        <f>IFERROR(VLOOKUP(B69,'Ürün Veri'!$A:$E,5,FALSE),"")</f>
        <v/>
      </c>
      <c r="G69" s="6"/>
      <c r="H69" s="6"/>
      <c r="I69" s="14">
        <v>10</v>
      </c>
      <c r="J69" s="15">
        <f t="shared" si="49"/>
        <v>45</v>
      </c>
      <c r="K69" s="15">
        <f t="shared" si="50"/>
        <v>15</v>
      </c>
      <c r="L69" s="8">
        <f t="shared" si="51"/>
        <v>9</v>
      </c>
      <c r="M69" s="6" t="s">
        <v>763</v>
      </c>
      <c r="N69" s="9" t="str">
        <f t="shared" si="65"/>
        <v/>
      </c>
      <c r="O69" s="10" t="str">
        <f t="shared" si="66"/>
        <v/>
      </c>
      <c r="P69" s="8" t="str">
        <f t="shared" si="52"/>
        <v/>
      </c>
      <c r="Q69" s="8" t="str">
        <f t="shared" si="53"/>
        <v/>
      </c>
      <c r="R69" s="9" t="str">
        <f>IF(AB69="","",WORKDAY.INTL(W69,AA69,V69,'Resmi Tatiller'!$A$2:$A$17))</f>
        <v/>
      </c>
      <c r="S69" s="10" t="str">
        <f t="shared" si="54"/>
        <v/>
      </c>
      <c r="T69" s="8" t="str">
        <f t="shared" si="55"/>
        <v>Boş</v>
      </c>
      <c r="U69" s="8">
        <f t="shared" si="56"/>
        <v>540</v>
      </c>
      <c r="V69" s="11" t="str">
        <f t="shared" si="57"/>
        <v>0000011</v>
      </c>
      <c r="W69" s="9" t="str">
        <f>IF(OR(N69="",O69=""),"",IF($AD69="24 Saat",N69,IF($AD69="12 Saat",IF(O69&gt;=TIME(20,0,0),WORKDAY.INTL(N69,1,V69,'Resmi Tatiller'!$A$2:$A$17),WORKDAY.INTL(N69-1,1,V69,'Resmi Tatiller'!$A$2:$A$17)),IF($AD69="2 Vardiya",IF(O69&lt;TIME(6,0,0),N69-1,IF(O69&lt;TIME(8,0,0),WORKDAY.INTL(N69-1,1,V69,'Resmi Tatiller'!$A$2:$A$17),N69)),IF(O69&gt;=TIME(18,0,0),WORKDAY.INTL(N69,1,V69,'Resmi Tatiller'!$A$2:$A$17),WORKDAY.INTL(N69-1,1,V69,'Resmi Tatiller'!$A$2:$A$17))))))</f>
        <v/>
      </c>
      <c r="X69" s="8" t="str">
        <f t="shared" si="58"/>
        <v/>
      </c>
      <c r="Y69" s="11" t="str">
        <f t="shared" si="59"/>
        <v/>
      </c>
      <c r="Z69" s="11" t="str">
        <f t="shared" si="60"/>
        <v/>
      </c>
      <c r="AA69" s="11" t="str">
        <f t="shared" si="61"/>
        <v/>
      </c>
      <c r="AB69" s="11" t="str">
        <f t="shared" si="62"/>
        <v/>
      </c>
      <c r="AC69" s="12" t="str">
        <f t="shared" si="63"/>
        <v/>
      </c>
      <c r="AD69" s="6" t="str">
        <f t="shared" si="64"/>
        <v>Gündüz</v>
      </c>
      <c r="AE69" s="18" t="str">
        <f t="shared" si="67"/>
        <v/>
      </c>
      <c r="AF69" s="18" t="str">
        <f t="shared" si="68"/>
        <v/>
      </c>
      <c r="AG69" s="19" t="str">
        <f t="shared" si="69"/>
        <v/>
      </c>
      <c r="AH69" s="18" t="str">
        <f>IF(AF69="","",WORKDAY.INTL(AF69-1,1,V69,'Resmi Tatiller'!$A$2:$A$17))</f>
        <v/>
      </c>
      <c r="AI69" s="18" t="str">
        <f t="shared" si="70"/>
        <v/>
      </c>
      <c r="AJ69" s="18" t="str">
        <f>IF(AE69="","",IF(AH69&lt;&gt;AF69,AH69+TIME(8,0,0),IF(AG69&lt;TIME(8,0,0),AF69+TIME(8,0,0),IF(AG69&lt;TIME(12,0,0),AE69,IF(AG69&lt;TIME(12,45,0),AF69+TIME(12,45,0),IF(AG69&lt;TIME(15,0,0),AE69,IF(AG69&lt;TIME(15,15,0),AF69+TIME(15,15,0),IF(AG69&lt;TIME(18,0,0),AE69,WORKDAY.INTL(AF69,1,V69,'Resmi Tatiller'!$A$2:$A$17)+TIME(8,0,0)))))))))</f>
        <v/>
      </c>
      <c r="AK69" s="18" t="str">
        <f>IF(AE69="","",IF(AH69&lt;&gt;AF69,AH69+TIME(8,0,0),IF(AG69&lt;TIME(8,0,0),AF69+TIME(8,0,0),IF(AG69&lt;TIME(12,0,0),AE69,IF(AG69&lt;TIME(12,45,0),AF69+TIME(12,45,0),IF(AG69&lt;TIME(15,0,0),AE69,IF(AG69&lt;TIME(15,15,0),AF69+TIME(15,15,0),IF(AG69&lt;TIME(20,0,0),AE69,WORKDAY.INTL(AF69,1,V69,'Resmi Tatiller'!$A$2:$A$17)+TIME(8,0,0)))))))))</f>
        <v/>
      </c>
      <c r="AL69" s="18" t="str">
        <f t="shared" si="71"/>
        <v/>
      </c>
    </row>
    <row r="70" spans="1:38" x14ac:dyDescent="0.25">
      <c r="A70" s="6" t="str">
        <f t="shared" si="48"/>
        <v/>
      </c>
      <c r="B70" s="6"/>
      <c r="C70" s="7" t="str">
        <f>IFERROR(VLOOKUP(B70,'Ürün Veri'!$A:$E,2,FALSE),"")</f>
        <v/>
      </c>
      <c r="D70" s="7" t="str">
        <f>IFERROR(VLOOKUP(B70,'Ürün Veri'!$A:$E,3,FALSE),"")</f>
        <v/>
      </c>
      <c r="E70" s="7" t="str">
        <f>IFERROR(VLOOKUP(B70,'Ürün Veri'!$A:$E,4,FALSE),"")</f>
        <v/>
      </c>
      <c r="F70" s="7" t="str">
        <f>IFERROR(VLOOKUP(B70,'Ürün Veri'!$A:$E,5,FALSE),"")</f>
        <v/>
      </c>
      <c r="G70" s="6"/>
      <c r="H70" s="6"/>
      <c r="I70" s="14">
        <v>10</v>
      </c>
      <c r="J70" s="15">
        <f t="shared" si="49"/>
        <v>45</v>
      </c>
      <c r="K70" s="15">
        <f t="shared" si="50"/>
        <v>15</v>
      </c>
      <c r="L70" s="8">
        <f t="shared" si="51"/>
        <v>9</v>
      </c>
      <c r="M70" s="6" t="s">
        <v>763</v>
      </c>
      <c r="N70" s="9" t="str">
        <f t="shared" si="65"/>
        <v/>
      </c>
      <c r="O70" s="10" t="str">
        <f t="shared" si="66"/>
        <v/>
      </c>
      <c r="P70" s="8" t="str">
        <f t="shared" si="52"/>
        <v/>
      </c>
      <c r="Q70" s="8" t="str">
        <f t="shared" si="53"/>
        <v/>
      </c>
      <c r="R70" s="9" t="str">
        <f>IF(AB70="","",WORKDAY.INTL(W70,AA70,V70,'Resmi Tatiller'!$A$2:$A$17))</f>
        <v/>
      </c>
      <c r="S70" s="10" t="str">
        <f t="shared" si="54"/>
        <v/>
      </c>
      <c r="T70" s="8" t="str">
        <f t="shared" si="55"/>
        <v>Boş</v>
      </c>
      <c r="U70" s="8">
        <f t="shared" si="56"/>
        <v>540</v>
      </c>
      <c r="V70" s="11" t="str">
        <f t="shared" si="57"/>
        <v>0000011</v>
      </c>
      <c r="W70" s="9" t="str">
        <f>IF(OR(N70="",O70=""),"",IF($AD70="24 Saat",N70,IF($AD70="12 Saat",IF(O70&gt;=TIME(20,0,0),WORKDAY.INTL(N70,1,V70,'Resmi Tatiller'!$A$2:$A$17),WORKDAY.INTL(N70-1,1,V70,'Resmi Tatiller'!$A$2:$A$17)),IF($AD70="2 Vardiya",IF(O70&lt;TIME(6,0,0),N70-1,IF(O70&lt;TIME(8,0,0),WORKDAY.INTL(N70-1,1,V70,'Resmi Tatiller'!$A$2:$A$17),N70)),IF(O70&gt;=TIME(18,0,0),WORKDAY.INTL(N70,1,V70,'Resmi Tatiller'!$A$2:$A$17),WORKDAY.INTL(N70-1,1,V70,'Resmi Tatiller'!$A$2:$A$17))))))</f>
        <v/>
      </c>
      <c r="X70" s="8" t="str">
        <f t="shared" si="58"/>
        <v/>
      </c>
      <c r="Y70" s="11" t="str">
        <f t="shared" si="59"/>
        <v/>
      </c>
      <c r="Z70" s="11" t="str">
        <f t="shared" si="60"/>
        <v/>
      </c>
      <c r="AA70" s="11" t="str">
        <f t="shared" si="61"/>
        <v/>
      </c>
      <c r="AB70" s="11" t="str">
        <f t="shared" si="62"/>
        <v/>
      </c>
      <c r="AC70" s="12" t="str">
        <f t="shared" si="63"/>
        <v/>
      </c>
      <c r="AD70" s="6" t="str">
        <f t="shared" si="64"/>
        <v>Gündüz</v>
      </c>
      <c r="AE70" s="18" t="str">
        <f t="shared" si="67"/>
        <v/>
      </c>
      <c r="AF70" s="18" t="str">
        <f t="shared" si="68"/>
        <v/>
      </c>
      <c r="AG70" s="19" t="str">
        <f t="shared" si="69"/>
        <v/>
      </c>
      <c r="AH70" s="18" t="str">
        <f>IF(AF70="","",WORKDAY.INTL(AF70-1,1,V70,'Resmi Tatiller'!$A$2:$A$17))</f>
        <v/>
      </c>
      <c r="AI70" s="18" t="str">
        <f t="shared" si="70"/>
        <v/>
      </c>
      <c r="AJ70" s="18" t="str">
        <f>IF(AE70="","",IF(AH70&lt;&gt;AF70,AH70+TIME(8,0,0),IF(AG70&lt;TIME(8,0,0),AF70+TIME(8,0,0),IF(AG70&lt;TIME(12,0,0),AE70,IF(AG70&lt;TIME(12,45,0),AF70+TIME(12,45,0),IF(AG70&lt;TIME(15,0,0),AE70,IF(AG70&lt;TIME(15,15,0),AF70+TIME(15,15,0),IF(AG70&lt;TIME(18,0,0),AE70,WORKDAY.INTL(AF70,1,V70,'Resmi Tatiller'!$A$2:$A$17)+TIME(8,0,0)))))))))</f>
        <v/>
      </c>
      <c r="AK70" s="18" t="str">
        <f>IF(AE70="","",IF(AH70&lt;&gt;AF70,AH70+TIME(8,0,0),IF(AG70&lt;TIME(8,0,0),AF70+TIME(8,0,0),IF(AG70&lt;TIME(12,0,0),AE70,IF(AG70&lt;TIME(12,45,0),AF70+TIME(12,45,0),IF(AG70&lt;TIME(15,0,0),AE70,IF(AG70&lt;TIME(15,15,0),AF70+TIME(15,15,0),IF(AG70&lt;TIME(20,0,0),AE70,WORKDAY.INTL(AF70,1,V70,'Resmi Tatiller'!$A$2:$A$17)+TIME(8,0,0)))))))))</f>
        <v/>
      </c>
      <c r="AL70" s="18" t="str">
        <f t="shared" si="71"/>
        <v/>
      </c>
    </row>
    <row r="71" spans="1:38" x14ac:dyDescent="0.25">
      <c r="A71" s="6" t="str">
        <f t="shared" si="48"/>
        <v/>
      </c>
      <c r="B71" s="6"/>
      <c r="C71" s="7" t="str">
        <f>IFERROR(VLOOKUP(B71,'Ürün Veri'!$A:$E,2,FALSE),"")</f>
        <v/>
      </c>
      <c r="D71" s="7" t="str">
        <f>IFERROR(VLOOKUP(B71,'Ürün Veri'!$A:$E,3,FALSE),"")</f>
        <v/>
      </c>
      <c r="E71" s="7" t="str">
        <f>IFERROR(VLOOKUP(B71,'Ürün Veri'!$A:$E,4,FALSE),"")</f>
        <v/>
      </c>
      <c r="F71" s="7" t="str">
        <f>IFERROR(VLOOKUP(B71,'Ürün Veri'!$A:$E,5,FALSE),"")</f>
        <v/>
      </c>
      <c r="G71" s="6"/>
      <c r="H71" s="6"/>
      <c r="I71" s="14">
        <v>10</v>
      </c>
      <c r="J71" s="15">
        <f t="shared" si="49"/>
        <v>45</v>
      </c>
      <c r="K71" s="15">
        <f t="shared" si="50"/>
        <v>15</v>
      </c>
      <c r="L71" s="8">
        <f t="shared" si="51"/>
        <v>9</v>
      </c>
      <c r="M71" s="6" t="s">
        <v>763</v>
      </c>
      <c r="N71" s="9" t="str">
        <f t="shared" si="65"/>
        <v/>
      </c>
      <c r="O71" s="10" t="str">
        <f t="shared" si="66"/>
        <v/>
      </c>
      <c r="P71" s="8" t="str">
        <f t="shared" si="52"/>
        <v/>
      </c>
      <c r="Q71" s="8" t="str">
        <f t="shared" si="53"/>
        <v/>
      </c>
      <c r="R71" s="9" t="str">
        <f>IF(AB71="","",WORKDAY.INTL(W71,AA71,V71,'Resmi Tatiller'!$A$2:$A$17))</f>
        <v/>
      </c>
      <c r="S71" s="10" t="str">
        <f t="shared" si="54"/>
        <v/>
      </c>
      <c r="T71" s="8" t="str">
        <f t="shared" si="55"/>
        <v>Boş</v>
      </c>
      <c r="U71" s="8">
        <f t="shared" si="56"/>
        <v>540</v>
      </c>
      <c r="V71" s="11" t="str">
        <f t="shared" si="57"/>
        <v>0000011</v>
      </c>
      <c r="W71" s="9" t="str">
        <f>IF(OR(N71="",O71=""),"",IF($AD71="24 Saat",N71,IF($AD71="12 Saat",IF(O71&gt;=TIME(20,0,0),WORKDAY.INTL(N71,1,V71,'Resmi Tatiller'!$A$2:$A$17),WORKDAY.INTL(N71-1,1,V71,'Resmi Tatiller'!$A$2:$A$17)),IF($AD71="2 Vardiya",IF(O71&lt;TIME(6,0,0),N71-1,IF(O71&lt;TIME(8,0,0),WORKDAY.INTL(N71-1,1,V71,'Resmi Tatiller'!$A$2:$A$17),N71)),IF(O71&gt;=TIME(18,0,0),WORKDAY.INTL(N71,1,V71,'Resmi Tatiller'!$A$2:$A$17),WORKDAY.INTL(N71-1,1,V71,'Resmi Tatiller'!$A$2:$A$17))))))</f>
        <v/>
      </c>
      <c r="X71" s="8" t="str">
        <f t="shared" si="58"/>
        <v/>
      </c>
      <c r="Y71" s="11" t="str">
        <f t="shared" si="59"/>
        <v/>
      </c>
      <c r="Z71" s="11" t="str">
        <f t="shared" si="60"/>
        <v/>
      </c>
      <c r="AA71" s="11" t="str">
        <f t="shared" si="61"/>
        <v/>
      </c>
      <c r="AB71" s="11" t="str">
        <f t="shared" si="62"/>
        <v/>
      </c>
      <c r="AC71" s="12" t="str">
        <f t="shared" si="63"/>
        <v/>
      </c>
      <c r="AD71" s="6" t="str">
        <f t="shared" si="64"/>
        <v>Gündüz</v>
      </c>
      <c r="AE71" s="18" t="str">
        <f t="shared" si="67"/>
        <v/>
      </c>
      <c r="AF71" s="18" t="str">
        <f t="shared" si="68"/>
        <v/>
      </c>
      <c r="AG71" s="19" t="str">
        <f t="shared" si="69"/>
        <v/>
      </c>
      <c r="AH71" s="18" t="str">
        <f>IF(AF71="","",WORKDAY.INTL(AF71-1,1,V71,'Resmi Tatiller'!$A$2:$A$17))</f>
        <v/>
      </c>
      <c r="AI71" s="18" t="str">
        <f t="shared" si="70"/>
        <v/>
      </c>
      <c r="AJ71" s="18" t="str">
        <f>IF(AE71="","",IF(AH71&lt;&gt;AF71,AH71+TIME(8,0,0),IF(AG71&lt;TIME(8,0,0),AF71+TIME(8,0,0),IF(AG71&lt;TIME(12,0,0),AE71,IF(AG71&lt;TIME(12,45,0),AF71+TIME(12,45,0),IF(AG71&lt;TIME(15,0,0),AE71,IF(AG71&lt;TIME(15,15,0),AF71+TIME(15,15,0),IF(AG71&lt;TIME(18,0,0),AE71,WORKDAY.INTL(AF71,1,V71,'Resmi Tatiller'!$A$2:$A$17)+TIME(8,0,0)))))))))</f>
        <v/>
      </c>
      <c r="AK71" s="18" t="str">
        <f>IF(AE71="","",IF(AH71&lt;&gt;AF71,AH71+TIME(8,0,0),IF(AG71&lt;TIME(8,0,0),AF71+TIME(8,0,0),IF(AG71&lt;TIME(12,0,0),AE71,IF(AG71&lt;TIME(12,45,0),AF71+TIME(12,45,0),IF(AG71&lt;TIME(15,0,0),AE71,IF(AG71&lt;TIME(15,15,0),AF71+TIME(15,15,0),IF(AG71&lt;TIME(20,0,0),AE71,WORKDAY.INTL(AF71,1,V71,'Resmi Tatiller'!$A$2:$A$17)+TIME(8,0,0)))))))))</f>
        <v/>
      </c>
      <c r="AL71" s="18" t="str">
        <f t="shared" si="71"/>
        <v/>
      </c>
    </row>
    <row r="72" spans="1:38" x14ac:dyDescent="0.25">
      <c r="A72" s="6" t="str">
        <f t="shared" si="48"/>
        <v/>
      </c>
      <c r="B72" s="6"/>
      <c r="C72" s="7" t="str">
        <f>IFERROR(VLOOKUP(B72,'Ürün Veri'!$A:$E,2,FALSE),"")</f>
        <v/>
      </c>
      <c r="D72" s="7" t="str">
        <f>IFERROR(VLOOKUP(B72,'Ürün Veri'!$A:$E,3,FALSE),"")</f>
        <v/>
      </c>
      <c r="E72" s="7" t="str">
        <f>IFERROR(VLOOKUP(B72,'Ürün Veri'!$A:$E,4,FALSE),"")</f>
        <v/>
      </c>
      <c r="F72" s="7" t="str">
        <f>IFERROR(VLOOKUP(B72,'Ürün Veri'!$A:$E,5,FALSE),"")</f>
        <v/>
      </c>
      <c r="G72" s="6"/>
      <c r="H72" s="6"/>
      <c r="I72" s="14">
        <v>10</v>
      </c>
      <c r="J72" s="15">
        <f t="shared" si="49"/>
        <v>45</v>
      </c>
      <c r="K72" s="15">
        <f t="shared" si="50"/>
        <v>15</v>
      </c>
      <c r="L72" s="8">
        <f t="shared" si="51"/>
        <v>9</v>
      </c>
      <c r="M72" s="6" t="s">
        <v>763</v>
      </c>
      <c r="N72" s="9" t="str">
        <f t="shared" si="65"/>
        <v/>
      </c>
      <c r="O72" s="10" t="str">
        <f t="shared" si="66"/>
        <v/>
      </c>
      <c r="P72" s="8" t="str">
        <f t="shared" si="52"/>
        <v/>
      </c>
      <c r="Q72" s="8" t="str">
        <f t="shared" si="53"/>
        <v/>
      </c>
      <c r="R72" s="9" t="str">
        <f>IF(AB72="","",WORKDAY.INTL(W72,AA72,V72,'Resmi Tatiller'!$A$2:$A$17))</f>
        <v/>
      </c>
      <c r="S72" s="10" t="str">
        <f t="shared" si="54"/>
        <v/>
      </c>
      <c r="T72" s="8" t="str">
        <f t="shared" si="55"/>
        <v>Boş</v>
      </c>
      <c r="U72" s="8">
        <f t="shared" si="56"/>
        <v>540</v>
      </c>
      <c r="V72" s="11" t="str">
        <f t="shared" si="57"/>
        <v>0000011</v>
      </c>
      <c r="W72" s="9" t="str">
        <f>IF(OR(N72="",O72=""),"",IF($AD72="24 Saat",N72,IF($AD72="12 Saat",IF(O72&gt;=TIME(20,0,0),WORKDAY.INTL(N72,1,V72,'Resmi Tatiller'!$A$2:$A$17),WORKDAY.INTL(N72-1,1,V72,'Resmi Tatiller'!$A$2:$A$17)),IF($AD72="2 Vardiya",IF(O72&lt;TIME(6,0,0),N72-1,IF(O72&lt;TIME(8,0,0),WORKDAY.INTL(N72-1,1,V72,'Resmi Tatiller'!$A$2:$A$17),N72)),IF(O72&gt;=TIME(18,0,0),WORKDAY.INTL(N72,1,V72,'Resmi Tatiller'!$A$2:$A$17),WORKDAY.INTL(N72-1,1,V72,'Resmi Tatiller'!$A$2:$A$17))))))</f>
        <v/>
      </c>
      <c r="X72" s="8" t="str">
        <f t="shared" si="58"/>
        <v/>
      </c>
      <c r="Y72" s="11" t="str">
        <f t="shared" si="59"/>
        <v/>
      </c>
      <c r="Z72" s="11" t="str">
        <f t="shared" si="60"/>
        <v/>
      </c>
      <c r="AA72" s="11" t="str">
        <f t="shared" si="61"/>
        <v/>
      </c>
      <c r="AB72" s="11" t="str">
        <f t="shared" si="62"/>
        <v/>
      </c>
      <c r="AC72" s="12" t="str">
        <f t="shared" si="63"/>
        <v/>
      </c>
      <c r="AD72" s="6" t="str">
        <f t="shared" si="64"/>
        <v>Gündüz</v>
      </c>
      <c r="AE72" s="18" t="str">
        <f t="shared" si="67"/>
        <v/>
      </c>
      <c r="AF72" s="18" t="str">
        <f t="shared" si="68"/>
        <v/>
      </c>
      <c r="AG72" s="19" t="str">
        <f t="shared" si="69"/>
        <v/>
      </c>
      <c r="AH72" s="18" t="str">
        <f>IF(AF72="","",WORKDAY.INTL(AF72-1,1,V72,'Resmi Tatiller'!$A$2:$A$17))</f>
        <v/>
      </c>
      <c r="AI72" s="18" t="str">
        <f t="shared" si="70"/>
        <v/>
      </c>
      <c r="AJ72" s="18" t="str">
        <f>IF(AE72="","",IF(AH72&lt;&gt;AF72,AH72+TIME(8,0,0),IF(AG72&lt;TIME(8,0,0),AF72+TIME(8,0,0),IF(AG72&lt;TIME(12,0,0),AE72,IF(AG72&lt;TIME(12,45,0),AF72+TIME(12,45,0),IF(AG72&lt;TIME(15,0,0),AE72,IF(AG72&lt;TIME(15,15,0),AF72+TIME(15,15,0),IF(AG72&lt;TIME(18,0,0),AE72,WORKDAY.INTL(AF72,1,V72,'Resmi Tatiller'!$A$2:$A$17)+TIME(8,0,0)))))))))</f>
        <v/>
      </c>
      <c r="AK72" s="18" t="str">
        <f>IF(AE72="","",IF(AH72&lt;&gt;AF72,AH72+TIME(8,0,0),IF(AG72&lt;TIME(8,0,0),AF72+TIME(8,0,0),IF(AG72&lt;TIME(12,0,0),AE72,IF(AG72&lt;TIME(12,45,0),AF72+TIME(12,45,0),IF(AG72&lt;TIME(15,0,0),AE72,IF(AG72&lt;TIME(15,15,0),AF72+TIME(15,15,0),IF(AG72&lt;TIME(20,0,0),AE72,WORKDAY.INTL(AF72,1,V72,'Resmi Tatiller'!$A$2:$A$17)+TIME(8,0,0)))))))))</f>
        <v/>
      </c>
      <c r="AL72" s="18" t="str">
        <f t="shared" si="71"/>
        <v/>
      </c>
    </row>
    <row r="73" spans="1:38" x14ac:dyDescent="0.25">
      <c r="A73" s="6" t="str">
        <f t="shared" si="48"/>
        <v/>
      </c>
      <c r="B73" s="6"/>
      <c r="C73" s="7" t="str">
        <f>IFERROR(VLOOKUP(B73,'Ürün Veri'!$A:$E,2,FALSE),"")</f>
        <v/>
      </c>
      <c r="D73" s="7" t="str">
        <f>IFERROR(VLOOKUP(B73,'Ürün Veri'!$A:$E,3,FALSE),"")</f>
        <v/>
      </c>
      <c r="E73" s="7" t="str">
        <f>IFERROR(VLOOKUP(B73,'Ürün Veri'!$A:$E,4,FALSE),"")</f>
        <v/>
      </c>
      <c r="F73" s="7" t="str">
        <f>IFERROR(VLOOKUP(B73,'Ürün Veri'!$A:$E,5,FALSE),"")</f>
        <v/>
      </c>
      <c r="G73" s="6"/>
      <c r="H73" s="6"/>
      <c r="I73" s="14">
        <v>10</v>
      </c>
      <c r="J73" s="15">
        <f t="shared" si="49"/>
        <v>45</v>
      </c>
      <c r="K73" s="15">
        <f t="shared" si="50"/>
        <v>15</v>
      </c>
      <c r="L73" s="8">
        <f t="shared" si="51"/>
        <v>9</v>
      </c>
      <c r="M73" s="6" t="s">
        <v>763</v>
      </c>
      <c r="N73" s="9" t="str">
        <f t="shared" si="65"/>
        <v/>
      </c>
      <c r="O73" s="10" t="str">
        <f t="shared" si="66"/>
        <v/>
      </c>
      <c r="P73" s="8" t="str">
        <f t="shared" si="52"/>
        <v/>
      </c>
      <c r="Q73" s="8" t="str">
        <f t="shared" si="53"/>
        <v/>
      </c>
      <c r="R73" s="9" t="str">
        <f>IF(AB73="","",WORKDAY.INTL(W73,AA73,V73,'Resmi Tatiller'!$A$2:$A$17))</f>
        <v/>
      </c>
      <c r="S73" s="10" t="str">
        <f t="shared" si="54"/>
        <v/>
      </c>
      <c r="T73" s="8" t="str">
        <f t="shared" si="55"/>
        <v>Boş</v>
      </c>
      <c r="U73" s="8">
        <f t="shared" si="56"/>
        <v>540</v>
      </c>
      <c r="V73" s="11" t="str">
        <f t="shared" si="57"/>
        <v>0000011</v>
      </c>
      <c r="W73" s="9" t="str">
        <f>IF(OR(N73="",O73=""),"",IF($AD73="24 Saat",N73,IF($AD73="12 Saat",IF(O73&gt;=TIME(20,0,0),WORKDAY.INTL(N73,1,V73,'Resmi Tatiller'!$A$2:$A$17),WORKDAY.INTL(N73-1,1,V73,'Resmi Tatiller'!$A$2:$A$17)),IF($AD73="2 Vardiya",IF(O73&lt;TIME(6,0,0),N73-1,IF(O73&lt;TIME(8,0,0),WORKDAY.INTL(N73-1,1,V73,'Resmi Tatiller'!$A$2:$A$17),N73)),IF(O73&gt;=TIME(18,0,0),WORKDAY.INTL(N73,1,V73,'Resmi Tatiller'!$A$2:$A$17),WORKDAY.INTL(N73-1,1,V73,'Resmi Tatiller'!$A$2:$A$17))))))</f>
        <v/>
      </c>
      <c r="X73" s="8" t="str">
        <f t="shared" si="58"/>
        <v/>
      </c>
      <c r="Y73" s="11" t="str">
        <f t="shared" si="59"/>
        <v/>
      </c>
      <c r="Z73" s="11" t="str">
        <f t="shared" si="60"/>
        <v/>
      </c>
      <c r="AA73" s="11" t="str">
        <f t="shared" si="61"/>
        <v/>
      </c>
      <c r="AB73" s="11" t="str">
        <f t="shared" si="62"/>
        <v/>
      </c>
      <c r="AC73" s="12" t="str">
        <f t="shared" si="63"/>
        <v/>
      </c>
      <c r="AD73" s="6" t="str">
        <f t="shared" si="64"/>
        <v>Gündüz</v>
      </c>
      <c r="AE73" s="18" t="str">
        <f t="shared" si="67"/>
        <v/>
      </c>
      <c r="AF73" s="18" t="str">
        <f t="shared" si="68"/>
        <v/>
      </c>
      <c r="AG73" s="19" t="str">
        <f t="shared" si="69"/>
        <v/>
      </c>
      <c r="AH73" s="18" t="str">
        <f>IF(AF73="","",WORKDAY.INTL(AF73-1,1,V73,'Resmi Tatiller'!$A$2:$A$17))</f>
        <v/>
      </c>
      <c r="AI73" s="18" t="str">
        <f t="shared" si="70"/>
        <v/>
      </c>
      <c r="AJ73" s="18" t="str">
        <f>IF(AE73="","",IF(AH73&lt;&gt;AF73,AH73+TIME(8,0,0),IF(AG73&lt;TIME(8,0,0),AF73+TIME(8,0,0),IF(AG73&lt;TIME(12,0,0),AE73,IF(AG73&lt;TIME(12,45,0),AF73+TIME(12,45,0),IF(AG73&lt;TIME(15,0,0),AE73,IF(AG73&lt;TIME(15,15,0),AF73+TIME(15,15,0),IF(AG73&lt;TIME(18,0,0),AE73,WORKDAY.INTL(AF73,1,V73,'Resmi Tatiller'!$A$2:$A$17)+TIME(8,0,0)))))))))</f>
        <v/>
      </c>
      <c r="AK73" s="18" t="str">
        <f>IF(AE73="","",IF(AH73&lt;&gt;AF73,AH73+TIME(8,0,0),IF(AG73&lt;TIME(8,0,0),AF73+TIME(8,0,0),IF(AG73&lt;TIME(12,0,0),AE73,IF(AG73&lt;TIME(12,45,0),AF73+TIME(12,45,0),IF(AG73&lt;TIME(15,0,0),AE73,IF(AG73&lt;TIME(15,15,0),AF73+TIME(15,15,0),IF(AG73&lt;TIME(20,0,0),AE73,WORKDAY.INTL(AF73,1,V73,'Resmi Tatiller'!$A$2:$A$17)+TIME(8,0,0)))))))))</f>
        <v/>
      </c>
      <c r="AL73" s="18" t="str">
        <f t="shared" si="71"/>
        <v/>
      </c>
    </row>
    <row r="74" spans="1:38" x14ac:dyDescent="0.25">
      <c r="A74" s="6" t="str">
        <f t="shared" si="48"/>
        <v/>
      </c>
      <c r="B74" s="6"/>
      <c r="C74" s="7" t="str">
        <f>IFERROR(VLOOKUP(B74,'Ürün Veri'!$A:$E,2,FALSE),"")</f>
        <v/>
      </c>
      <c r="D74" s="7" t="str">
        <f>IFERROR(VLOOKUP(B74,'Ürün Veri'!$A:$E,3,FALSE),"")</f>
        <v/>
      </c>
      <c r="E74" s="7" t="str">
        <f>IFERROR(VLOOKUP(B74,'Ürün Veri'!$A:$E,4,FALSE),"")</f>
        <v/>
      </c>
      <c r="F74" s="7" t="str">
        <f>IFERROR(VLOOKUP(B74,'Ürün Veri'!$A:$E,5,FALSE),"")</f>
        <v/>
      </c>
      <c r="G74" s="6"/>
      <c r="H74" s="6"/>
      <c r="I74" s="14">
        <v>10</v>
      </c>
      <c r="J74" s="15">
        <f t="shared" si="49"/>
        <v>45</v>
      </c>
      <c r="K74" s="15">
        <f t="shared" si="50"/>
        <v>15</v>
      </c>
      <c r="L74" s="8">
        <f t="shared" si="51"/>
        <v>9</v>
      </c>
      <c r="M74" s="6" t="s">
        <v>763</v>
      </c>
      <c r="N74" s="9" t="str">
        <f t="shared" si="65"/>
        <v/>
      </c>
      <c r="O74" s="10" t="str">
        <f t="shared" si="66"/>
        <v/>
      </c>
      <c r="P74" s="8" t="str">
        <f t="shared" si="52"/>
        <v/>
      </c>
      <c r="Q74" s="8" t="str">
        <f t="shared" si="53"/>
        <v/>
      </c>
      <c r="R74" s="9" t="str">
        <f>IF(AB74="","",WORKDAY.INTL(W74,AA74,V74,'Resmi Tatiller'!$A$2:$A$17))</f>
        <v/>
      </c>
      <c r="S74" s="10" t="str">
        <f t="shared" si="54"/>
        <v/>
      </c>
      <c r="T74" s="8" t="str">
        <f t="shared" si="55"/>
        <v>Boş</v>
      </c>
      <c r="U74" s="8">
        <f t="shared" si="56"/>
        <v>540</v>
      </c>
      <c r="V74" s="11" t="str">
        <f t="shared" si="57"/>
        <v>0000011</v>
      </c>
      <c r="W74" s="9" t="str">
        <f>IF(OR(N74="",O74=""),"",IF($AD74="24 Saat",N74,IF($AD74="12 Saat",IF(O74&gt;=TIME(20,0,0),WORKDAY.INTL(N74,1,V74,'Resmi Tatiller'!$A$2:$A$17),WORKDAY.INTL(N74-1,1,V74,'Resmi Tatiller'!$A$2:$A$17)),IF($AD74="2 Vardiya",IF(O74&lt;TIME(6,0,0),N74-1,IF(O74&lt;TIME(8,0,0),WORKDAY.INTL(N74-1,1,V74,'Resmi Tatiller'!$A$2:$A$17),N74)),IF(O74&gt;=TIME(18,0,0),WORKDAY.INTL(N74,1,V74,'Resmi Tatiller'!$A$2:$A$17),WORKDAY.INTL(N74-1,1,V74,'Resmi Tatiller'!$A$2:$A$17))))))</f>
        <v/>
      </c>
      <c r="X74" s="8" t="str">
        <f t="shared" si="58"/>
        <v/>
      </c>
      <c r="Y74" s="11" t="str">
        <f t="shared" si="59"/>
        <v/>
      </c>
      <c r="Z74" s="11" t="str">
        <f t="shared" si="60"/>
        <v/>
      </c>
      <c r="AA74" s="11" t="str">
        <f t="shared" si="61"/>
        <v/>
      </c>
      <c r="AB74" s="11" t="str">
        <f t="shared" si="62"/>
        <v/>
      </c>
      <c r="AC74" s="12" t="str">
        <f t="shared" si="63"/>
        <v/>
      </c>
      <c r="AD74" s="6" t="str">
        <f t="shared" si="64"/>
        <v>Gündüz</v>
      </c>
      <c r="AE74" s="18" t="str">
        <f t="shared" si="67"/>
        <v/>
      </c>
      <c r="AF74" s="18" t="str">
        <f t="shared" si="68"/>
        <v/>
      </c>
      <c r="AG74" s="19" t="str">
        <f t="shared" si="69"/>
        <v/>
      </c>
      <c r="AH74" s="18" t="str">
        <f>IF(AF74="","",WORKDAY.INTL(AF74-1,1,V74,'Resmi Tatiller'!$A$2:$A$17))</f>
        <v/>
      </c>
      <c r="AI74" s="18" t="str">
        <f t="shared" si="70"/>
        <v/>
      </c>
      <c r="AJ74" s="18" t="str">
        <f>IF(AE74="","",IF(AH74&lt;&gt;AF74,AH74+TIME(8,0,0),IF(AG74&lt;TIME(8,0,0),AF74+TIME(8,0,0),IF(AG74&lt;TIME(12,0,0),AE74,IF(AG74&lt;TIME(12,45,0),AF74+TIME(12,45,0),IF(AG74&lt;TIME(15,0,0),AE74,IF(AG74&lt;TIME(15,15,0),AF74+TIME(15,15,0),IF(AG74&lt;TIME(18,0,0),AE74,WORKDAY.INTL(AF74,1,V74,'Resmi Tatiller'!$A$2:$A$17)+TIME(8,0,0)))))))))</f>
        <v/>
      </c>
      <c r="AK74" s="18" t="str">
        <f>IF(AE74="","",IF(AH74&lt;&gt;AF74,AH74+TIME(8,0,0),IF(AG74&lt;TIME(8,0,0),AF74+TIME(8,0,0),IF(AG74&lt;TIME(12,0,0),AE74,IF(AG74&lt;TIME(12,45,0),AF74+TIME(12,45,0),IF(AG74&lt;TIME(15,0,0),AE74,IF(AG74&lt;TIME(15,15,0),AF74+TIME(15,15,0),IF(AG74&lt;TIME(20,0,0),AE74,WORKDAY.INTL(AF74,1,V74,'Resmi Tatiller'!$A$2:$A$17)+TIME(8,0,0)))))))))</f>
        <v/>
      </c>
      <c r="AL74" s="18" t="str">
        <f t="shared" si="71"/>
        <v/>
      </c>
    </row>
    <row r="75" spans="1:38" x14ac:dyDescent="0.25">
      <c r="A75" s="6" t="str">
        <f t="shared" si="48"/>
        <v/>
      </c>
      <c r="B75" s="6"/>
      <c r="C75" s="7" t="str">
        <f>IFERROR(VLOOKUP(B75,'Ürün Veri'!$A:$E,2,FALSE),"")</f>
        <v/>
      </c>
      <c r="D75" s="7" t="str">
        <f>IFERROR(VLOOKUP(B75,'Ürün Veri'!$A:$E,3,FALSE),"")</f>
        <v/>
      </c>
      <c r="E75" s="7" t="str">
        <f>IFERROR(VLOOKUP(B75,'Ürün Veri'!$A:$E,4,FALSE),"")</f>
        <v/>
      </c>
      <c r="F75" s="7" t="str">
        <f>IFERROR(VLOOKUP(B75,'Ürün Veri'!$A:$E,5,FALSE),"")</f>
        <v/>
      </c>
      <c r="G75" s="6"/>
      <c r="H75" s="6"/>
      <c r="I75" s="14">
        <v>10</v>
      </c>
      <c r="J75" s="15">
        <f t="shared" si="49"/>
        <v>45</v>
      </c>
      <c r="K75" s="15">
        <f t="shared" si="50"/>
        <v>15</v>
      </c>
      <c r="L75" s="8">
        <f t="shared" si="51"/>
        <v>9</v>
      </c>
      <c r="M75" s="6" t="s">
        <v>763</v>
      </c>
      <c r="N75" s="9" t="str">
        <f t="shared" si="65"/>
        <v/>
      </c>
      <c r="O75" s="10" t="str">
        <f t="shared" si="66"/>
        <v/>
      </c>
      <c r="P75" s="8" t="str">
        <f t="shared" si="52"/>
        <v/>
      </c>
      <c r="Q75" s="8" t="str">
        <f t="shared" si="53"/>
        <v/>
      </c>
      <c r="R75" s="9" t="str">
        <f>IF(AB75="","",WORKDAY.INTL(W75,AA75,V75,'Resmi Tatiller'!$A$2:$A$17))</f>
        <v/>
      </c>
      <c r="S75" s="10" t="str">
        <f t="shared" si="54"/>
        <v/>
      </c>
      <c r="T75" s="8" t="str">
        <f t="shared" si="55"/>
        <v>Boş</v>
      </c>
      <c r="U75" s="8">
        <f t="shared" si="56"/>
        <v>540</v>
      </c>
      <c r="V75" s="11" t="str">
        <f t="shared" si="57"/>
        <v>0000011</v>
      </c>
      <c r="W75" s="9" t="str">
        <f>IF(OR(N75="",O75=""),"",IF($AD75="24 Saat",N75,IF($AD75="12 Saat",IF(O75&gt;=TIME(20,0,0),WORKDAY.INTL(N75,1,V75,'Resmi Tatiller'!$A$2:$A$17),WORKDAY.INTL(N75-1,1,V75,'Resmi Tatiller'!$A$2:$A$17)),IF($AD75="2 Vardiya",IF(O75&lt;TIME(6,0,0),N75-1,IF(O75&lt;TIME(8,0,0),WORKDAY.INTL(N75-1,1,V75,'Resmi Tatiller'!$A$2:$A$17),N75)),IF(O75&gt;=TIME(18,0,0),WORKDAY.INTL(N75,1,V75,'Resmi Tatiller'!$A$2:$A$17),WORKDAY.INTL(N75-1,1,V75,'Resmi Tatiller'!$A$2:$A$17))))))</f>
        <v/>
      </c>
      <c r="X75" s="8" t="str">
        <f t="shared" si="58"/>
        <v/>
      </c>
      <c r="Y75" s="11" t="str">
        <f t="shared" si="59"/>
        <v/>
      </c>
      <c r="Z75" s="11" t="str">
        <f t="shared" si="60"/>
        <v/>
      </c>
      <c r="AA75" s="11" t="str">
        <f t="shared" si="61"/>
        <v/>
      </c>
      <c r="AB75" s="11" t="str">
        <f t="shared" si="62"/>
        <v/>
      </c>
      <c r="AC75" s="12" t="str">
        <f t="shared" si="63"/>
        <v/>
      </c>
      <c r="AD75" s="6" t="str">
        <f t="shared" si="64"/>
        <v>Gündüz</v>
      </c>
      <c r="AE75" s="18" t="str">
        <f t="shared" si="67"/>
        <v/>
      </c>
      <c r="AF75" s="18" t="str">
        <f t="shared" si="68"/>
        <v/>
      </c>
      <c r="AG75" s="19" t="str">
        <f t="shared" si="69"/>
        <v/>
      </c>
      <c r="AH75" s="18" t="str">
        <f>IF(AF75="","",WORKDAY.INTL(AF75-1,1,V75,'Resmi Tatiller'!$A$2:$A$17))</f>
        <v/>
      </c>
      <c r="AI75" s="18" t="str">
        <f t="shared" si="70"/>
        <v/>
      </c>
      <c r="AJ75" s="18" t="str">
        <f>IF(AE75="","",IF(AH75&lt;&gt;AF75,AH75+TIME(8,0,0),IF(AG75&lt;TIME(8,0,0),AF75+TIME(8,0,0),IF(AG75&lt;TIME(12,0,0),AE75,IF(AG75&lt;TIME(12,45,0),AF75+TIME(12,45,0),IF(AG75&lt;TIME(15,0,0),AE75,IF(AG75&lt;TIME(15,15,0),AF75+TIME(15,15,0),IF(AG75&lt;TIME(18,0,0),AE75,WORKDAY.INTL(AF75,1,V75,'Resmi Tatiller'!$A$2:$A$17)+TIME(8,0,0)))))))))</f>
        <v/>
      </c>
      <c r="AK75" s="18" t="str">
        <f>IF(AE75="","",IF(AH75&lt;&gt;AF75,AH75+TIME(8,0,0),IF(AG75&lt;TIME(8,0,0),AF75+TIME(8,0,0),IF(AG75&lt;TIME(12,0,0),AE75,IF(AG75&lt;TIME(12,45,0),AF75+TIME(12,45,0),IF(AG75&lt;TIME(15,0,0),AE75,IF(AG75&lt;TIME(15,15,0),AF75+TIME(15,15,0),IF(AG75&lt;TIME(20,0,0),AE75,WORKDAY.INTL(AF75,1,V75,'Resmi Tatiller'!$A$2:$A$17)+TIME(8,0,0)))))))))</f>
        <v/>
      </c>
      <c r="AL75" s="18" t="str">
        <f t="shared" si="71"/>
        <v/>
      </c>
    </row>
    <row r="76" spans="1:38" x14ac:dyDescent="0.25">
      <c r="A76" s="6" t="str">
        <f t="shared" si="48"/>
        <v/>
      </c>
      <c r="B76" s="6"/>
      <c r="C76" s="7" t="str">
        <f>IFERROR(VLOOKUP(B76,'Ürün Veri'!$A:$E,2,FALSE),"")</f>
        <v/>
      </c>
      <c r="D76" s="7" t="str">
        <f>IFERROR(VLOOKUP(B76,'Ürün Veri'!$A:$E,3,FALSE),"")</f>
        <v/>
      </c>
      <c r="E76" s="7" t="str">
        <f>IFERROR(VLOOKUP(B76,'Ürün Veri'!$A:$E,4,FALSE),"")</f>
        <v/>
      </c>
      <c r="F76" s="7" t="str">
        <f>IFERROR(VLOOKUP(B76,'Ürün Veri'!$A:$E,5,FALSE),"")</f>
        <v/>
      </c>
      <c r="G76" s="6"/>
      <c r="H76" s="6"/>
      <c r="I76" s="14">
        <v>10</v>
      </c>
      <c r="J76" s="15">
        <f t="shared" si="49"/>
        <v>45</v>
      </c>
      <c r="K76" s="15">
        <f t="shared" si="50"/>
        <v>15</v>
      </c>
      <c r="L76" s="8">
        <f t="shared" si="51"/>
        <v>9</v>
      </c>
      <c r="M76" s="6" t="s">
        <v>763</v>
      </c>
      <c r="N76" s="9" t="str">
        <f t="shared" si="65"/>
        <v/>
      </c>
      <c r="O76" s="10" t="str">
        <f t="shared" si="66"/>
        <v/>
      </c>
      <c r="P76" s="8" t="str">
        <f t="shared" si="52"/>
        <v/>
      </c>
      <c r="Q76" s="8" t="str">
        <f t="shared" si="53"/>
        <v/>
      </c>
      <c r="R76" s="9" t="str">
        <f>IF(AB76="","",WORKDAY.INTL(W76,AA76,V76,'Resmi Tatiller'!$A$2:$A$17))</f>
        <v/>
      </c>
      <c r="S76" s="10" t="str">
        <f t="shared" si="54"/>
        <v/>
      </c>
      <c r="T76" s="8" t="str">
        <f t="shared" si="55"/>
        <v>Boş</v>
      </c>
      <c r="U76" s="8">
        <f t="shared" si="56"/>
        <v>540</v>
      </c>
      <c r="V76" s="11" t="str">
        <f t="shared" si="57"/>
        <v>0000011</v>
      </c>
      <c r="W76" s="9" t="str">
        <f>IF(OR(N76="",O76=""),"",IF($AD76="24 Saat",N76,IF($AD76="12 Saat",IF(O76&gt;=TIME(20,0,0),WORKDAY.INTL(N76,1,V76,'Resmi Tatiller'!$A$2:$A$17),WORKDAY.INTL(N76-1,1,V76,'Resmi Tatiller'!$A$2:$A$17)),IF($AD76="2 Vardiya",IF(O76&lt;TIME(6,0,0),N76-1,IF(O76&lt;TIME(8,0,0),WORKDAY.INTL(N76-1,1,V76,'Resmi Tatiller'!$A$2:$A$17),N76)),IF(O76&gt;=TIME(18,0,0),WORKDAY.INTL(N76,1,V76,'Resmi Tatiller'!$A$2:$A$17),WORKDAY.INTL(N76-1,1,V76,'Resmi Tatiller'!$A$2:$A$17))))))</f>
        <v/>
      </c>
      <c r="X76" s="8" t="str">
        <f t="shared" si="58"/>
        <v/>
      </c>
      <c r="Y76" s="11" t="str">
        <f t="shared" si="59"/>
        <v/>
      </c>
      <c r="Z76" s="11" t="str">
        <f t="shared" si="60"/>
        <v/>
      </c>
      <c r="AA76" s="11" t="str">
        <f t="shared" si="61"/>
        <v/>
      </c>
      <c r="AB76" s="11" t="str">
        <f t="shared" si="62"/>
        <v/>
      </c>
      <c r="AC76" s="12" t="str">
        <f t="shared" si="63"/>
        <v/>
      </c>
      <c r="AD76" s="6" t="str">
        <f t="shared" si="64"/>
        <v>Gündüz</v>
      </c>
      <c r="AE76" s="18" t="str">
        <f t="shared" si="67"/>
        <v/>
      </c>
      <c r="AF76" s="18" t="str">
        <f t="shared" si="68"/>
        <v/>
      </c>
      <c r="AG76" s="19" t="str">
        <f t="shared" si="69"/>
        <v/>
      </c>
      <c r="AH76" s="18" t="str">
        <f>IF(AF76="","",WORKDAY.INTL(AF76-1,1,V76,'Resmi Tatiller'!$A$2:$A$17))</f>
        <v/>
      </c>
      <c r="AI76" s="18" t="str">
        <f t="shared" si="70"/>
        <v/>
      </c>
      <c r="AJ76" s="18" t="str">
        <f>IF(AE76="","",IF(AH76&lt;&gt;AF76,AH76+TIME(8,0,0),IF(AG76&lt;TIME(8,0,0),AF76+TIME(8,0,0),IF(AG76&lt;TIME(12,0,0),AE76,IF(AG76&lt;TIME(12,45,0),AF76+TIME(12,45,0),IF(AG76&lt;TIME(15,0,0),AE76,IF(AG76&lt;TIME(15,15,0),AF76+TIME(15,15,0),IF(AG76&lt;TIME(18,0,0),AE76,WORKDAY.INTL(AF76,1,V76,'Resmi Tatiller'!$A$2:$A$17)+TIME(8,0,0)))))))))</f>
        <v/>
      </c>
      <c r="AK76" s="18" t="str">
        <f>IF(AE76="","",IF(AH76&lt;&gt;AF76,AH76+TIME(8,0,0),IF(AG76&lt;TIME(8,0,0),AF76+TIME(8,0,0),IF(AG76&lt;TIME(12,0,0),AE76,IF(AG76&lt;TIME(12,45,0),AF76+TIME(12,45,0),IF(AG76&lt;TIME(15,0,0),AE76,IF(AG76&lt;TIME(15,15,0),AF76+TIME(15,15,0),IF(AG76&lt;TIME(20,0,0),AE76,WORKDAY.INTL(AF76,1,V76,'Resmi Tatiller'!$A$2:$A$17)+TIME(8,0,0)))))))))</f>
        <v/>
      </c>
      <c r="AL76" s="18" t="str">
        <f t="shared" si="71"/>
        <v/>
      </c>
    </row>
    <row r="77" spans="1:38" x14ac:dyDescent="0.25">
      <c r="A77" s="6" t="str">
        <f t="shared" si="48"/>
        <v/>
      </c>
      <c r="B77" s="6"/>
      <c r="C77" s="7" t="str">
        <f>IFERROR(VLOOKUP(B77,'Ürün Veri'!$A:$E,2,FALSE),"")</f>
        <v/>
      </c>
      <c r="D77" s="7" t="str">
        <f>IFERROR(VLOOKUP(B77,'Ürün Veri'!$A:$E,3,FALSE),"")</f>
        <v/>
      </c>
      <c r="E77" s="7" t="str">
        <f>IFERROR(VLOOKUP(B77,'Ürün Veri'!$A:$E,4,FALSE),"")</f>
        <v/>
      </c>
      <c r="F77" s="7" t="str">
        <f>IFERROR(VLOOKUP(B77,'Ürün Veri'!$A:$E,5,FALSE),"")</f>
        <v/>
      </c>
      <c r="G77" s="6"/>
      <c r="H77" s="6"/>
      <c r="I77" s="14">
        <v>10</v>
      </c>
      <c r="J77" s="15">
        <f t="shared" si="49"/>
        <v>45</v>
      </c>
      <c r="K77" s="15">
        <f t="shared" si="50"/>
        <v>15</v>
      </c>
      <c r="L77" s="8">
        <f t="shared" si="51"/>
        <v>9</v>
      </c>
      <c r="M77" s="6" t="s">
        <v>763</v>
      </c>
      <c r="N77" s="9" t="str">
        <f t="shared" si="65"/>
        <v/>
      </c>
      <c r="O77" s="10" t="str">
        <f t="shared" si="66"/>
        <v/>
      </c>
      <c r="P77" s="8" t="str">
        <f t="shared" si="52"/>
        <v/>
      </c>
      <c r="Q77" s="8" t="str">
        <f t="shared" si="53"/>
        <v/>
      </c>
      <c r="R77" s="9" t="str">
        <f>IF(AB77="","",WORKDAY.INTL(W77,AA77,V77,'Resmi Tatiller'!$A$2:$A$17))</f>
        <v/>
      </c>
      <c r="S77" s="10" t="str">
        <f t="shared" si="54"/>
        <v/>
      </c>
      <c r="T77" s="8" t="str">
        <f t="shared" si="55"/>
        <v>Boş</v>
      </c>
      <c r="U77" s="8">
        <f t="shared" si="56"/>
        <v>540</v>
      </c>
      <c r="V77" s="11" t="str">
        <f t="shared" si="57"/>
        <v>0000011</v>
      </c>
      <c r="W77" s="9" t="str">
        <f>IF(OR(N77="",O77=""),"",IF($AD77="24 Saat",N77,IF($AD77="12 Saat",IF(O77&gt;=TIME(20,0,0),WORKDAY.INTL(N77,1,V77,'Resmi Tatiller'!$A$2:$A$17),WORKDAY.INTL(N77-1,1,V77,'Resmi Tatiller'!$A$2:$A$17)),IF($AD77="2 Vardiya",IF(O77&lt;TIME(6,0,0),N77-1,IF(O77&lt;TIME(8,0,0),WORKDAY.INTL(N77-1,1,V77,'Resmi Tatiller'!$A$2:$A$17),N77)),IF(O77&gt;=TIME(18,0,0),WORKDAY.INTL(N77,1,V77,'Resmi Tatiller'!$A$2:$A$17),WORKDAY.INTL(N77-1,1,V77,'Resmi Tatiller'!$A$2:$A$17))))))</f>
        <v/>
      </c>
      <c r="X77" s="8" t="str">
        <f t="shared" si="58"/>
        <v/>
      </c>
      <c r="Y77" s="11" t="str">
        <f t="shared" si="59"/>
        <v/>
      </c>
      <c r="Z77" s="11" t="str">
        <f t="shared" si="60"/>
        <v/>
      </c>
      <c r="AA77" s="11" t="str">
        <f t="shared" si="61"/>
        <v/>
      </c>
      <c r="AB77" s="11" t="str">
        <f t="shared" si="62"/>
        <v/>
      </c>
      <c r="AC77" s="12" t="str">
        <f t="shared" si="63"/>
        <v/>
      </c>
      <c r="AD77" s="6" t="str">
        <f t="shared" si="64"/>
        <v>Gündüz</v>
      </c>
      <c r="AE77" s="18" t="str">
        <f t="shared" si="67"/>
        <v/>
      </c>
      <c r="AF77" s="18" t="str">
        <f t="shared" si="68"/>
        <v/>
      </c>
      <c r="AG77" s="19" t="str">
        <f t="shared" si="69"/>
        <v/>
      </c>
      <c r="AH77" s="18" t="str">
        <f>IF(AF77="","",WORKDAY.INTL(AF77-1,1,V77,'Resmi Tatiller'!$A$2:$A$17))</f>
        <v/>
      </c>
      <c r="AI77" s="18" t="str">
        <f t="shared" si="70"/>
        <v/>
      </c>
      <c r="AJ77" s="18" t="str">
        <f>IF(AE77="","",IF(AH77&lt;&gt;AF77,AH77+TIME(8,0,0),IF(AG77&lt;TIME(8,0,0),AF77+TIME(8,0,0),IF(AG77&lt;TIME(12,0,0),AE77,IF(AG77&lt;TIME(12,45,0),AF77+TIME(12,45,0),IF(AG77&lt;TIME(15,0,0),AE77,IF(AG77&lt;TIME(15,15,0),AF77+TIME(15,15,0),IF(AG77&lt;TIME(18,0,0),AE77,WORKDAY.INTL(AF77,1,V77,'Resmi Tatiller'!$A$2:$A$17)+TIME(8,0,0)))))))))</f>
        <v/>
      </c>
      <c r="AK77" s="18" t="str">
        <f>IF(AE77="","",IF(AH77&lt;&gt;AF77,AH77+TIME(8,0,0),IF(AG77&lt;TIME(8,0,0),AF77+TIME(8,0,0),IF(AG77&lt;TIME(12,0,0),AE77,IF(AG77&lt;TIME(12,45,0),AF77+TIME(12,45,0),IF(AG77&lt;TIME(15,0,0),AE77,IF(AG77&lt;TIME(15,15,0),AF77+TIME(15,15,0),IF(AG77&lt;TIME(20,0,0),AE77,WORKDAY.INTL(AF77,1,V77,'Resmi Tatiller'!$A$2:$A$17)+TIME(8,0,0)))))))))</f>
        <v/>
      </c>
      <c r="AL77" s="18" t="str">
        <f t="shared" si="71"/>
        <v/>
      </c>
    </row>
    <row r="78" spans="1:38" x14ac:dyDescent="0.25">
      <c r="A78" s="6" t="str">
        <f t="shared" si="48"/>
        <v/>
      </c>
      <c r="B78" s="6"/>
      <c r="C78" s="7" t="str">
        <f>IFERROR(VLOOKUP(B78,'Ürün Veri'!$A:$E,2,FALSE),"")</f>
        <v/>
      </c>
      <c r="D78" s="7" t="str">
        <f>IFERROR(VLOOKUP(B78,'Ürün Veri'!$A:$E,3,FALSE),"")</f>
        <v/>
      </c>
      <c r="E78" s="7" t="str">
        <f>IFERROR(VLOOKUP(B78,'Ürün Veri'!$A:$E,4,FALSE),"")</f>
        <v/>
      </c>
      <c r="F78" s="7" t="str">
        <f>IFERROR(VLOOKUP(B78,'Ürün Veri'!$A:$E,5,FALSE),"")</f>
        <v/>
      </c>
      <c r="G78" s="6"/>
      <c r="H78" s="6"/>
      <c r="I78" s="14">
        <v>10</v>
      </c>
      <c r="J78" s="15">
        <f t="shared" si="49"/>
        <v>45</v>
      </c>
      <c r="K78" s="15">
        <f t="shared" si="50"/>
        <v>15</v>
      </c>
      <c r="L78" s="8">
        <f t="shared" si="51"/>
        <v>9</v>
      </c>
      <c r="M78" s="6" t="s">
        <v>763</v>
      </c>
      <c r="N78" s="9" t="str">
        <f t="shared" si="65"/>
        <v/>
      </c>
      <c r="O78" s="10" t="str">
        <f t="shared" si="66"/>
        <v/>
      </c>
      <c r="P78" s="8" t="str">
        <f t="shared" si="52"/>
        <v/>
      </c>
      <c r="Q78" s="8" t="str">
        <f t="shared" si="53"/>
        <v/>
      </c>
      <c r="R78" s="9" t="str">
        <f>IF(AB78="","",WORKDAY.INTL(W78,AA78,V78,'Resmi Tatiller'!$A$2:$A$17))</f>
        <v/>
      </c>
      <c r="S78" s="10" t="str">
        <f t="shared" si="54"/>
        <v/>
      </c>
      <c r="T78" s="8" t="str">
        <f t="shared" si="55"/>
        <v>Boş</v>
      </c>
      <c r="U78" s="8">
        <f t="shared" si="56"/>
        <v>540</v>
      </c>
      <c r="V78" s="11" t="str">
        <f t="shared" si="57"/>
        <v>0000011</v>
      </c>
      <c r="W78" s="9" t="str">
        <f>IF(OR(N78="",O78=""),"",IF($AD78="24 Saat",N78,IF($AD78="12 Saat",IF(O78&gt;=TIME(20,0,0),WORKDAY.INTL(N78,1,V78,'Resmi Tatiller'!$A$2:$A$17),WORKDAY.INTL(N78-1,1,V78,'Resmi Tatiller'!$A$2:$A$17)),IF($AD78="2 Vardiya",IF(O78&lt;TIME(6,0,0),N78-1,IF(O78&lt;TIME(8,0,0),WORKDAY.INTL(N78-1,1,V78,'Resmi Tatiller'!$A$2:$A$17),N78)),IF(O78&gt;=TIME(18,0,0),WORKDAY.INTL(N78,1,V78,'Resmi Tatiller'!$A$2:$A$17),WORKDAY.INTL(N78-1,1,V78,'Resmi Tatiller'!$A$2:$A$17))))))</f>
        <v/>
      </c>
      <c r="X78" s="8" t="str">
        <f t="shared" si="58"/>
        <v/>
      </c>
      <c r="Y78" s="11" t="str">
        <f t="shared" si="59"/>
        <v/>
      </c>
      <c r="Z78" s="11" t="str">
        <f t="shared" si="60"/>
        <v/>
      </c>
      <c r="AA78" s="11" t="str">
        <f t="shared" si="61"/>
        <v/>
      </c>
      <c r="AB78" s="11" t="str">
        <f t="shared" si="62"/>
        <v/>
      </c>
      <c r="AC78" s="12" t="str">
        <f t="shared" si="63"/>
        <v/>
      </c>
      <c r="AD78" s="6" t="str">
        <f t="shared" si="64"/>
        <v>Gündüz</v>
      </c>
      <c r="AE78" s="18" t="str">
        <f t="shared" si="67"/>
        <v/>
      </c>
      <c r="AF78" s="18" t="str">
        <f t="shared" si="68"/>
        <v/>
      </c>
      <c r="AG78" s="19" t="str">
        <f t="shared" si="69"/>
        <v/>
      </c>
      <c r="AH78" s="18" t="str">
        <f>IF(AF78="","",WORKDAY.INTL(AF78-1,1,V78,'Resmi Tatiller'!$A$2:$A$17))</f>
        <v/>
      </c>
      <c r="AI78" s="18" t="str">
        <f t="shared" si="70"/>
        <v/>
      </c>
      <c r="AJ78" s="18" t="str">
        <f>IF(AE78="","",IF(AH78&lt;&gt;AF78,AH78+TIME(8,0,0),IF(AG78&lt;TIME(8,0,0),AF78+TIME(8,0,0),IF(AG78&lt;TIME(12,0,0),AE78,IF(AG78&lt;TIME(12,45,0),AF78+TIME(12,45,0),IF(AG78&lt;TIME(15,0,0),AE78,IF(AG78&lt;TIME(15,15,0),AF78+TIME(15,15,0),IF(AG78&lt;TIME(18,0,0),AE78,WORKDAY.INTL(AF78,1,V78,'Resmi Tatiller'!$A$2:$A$17)+TIME(8,0,0)))))))))</f>
        <v/>
      </c>
      <c r="AK78" s="18" t="str">
        <f>IF(AE78="","",IF(AH78&lt;&gt;AF78,AH78+TIME(8,0,0),IF(AG78&lt;TIME(8,0,0),AF78+TIME(8,0,0),IF(AG78&lt;TIME(12,0,0),AE78,IF(AG78&lt;TIME(12,45,0),AF78+TIME(12,45,0),IF(AG78&lt;TIME(15,0,0),AE78,IF(AG78&lt;TIME(15,15,0),AF78+TIME(15,15,0),IF(AG78&lt;TIME(20,0,0),AE78,WORKDAY.INTL(AF78,1,V78,'Resmi Tatiller'!$A$2:$A$17)+TIME(8,0,0)))))))))</f>
        <v/>
      </c>
      <c r="AL78" s="18" t="str">
        <f t="shared" si="71"/>
        <v/>
      </c>
    </row>
    <row r="79" spans="1:38" x14ac:dyDescent="0.25">
      <c r="A79" s="6" t="str">
        <f t="shared" si="48"/>
        <v/>
      </c>
      <c r="B79" s="6"/>
      <c r="C79" s="7" t="str">
        <f>IFERROR(VLOOKUP(B79,'Ürün Veri'!$A:$E,2,FALSE),"")</f>
        <v/>
      </c>
      <c r="D79" s="7" t="str">
        <f>IFERROR(VLOOKUP(B79,'Ürün Veri'!$A:$E,3,FALSE),"")</f>
        <v/>
      </c>
      <c r="E79" s="7" t="str">
        <f>IFERROR(VLOOKUP(B79,'Ürün Veri'!$A:$E,4,FALSE),"")</f>
        <v/>
      </c>
      <c r="F79" s="7" t="str">
        <f>IFERROR(VLOOKUP(B79,'Ürün Veri'!$A:$E,5,FALSE),"")</f>
        <v/>
      </c>
      <c r="G79" s="6"/>
      <c r="H79" s="6"/>
      <c r="I79" s="14">
        <v>10</v>
      </c>
      <c r="J79" s="15">
        <f t="shared" si="49"/>
        <v>45</v>
      </c>
      <c r="K79" s="15">
        <f t="shared" si="50"/>
        <v>15</v>
      </c>
      <c r="L79" s="8">
        <f t="shared" si="51"/>
        <v>9</v>
      </c>
      <c r="M79" s="6" t="s">
        <v>763</v>
      </c>
      <c r="N79" s="9" t="str">
        <f t="shared" si="65"/>
        <v/>
      </c>
      <c r="O79" s="10" t="str">
        <f t="shared" si="66"/>
        <v/>
      </c>
      <c r="P79" s="8" t="str">
        <f t="shared" si="52"/>
        <v/>
      </c>
      <c r="Q79" s="8" t="str">
        <f t="shared" si="53"/>
        <v/>
      </c>
      <c r="R79" s="9" t="str">
        <f>IF(AB79="","",WORKDAY.INTL(W79,AA79,V79,'Resmi Tatiller'!$A$2:$A$17))</f>
        <v/>
      </c>
      <c r="S79" s="10" t="str">
        <f t="shared" si="54"/>
        <v/>
      </c>
      <c r="T79" s="8" t="str">
        <f t="shared" si="55"/>
        <v>Boş</v>
      </c>
      <c r="U79" s="8">
        <f t="shared" si="56"/>
        <v>540</v>
      </c>
      <c r="V79" s="11" t="str">
        <f t="shared" si="57"/>
        <v>0000011</v>
      </c>
      <c r="W79" s="9" t="str">
        <f>IF(OR(N79="",O79=""),"",IF($AD79="24 Saat",N79,IF($AD79="12 Saat",IF(O79&gt;=TIME(20,0,0),WORKDAY.INTL(N79,1,V79,'Resmi Tatiller'!$A$2:$A$17),WORKDAY.INTL(N79-1,1,V79,'Resmi Tatiller'!$A$2:$A$17)),IF($AD79="2 Vardiya",IF(O79&lt;TIME(6,0,0),N79-1,IF(O79&lt;TIME(8,0,0),WORKDAY.INTL(N79-1,1,V79,'Resmi Tatiller'!$A$2:$A$17),N79)),IF(O79&gt;=TIME(18,0,0),WORKDAY.INTL(N79,1,V79,'Resmi Tatiller'!$A$2:$A$17),WORKDAY.INTL(N79-1,1,V79,'Resmi Tatiller'!$A$2:$A$17))))))</f>
        <v/>
      </c>
      <c r="X79" s="8" t="str">
        <f t="shared" si="58"/>
        <v/>
      </c>
      <c r="Y79" s="11" t="str">
        <f t="shared" si="59"/>
        <v/>
      </c>
      <c r="Z79" s="11" t="str">
        <f t="shared" si="60"/>
        <v/>
      </c>
      <c r="AA79" s="11" t="str">
        <f t="shared" si="61"/>
        <v/>
      </c>
      <c r="AB79" s="11" t="str">
        <f t="shared" si="62"/>
        <v/>
      </c>
      <c r="AC79" s="12" t="str">
        <f t="shared" si="63"/>
        <v/>
      </c>
      <c r="AD79" s="6" t="str">
        <f t="shared" si="64"/>
        <v>Gündüz</v>
      </c>
      <c r="AE79" s="18" t="str">
        <f t="shared" si="67"/>
        <v/>
      </c>
      <c r="AF79" s="18" t="str">
        <f t="shared" si="68"/>
        <v/>
      </c>
      <c r="AG79" s="19" t="str">
        <f t="shared" si="69"/>
        <v/>
      </c>
      <c r="AH79" s="18" t="str">
        <f>IF(AF79="","",WORKDAY.INTL(AF79-1,1,V79,'Resmi Tatiller'!$A$2:$A$17))</f>
        <v/>
      </c>
      <c r="AI79" s="18" t="str">
        <f t="shared" si="70"/>
        <v/>
      </c>
      <c r="AJ79" s="18" t="str">
        <f>IF(AE79="","",IF(AH79&lt;&gt;AF79,AH79+TIME(8,0,0),IF(AG79&lt;TIME(8,0,0),AF79+TIME(8,0,0),IF(AG79&lt;TIME(12,0,0),AE79,IF(AG79&lt;TIME(12,45,0),AF79+TIME(12,45,0),IF(AG79&lt;TIME(15,0,0),AE79,IF(AG79&lt;TIME(15,15,0),AF79+TIME(15,15,0),IF(AG79&lt;TIME(18,0,0),AE79,WORKDAY.INTL(AF79,1,V79,'Resmi Tatiller'!$A$2:$A$17)+TIME(8,0,0)))))))))</f>
        <v/>
      </c>
      <c r="AK79" s="18" t="str">
        <f>IF(AE79="","",IF(AH79&lt;&gt;AF79,AH79+TIME(8,0,0),IF(AG79&lt;TIME(8,0,0),AF79+TIME(8,0,0),IF(AG79&lt;TIME(12,0,0),AE79,IF(AG79&lt;TIME(12,45,0),AF79+TIME(12,45,0),IF(AG79&lt;TIME(15,0,0),AE79,IF(AG79&lt;TIME(15,15,0),AF79+TIME(15,15,0),IF(AG79&lt;TIME(20,0,0),AE79,WORKDAY.INTL(AF79,1,V79,'Resmi Tatiller'!$A$2:$A$17)+TIME(8,0,0)))))))))</f>
        <v/>
      </c>
      <c r="AL79" s="18" t="str">
        <f t="shared" si="71"/>
        <v/>
      </c>
    </row>
    <row r="80" spans="1:38" x14ac:dyDescent="0.25">
      <c r="A80" s="6" t="str">
        <f t="shared" si="48"/>
        <v/>
      </c>
      <c r="B80" s="6"/>
      <c r="C80" s="7" t="str">
        <f>IFERROR(VLOOKUP(B80,'Ürün Veri'!$A:$E,2,FALSE),"")</f>
        <v/>
      </c>
      <c r="D80" s="7" t="str">
        <f>IFERROR(VLOOKUP(B80,'Ürün Veri'!$A:$E,3,FALSE),"")</f>
        <v/>
      </c>
      <c r="E80" s="7" t="str">
        <f>IFERROR(VLOOKUP(B80,'Ürün Veri'!$A:$E,4,FALSE),"")</f>
        <v/>
      </c>
      <c r="F80" s="7" t="str">
        <f>IFERROR(VLOOKUP(B80,'Ürün Veri'!$A:$E,5,FALSE),"")</f>
        <v/>
      </c>
      <c r="G80" s="6"/>
      <c r="H80" s="6"/>
      <c r="I80" s="14">
        <v>10</v>
      </c>
      <c r="J80" s="15">
        <f t="shared" si="49"/>
        <v>45</v>
      </c>
      <c r="K80" s="15">
        <f t="shared" si="50"/>
        <v>15</v>
      </c>
      <c r="L80" s="8">
        <f t="shared" si="51"/>
        <v>9</v>
      </c>
      <c r="M80" s="6" t="s">
        <v>763</v>
      </c>
      <c r="N80" s="9" t="str">
        <f t="shared" si="65"/>
        <v/>
      </c>
      <c r="O80" s="10" t="str">
        <f t="shared" si="66"/>
        <v/>
      </c>
      <c r="P80" s="8" t="str">
        <f t="shared" si="52"/>
        <v/>
      </c>
      <c r="Q80" s="8" t="str">
        <f t="shared" si="53"/>
        <v/>
      </c>
      <c r="R80" s="9" t="str">
        <f>IF(AB80="","",WORKDAY.INTL(W80,AA80,V80,'Resmi Tatiller'!$A$2:$A$17))</f>
        <v/>
      </c>
      <c r="S80" s="10" t="str">
        <f t="shared" si="54"/>
        <v/>
      </c>
      <c r="T80" s="8" t="str">
        <f t="shared" si="55"/>
        <v>Boş</v>
      </c>
      <c r="U80" s="8">
        <f t="shared" si="56"/>
        <v>540</v>
      </c>
      <c r="V80" s="11" t="str">
        <f t="shared" si="57"/>
        <v>0000011</v>
      </c>
      <c r="W80" s="9" t="str">
        <f>IF(OR(N80="",O80=""),"",IF($AD80="24 Saat",N80,IF($AD80="12 Saat",IF(O80&gt;=TIME(20,0,0),WORKDAY.INTL(N80,1,V80,'Resmi Tatiller'!$A$2:$A$17),WORKDAY.INTL(N80-1,1,V80,'Resmi Tatiller'!$A$2:$A$17)),IF($AD80="2 Vardiya",IF(O80&lt;TIME(6,0,0),N80-1,IF(O80&lt;TIME(8,0,0),WORKDAY.INTL(N80-1,1,V80,'Resmi Tatiller'!$A$2:$A$17),N80)),IF(O80&gt;=TIME(18,0,0),WORKDAY.INTL(N80,1,V80,'Resmi Tatiller'!$A$2:$A$17),WORKDAY.INTL(N80-1,1,V80,'Resmi Tatiller'!$A$2:$A$17))))))</f>
        <v/>
      </c>
      <c r="X80" s="8" t="str">
        <f t="shared" si="58"/>
        <v/>
      </c>
      <c r="Y80" s="11" t="str">
        <f t="shared" si="59"/>
        <v/>
      </c>
      <c r="Z80" s="11" t="str">
        <f t="shared" si="60"/>
        <v/>
      </c>
      <c r="AA80" s="11" t="str">
        <f t="shared" si="61"/>
        <v/>
      </c>
      <c r="AB80" s="11" t="str">
        <f t="shared" si="62"/>
        <v/>
      </c>
      <c r="AC80" s="12" t="str">
        <f t="shared" si="63"/>
        <v/>
      </c>
      <c r="AD80" s="6" t="str">
        <f t="shared" si="64"/>
        <v>Gündüz</v>
      </c>
      <c r="AE80" s="18" t="str">
        <f t="shared" si="67"/>
        <v/>
      </c>
      <c r="AF80" s="18" t="str">
        <f t="shared" si="68"/>
        <v/>
      </c>
      <c r="AG80" s="19" t="str">
        <f t="shared" si="69"/>
        <v/>
      </c>
      <c r="AH80" s="18" t="str">
        <f>IF(AF80="","",WORKDAY.INTL(AF80-1,1,V80,'Resmi Tatiller'!$A$2:$A$17))</f>
        <v/>
      </c>
      <c r="AI80" s="18" t="str">
        <f t="shared" si="70"/>
        <v/>
      </c>
      <c r="AJ80" s="18" t="str">
        <f>IF(AE80="","",IF(AH80&lt;&gt;AF80,AH80+TIME(8,0,0),IF(AG80&lt;TIME(8,0,0),AF80+TIME(8,0,0),IF(AG80&lt;TIME(12,0,0),AE80,IF(AG80&lt;TIME(12,45,0),AF80+TIME(12,45,0),IF(AG80&lt;TIME(15,0,0),AE80,IF(AG80&lt;TIME(15,15,0),AF80+TIME(15,15,0),IF(AG80&lt;TIME(18,0,0),AE80,WORKDAY.INTL(AF80,1,V80,'Resmi Tatiller'!$A$2:$A$17)+TIME(8,0,0)))))))))</f>
        <v/>
      </c>
      <c r="AK80" s="18" t="str">
        <f>IF(AE80="","",IF(AH80&lt;&gt;AF80,AH80+TIME(8,0,0),IF(AG80&lt;TIME(8,0,0),AF80+TIME(8,0,0),IF(AG80&lt;TIME(12,0,0),AE80,IF(AG80&lt;TIME(12,45,0),AF80+TIME(12,45,0),IF(AG80&lt;TIME(15,0,0),AE80,IF(AG80&lt;TIME(15,15,0),AF80+TIME(15,15,0),IF(AG80&lt;TIME(20,0,0),AE80,WORKDAY.INTL(AF80,1,V80,'Resmi Tatiller'!$A$2:$A$17)+TIME(8,0,0)))))))))</f>
        <v/>
      </c>
      <c r="AL80" s="18" t="str">
        <f t="shared" si="71"/>
        <v/>
      </c>
    </row>
    <row r="81" spans="1:38" x14ac:dyDescent="0.25">
      <c r="A81" s="6" t="str">
        <f t="shared" si="48"/>
        <v/>
      </c>
      <c r="B81" s="6"/>
      <c r="C81" s="7" t="str">
        <f>IFERROR(VLOOKUP(B81,'Ürün Veri'!$A:$E,2,FALSE),"")</f>
        <v/>
      </c>
      <c r="D81" s="7" t="str">
        <f>IFERROR(VLOOKUP(B81,'Ürün Veri'!$A:$E,3,FALSE),"")</f>
        <v/>
      </c>
      <c r="E81" s="7" t="str">
        <f>IFERROR(VLOOKUP(B81,'Ürün Veri'!$A:$E,4,FALSE),"")</f>
        <v/>
      </c>
      <c r="F81" s="7" t="str">
        <f>IFERROR(VLOOKUP(B81,'Ürün Veri'!$A:$E,5,FALSE),"")</f>
        <v/>
      </c>
      <c r="G81" s="6"/>
      <c r="H81" s="6"/>
      <c r="I81" s="14">
        <v>10</v>
      </c>
      <c r="J81" s="15">
        <f t="shared" si="49"/>
        <v>45</v>
      </c>
      <c r="K81" s="15">
        <f t="shared" si="50"/>
        <v>15</v>
      </c>
      <c r="L81" s="8">
        <f t="shared" si="51"/>
        <v>9</v>
      </c>
      <c r="M81" s="6" t="s">
        <v>763</v>
      </c>
      <c r="N81" s="9" t="str">
        <f t="shared" si="65"/>
        <v/>
      </c>
      <c r="O81" s="10" t="str">
        <f t="shared" si="66"/>
        <v/>
      </c>
      <c r="P81" s="8" t="str">
        <f t="shared" si="52"/>
        <v/>
      </c>
      <c r="Q81" s="8" t="str">
        <f t="shared" si="53"/>
        <v/>
      </c>
      <c r="R81" s="9" t="str">
        <f>IF(AB81="","",WORKDAY.INTL(W81,AA81,V81,'Resmi Tatiller'!$A$2:$A$17))</f>
        <v/>
      </c>
      <c r="S81" s="10" t="str">
        <f t="shared" si="54"/>
        <v/>
      </c>
      <c r="T81" s="8" t="str">
        <f t="shared" si="55"/>
        <v>Boş</v>
      </c>
      <c r="U81" s="8">
        <f t="shared" si="56"/>
        <v>540</v>
      </c>
      <c r="V81" s="11" t="str">
        <f t="shared" si="57"/>
        <v>0000011</v>
      </c>
      <c r="W81" s="9" t="str">
        <f>IF(OR(N81="",O81=""),"",IF($AD81="24 Saat",N81,IF($AD81="12 Saat",IF(O81&gt;=TIME(20,0,0),WORKDAY.INTL(N81,1,V81,'Resmi Tatiller'!$A$2:$A$17),WORKDAY.INTL(N81-1,1,V81,'Resmi Tatiller'!$A$2:$A$17)),IF($AD81="2 Vardiya",IF(O81&lt;TIME(6,0,0),N81-1,IF(O81&lt;TIME(8,0,0),WORKDAY.INTL(N81-1,1,V81,'Resmi Tatiller'!$A$2:$A$17),N81)),IF(O81&gt;=TIME(18,0,0),WORKDAY.INTL(N81,1,V81,'Resmi Tatiller'!$A$2:$A$17),WORKDAY.INTL(N81-1,1,V81,'Resmi Tatiller'!$A$2:$A$17))))))</f>
        <v/>
      </c>
      <c r="X81" s="8" t="str">
        <f t="shared" si="58"/>
        <v/>
      </c>
      <c r="Y81" s="11" t="str">
        <f t="shared" si="59"/>
        <v/>
      </c>
      <c r="Z81" s="11" t="str">
        <f t="shared" si="60"/>
        <v/>
      </c>
      <c r="AA81" s="11" t="str">
        <f t="shared" si="61"/>
        <v/>
      </c>
      <c r="AB81" s="11" t="str">
        <f t="shared" si="62"/>
        <v/>
      </c>
      <c r="AC81" s="12" t="str">
        <f t="shared" si="63"/>
        <v/>
      </c>
      <c r="AD81" s="6" t="str">
        <f t="shared" si="64"/>
        <v>Gündüz</v>
      </c>
      <c r="AE81" s="18" t="str">
        <f t="shared" si="67"/>
        <v/>
      </c>
      <c r="AF81" s="18" t="str">
        <f t="shared" si="68"/>
        <v/>
      </c>
      <c r="AG81" s="19" t="str">
        <f t="shared" si="69"/>
        <v/>
      </c>
      <c r="AH81" s="18" t="str">
        <f>IF(AF81="","",WORKDAY.INTL(AF81-1,1,V81,'Resmi Tatiller'!$A$2:$A$17))</f>
        <v/>
      </c>
      <c r="AI81" s="18" t="str">
        <f t="shared" si="70"/>
        <v/>
      </c>
      <c r="AJ81" s="18" t="str">
        <f>IF(AE81="","",IF(AH81&lt;&gt;AF81,AH81+TIME(8,0,0),IF(AG81&lt;TIME(8,0,0),AF81+TIME(8,0,0),IF(AG81&lt;TIME(12,0,0),AE81,IF(AG81&lt;TIME(12,45,0),AF81+TIME(12,45,0),IF(AG81&lt;TIME(15,0,0),AE81,IF(AG81&lt;TIME(15,15,0),AF81+TIME(15,15,0),IF(AG81&lt;TIME(18,0,0),AE81,WORKDAY.INTL(AF81,1,V81,'Resmi Tatiller'!$A$2:$A$17)+TIME(8,0,0)))))))))</f>
        <v/>
      </c>
      <c r="AK81" s="18" t="str">
        <f>IF(AE81="","",IF(AH81&lt;&gt;AF81,AH81+TIME(8,0,0),IF(AG81&lt;TIME(8,0,0),AF81+TIME(8,0,0),IF(AG81&lt;TIME(12,0,0),AE81,IF(AG81&lt;TIME(12,45,0),AF81+TIME(12,45,0),IF(AG81&lt;TIME(15,0,0),AE81,IF(AG81&lt;TIME(15,15,0),AF81+TIME(15,15,0),IF(AG81&lt;TIME(20,0,0),AE81,WORKDAY.INTL(AF81,1,V81,'Resmi Tatiller'!$A$2:$A$17)+TIME(8,0,0)))))))))</f>
        <v/>
      </c>
      <c r="AL81" s="18" t="str">
        <f t="shared" si="71"/>
        <v/>
      </c>
    </row>
    <row r="82" spans="1:38" x14ac:dyDescent="0.25">
      <c r="A82" s="6" t="str">
        <f t="shared" si="48"/>
        <v/>
      </c>
      <c r="B82" s="6"/>
      <c r="C82" s="7" t="str">
        <f>IFERROR(VLOOKUP(B82,'Ürün Veri'!$A:$E,2,FALSE),"")</f>
        <v/>
      </c>
      <c r="D82" s="7" t="str">
        <f>IFERROR(VLOOKUP(B82,'Ürün Veri'!$A:$E,3,FALSE),"")</f>
        <v/>
      </c>
      <c r="E82" s="7" t="str">
        <f>IFERROR(VLOOKUP(B82,'Ürün Veri'!$A:$E,4,FALSE),"")</f>
        <v/>
      </c>
      <c r="F82" s="7" t="str">
        <f>IFERROR(VLOOKUP(B82,'Ürün Veri'!$A:$E,5,FALSE),"")</f>
        <v/>
      </c>
      <c r="G82" s="6"/>
      <c r="H82" s="6"/>
      <c r="I82" s="14">
        <v>10</v>
      </c>
      <c r="J82" s="15">
        <f t="shared" si="49"/>
        <v>45</v>
      </c>
      <c r="K82" s="15">
        <f t="shared" si="50"/>
        <v>15</v>
      </c>
      <c r="L82" s="8">
        <f t="shared" si="51"/>
        <v>9</v>
      </c>
      <c r="M82" s="6" t="s">
        <v>763</v>
      </c>
      <c r="N82" s="9" t="str">
        <f t="shared" si="65"/>
        <v/>
      </c>
      <c r="O82" s="10" t="str">
        <f t="shared" si="66"/>
        <v/>
      </c>
      <c r="P82" s="8" t="str">
        <f t="shared" si="52"/>
        <v/>
      </c>
      <c r="Q82" s="8" t="str">
        <f t="shared" si="53"/>
        <v/>
      </c>
      <c r="R82" s="9" t="str">
        <f>IF(AB82="","",WORKDAY.INTL(W82,AA82,V82,'Resmi Tatiller'!$A$2:$A$17))</f>
        <v/>
      </c>
      <c r="S82" s="10" t="str">
        <f t="shared" si="54"/>
        <v/>
      </c>
      <c r="T82" s="8" t="str">
        <f t="shared" si="55"/>
        <v>Boş</v>
      </c>
      <c r="U82" s="8">
        <f t="shared" si="56"/>
        <v>540</v>
      </c>
      <c r="V82" s="11" t="str">
        <f t="shared" si="57"/>
        <v>0000011</v>
      </c>
      <c r="W82" s="9" t="str">
        <f>IF(OR(N82="",O82=""),"",IF($AD82="24 Saat",N82,IF($AD82="12 Saat",IF(O82&gt;=TIME(20,0,0),WORKDAY.INTL(N82,1,V82,'Resmi Tatiller'!$A$2:$A$17),WORKDAY.INTL(N82-1,1,V82,'Resmi Tatiller'!$A$2:$A$17)),IF($AD82="2 Vardiya",IF(O82&lt;TIME(6,0,0),N82-1,IF(O82&lt;TIME(8,0,0),WORKDAY.INTL(N82-1,1,V82,'Resmi Tatiller'!$A$2:$A$17),N82)),IF(O82&gt;=TIME(18,0,0),WORKDAY.INTL(N82,1,V82,'Resmi Tatiller'!$A$2:$A$17),WORKDAY.INTL(N82-1,1,V82,'Resmi Tatiller'!$A$2:$A$17))))))</f>
        <v/>
      </c>
      <c r="X82" s="8" t="str">
        <f t="shared" si="58"/>
        <v/>
      </c>
      <c r="Y82" s="11" t="str">
        <f t="shared" si="59"/>
        <v/>
      </c>
      <c r="Z82" s="11" t="str">
        <f t="shared" si="60"/>
        <v/>
      </c>
      <c r="AA82" s="11" t="str">
        <f t="shared" si="61"/>
        <v/>
      </c>
      <c r="AB82" s="11" t="str">
        <f t="shared" si="62"/>
        <v/>
      </c>
      <c r="AC82" s="12" t="str">
        <f t="shared" si="63"/>
        <v/>
      </c>
      <c r="AD82" s="6" t="str">
        <f t="shared" si="64"/>
        <v>Gündüz</v>
      </c>
      <c r="AE82" s="18" t="str">
        <f t="shared" si="67"/>
        <v/>
      </c>
      <c r="AF82" s="18" t="str">
        <f t="shared" si="68"/>
        <v/>
      </c>
      <c r="AG82" s="19" t="str">
        <f t="shared" si="69"/>
        <v/>
      </c>
      <c r="AH82" s="18" t="str">
        <f>IF(AF82="","",WORKDAY.INTL(AF82-1,1,V82,'Resmi Tatiller'!$A$2:$A$17))</f>
        <v/>
      </c>
      <c r="AI82" s="18" t="str">
        <f t="shared" si="70"/>
        <v/>
      </c>
      <c r="AJ82" s="18" t="str">
        <f>IF(AE82="","",IF(AH82&lt;&gt;AF82,AH82+TIME(8,0,0),IF(AG82&lt;TIME(8,0,0),AF82+TIME(8,0,0),IF(AG82&lt;TIME(12,0,0),AE82,IF(AG82&lt;TIME(12,45,0),AF82+TIME(12,45,0),IF(AG82&lt;TIME(15,0,0),AE82,IF(AG82&lt;TIME(15,15,0),AF82+TIME(15,15,0),IF(AG82&lt;TIME(18,0,0),AE82,WORKDAY.INTL(AF82,1,V82,'Resmi Tatiller'!$A$2:$A$17)+TIME(8,0,0)))))))))</f>
        <v/>
      </c>
      <c r="AK82" s="18" t="str">
        <f>IF(AE82="","",IF(AH82&lt;&gt;AF82,AH82+TIME(8,0,0),IF(AG82&lt;TIME(8,0,0),AF82+TIME(8,0,0),IF(AG82&lt;TIME(12,0,0),AE82,IF(AG82&lt;TIME(12,45,0),AF82+TIME(12,45,0),IF(AG82&lt;TIME(15,0,0),AE82,IF(AG82&lt;TIME(15,15,0),AF82+TIME(15,15,0),IF(AG82&lt;TIME(20,0,0),AE82,WORKDAY.INTL(AF82,1,V82,'Resmi Tatiller'!$A$2:$A$17)+TIME(8,0,0)))))))))</f>
        <v/>
      </c>
      <c r="AL82" s="18" t="str">
        <f t="shared" si="71"/>
        <v/>
      </c>
    </row>
    <row r="83" spans="1:38" x14ac:dyDescent="0.25">
      <c r="A83" s="6" t="str">
        <f t="shared" si="48"/>
        <v/>
      </c>
      <c r="B83" s="6"/>
      <c r="C83" s="7" t="str">
        <f>IFERROR(VLOOKUP(B83,'Ürün Veri'!$A:$E,2,FALSE),"")</f>
        <v/>
      </c>
      <c r="D83" s="7" t="str">
        <f>IFERROR(VLOOKUP(B83,'Ürün Veri'!$A:$E,3,FALSE),"")</f>
        <v/>
      </c>
      <c r="E83" s="7" t="str">
        <f>IFERROR(VLOOKUP(B83,'Ürün Veri'!$A:$E,4,FALSE),"")</f>
        <v/>
      </c>
      <c r="F83" s="7" t="str">
        <f>IFERROR(VLOOKUP(B83,'Ürün Veri'!$A:$E,5,FALSE),"")</f>
        <v/>
      </c>
      <c r="G83" s="6"/>
      <c r="H83" s="6"/>
      <c r="I83" s="14">
        <v>10</v>
      </c>
      <c r="J83" s="15">
        <f t="shared" si="49"/>
        <v>45</v>
      </c>
      <c r="K83" s="15">
        <f t="shared" si="50"/>
        <v>15</v>
      </c>
      <c r="L83" s="8">
        <f t="shared" si="51"/>
        <v>9</v>
      </c>
      <c r="M83" s="6" t="s">
        <v>763</v>
      </c>
      <c r="N83" s="9" t="str">
        <f t="shared" si="65"/>
        <v/>
      </c>
      <c r="O83" s="10" t="str">
        <f t="shared" si="66"/>
        <v/>
      </c>
      <c r="P83" s="8" t="str">
        <f t="shared" si="52"/>
        <v/>
      </c>
      <c r="Q83" s="8" t="str">
        <f t="shared" si="53"/>
        <v/>
      </c>
      <c r="R83" s="9" t="str">
        <f>IF(AB83="","",WORKDAY.INTL(W83,AA83,V83,'Resmi Tatiller'!$A$2:$A$17))</f>
        <v/>
      </c>
      <c r="S83" s="10" t="str">
        <f t="shared" si="54"/>
        <v/>
      </c>
      <c r="T83" s="8" t="str">
        <f t="shared" si="55"/>
        <v>Boş</v>
      </c>
      <c r="U83" s="8">
        <f t="shared" si="56"/>
        <v>540</v>
      </c>
      <c r="V83" s="11" t="str">
        <f t="shared" si="57"/>
        <v>0000011</v>
      </c>
      <c r="W83" s="9" t="str">
        <f>IF(OR(N83="",O83=""),"",IF($AD83="24 Saat",N83,IF($AD83="12 Saat",IF(O83&gt;=TIME(20,0,0),WORKDAY.INTL(N83,1,V83,'Resmi Tatiller'!$A$2:$A$17),WORKDAY.INTL(N83-1,1,V83,'Resmi Tatiller'!$A$2:$A$17)),IF($AD83="2 Vardiya",IF(O83&lt;TIME(6,0,0),N83-1,IF(O83&lt;TIME(8,0,0),WORKDAY.INTL(N83-1,1,V83,'Resmi Tatiller'!$A$2:$A$17),N83)),IF(O83&gt;=TIME(18,0,0),WORKDAY.INTL(N83,1,V83,'Resmi Tatiller'!$A$2:$A$17),WORKDAY.INTL(N83-1,1,V83,'Resmi Tatiller'!$A$2:$A$17))))))</f>
        <v/>
      </c>
      <c r="X83" s="8" t="str">
        <f t="shared" si="58"/>
        <v/>
      </c>
      <c r="Y83" s="11" t="str">
        <f t="shared" si="59"/>
        <v/>
      </c>
      <c r="Z83" s="11" t="str">
        <f t="shared" si="60"/>
        <v/>
      </c>
      <c r="AA83" s="11" t="str">
        <f t="shared" si="61"/>
        <v/>
      </c>
      <c r="AB83" s="11" t="str">
        <f t="shared" si="62"/>
        <v/>
      </c>
      <c r="AC83" s="12" t="str">
        <f t="shared" si="63"/>
        <v/>
      </c>
      <c r="AD83" s="6" t="str">
        <f t="shared" si="64"/>
        <v>Gündüz</v>
      </c>
      <c r="AE83" s="18" t="str">
        <f t="shared" si="67"/>
        <v/>
      </c>
      <c r="AF83" s="18" t="str">
        <f t="shared" si="68"/>
        <v/>
      </c>
      <c r="AG83" s="19" t="str">
        <f t="shared" si="69"/>
        <v/>
      </c>
      <c r="AH83" s="18" t="str">
        <f>IF(AF83="","",WORKDAY.INTL(AF83-1,1,V83,'Resmi Tatiller'!$A$2:$A$17))</f>
        <v/>
      </c>
      <c r="AI83" s="18" t="str">
        <f t="shared" si="70"/>
        <v/>
      </c>
      <c r="AJ83" s="18" t="str">
        <f>IF(AE83="","",IF(AH83&lt;&gt;AF83,AH83+TIME(8,0,0),IF(AG83&lt;TIME(8,0,0),AF83+TIME(8,0,0),IF(AG83&lt;TIME(12,0,0),AE83,IF(AG83&lt;TIME(12,45,0),AF83+TIME(12,45,0),IF(AG83&lt;TIME(15,0,0),AE83,IF(AG83&lt;TIME(15,15,0),AF83+TIME(15,15,0),IF(AG83&lt;TIME(18,0,0),AE83,WORKDAY.INTL(AF83,1,V83,'Resmi Tatiller'!$A$2:$A$17)+TIME(8,0,0)))))))))</f>
        <v/>
      </c>
      <c r="AK83" s="18" t="str">
        <f>IF(AE83="","",IF(AH83&lt;&gt;AF83,AH83+TIME(8,0,0),IF(AG83&lt;TIME(8,0,0),AF83+TIME(8,0,0),IF(AG83&lt;TIME(12,0,0),AE83,IF(AG83&lt;TIME(12,45,0),AF83+TIME(12,45,0),IF(AG83&lt;TIME(15,0,0),AE83,IF(AG83&lt;TIME(15,15,0),AF83+TIME(15,15,0),IF(AG83&lt;TIME(20,0,0),AE83,WORKDAY.INTL(AF83,1,V83,'Resmi Tatiller'!$A$2:$A$17)+TIME(8,0,0)))))))))</f>
        <v/>
      </c>
      <c r="AL83" s="18" t="str">
        <f t="shared" si="71"/>
        <v/>
      </c>
    </row>
    <row r="84" spans="1:38" x14ac:dyDescent="0.25">
      <c r="A84" s="6" t="str">
        <f t="shared" si="48"/>
        <v/>
      </c>
      <c r="B84" s="6"/>
      <c r="C84" s="7" t="str">
        <f>IFERROR(VLOOKUP(B84,'Ürün Veri'!$A:$E,2,FALSE),"")</f>
        <v/>
      </c>
      <c r="D84" s="7" t="str">
        <f>IFERROR(VLOOKUP(B84,'Ürün Veri'!$A:$E,3,FALSE),"")</f>
        <v/>
      </c>
      <c r="E84" s="7" t="str">
        <f>IFERROR(VLOOKUP(B84,'Ürün Veri'!$A:$E,4,FALSE),"")</f>
        <v/>
      </c>
      <c r="F84" s="7" t="str">
        <f>IFERROR(VLOOKUP(B84,'Ürün Veri'!$A:$E,5,FALSE),"")</f>
        <v/>
      </c>
      <c r="G84" s="6"/>
      <c r="H84" s="6"/>
      <c r="I84" s="14">
        <v>10</v>
      </c>
      <c r="J84" s="15">
        <f t="shared" si="49"/>
        <v>45</v>
      </c>
      <c r="K84" s="15">
        <f t="shared" si="50"/>
        <v>15</v>
      </c>
      <c r="L84" s="8">
        <f t="shared" si="51"/>
        <v>9</v>
      </c>
      <c r="M84" s="6" t="s">
        <v>763</v>
      </c>
      <c r="N84" s="9" t="str">
        <f t="shared" si="65"/>
        <v/>
      </c>
      <c r="O84" s="10" t="str">
        <f t="shared" si="66"/>
        <v/>
      </c>
      <c r="P84" s="8" t="str">
        <f t="shared" si="52"/>
        <v/>
      </c>
      <c r="Q84" s="8" t="str">
        <f t="shared" si="53"/>
        <v/>
      </c>
      <c r="R84" s="9" t="str">
        <f>IF(AB84="","",WORKDAY.INTL(W84,AA84,V84,'Resmi Tatiller'!$A$2:$A$17))</f>
        <v/>
      </c>
      <c r="S84" s="10" t="str">
        <f t="shared" si="54"/>
        <v/>
      </c>
      <c r="T84" s="8" t="str">
        <f t="shared" si="55"/>
        <v>Boş</v>
      </c>
      <c r="U84" s="8">
        <f t="shared" si="56"/>
        <v>540</v>
      </c>
      <c r="V84" s="11" t="str">
        <f t="shared" si="57"/>
        <v>0000011</v>
      </c>
      <c r="W84" s="9" t="str">
        <f>IF(OR(N84="",O84=""),"",IF($AD84="24 Saat",N84,IF($AD84="12 Saat",IF(O84&gt;=TIME(20,0,0),WORKDAY.INTL(N84,1,V84,'Resmi Tatiller'!$A$2:$A$17),WORKDAY.INTL(N84-1,1,V84,'Resmi Tatiller'!$A$2:$A$17)),IF($AD84="2 Vardiya",IF(O84&lt;TIME(6,0,0),N84-1,IF(O84&lt;TIME(8,0,0),WORKDAY.INTL(N84-1,1,V84,'Resmi Tatiller'!$A$2:$A$17),N84)),IF(O84&gt;=TIME(18,0,0),WORKDAY.INTL(N84,1,V84,'Resmi Tatiller'!$A$2:$A$17),WORKDAY.INTL(N84-1,1,V84,'Resmi Tatiller'!$A$2:$A$17))))))</f>
        <v/>
      </c>
      <c r="X84" s="8" t="str">
        <f t="shared" si="58"/>
        <v/>
      </c>
      <c r="Y84" s="11" t="str">
        <f t="shared" si="59"/>
        <v/>
      </c>
      <c r="Z84" s="11" t="str">
        <f t="shared" si="60"/>
        <v/>
      </c>
      <c r="AA84" s="11" t="str">
        <f t="shared" si="61"/>
        <v/>
      </c>
      <c r="AB84" s="11" t="str">
        <f t="shared" si="62"/>
        <v/>
      </c>
      <c r="AC84" s="12" t="str">
        <f t="shared" si="63"/>
        <v/>
      </c>
      <c r="AD84" s="6" t="str">
        <f t="shared" si="64"/>
        <v>Gündüz</v>
      </c>
      <c r="AE84" s="18" t="str">
        <f t="shared" si="67"/>
        <v/>
      </c>
      <c r="AF84" s="18" t="str">
        <f t="shared" si="68"/>
        <v/>
      </c>
      <c r="AG84" s="19" t="str">
        <f t="shared" si="69"/>
        <v/>
      </c>
      <c r="AH84" s="18" t="str">
        <f>IF(AF84="","",WORKDAY.INTL(AF84-1,1,V84,'Resmi Tatiller'!$A$2:$A$17))</f>
        <v/>
      </c>
      <c r="AI84" s="18" t="str">
        <f t="shared" si="70"/>
        <v/>
      </c>
      <c r="AJ84" s="18" t="str">
        <f>IF(AE84="","",IF(AH84&lt;&gt;AF84,AH84+TIME(8,0,0),IF(AG84&lt;TIME(8,0,0),AF84+TIME(8,0,0),IF(AG84&lt;TIME(12,0,0),AE84,IF(AG84&lt;TIME(12,45,0),AF84+TIME(12,45,0),IF(AG84&lt;TIME(15,0,0),AE84,IF(AG84&lt;TIME(15,15,0),AF84+TIME(15,15,0),IF(AG84&lt;TIME(18,0,0),AE84,WORKDAY.INTL(AF84,1,V84,'Resmi Tatiller'!$A$2:$A$17)+TIME(8,0,0)))))))))</f>
        <v/>
      </c>
      <c r="AK84" s="18" t="str">
        <f>IF(AE84="","",IF(AH84&lt;&gt;AF84,AH84+TIME(8,0,0),IF(AG84&lt;TIME(8,0,0),AF84+TIME(8,0,0),IF(AG84&lt;TIME(12,0,0),AE84,IF(AG84&lt;TIME(12,45,0),AF84+TIME(12,45,0),IF(AG84&lt;TIME(15,0,0),AE84,IF(AG84&lt;TIME(15,15,0),AF84+TIME(15,15,0),IF(AG84&lt;TIME(20,0,0),AE84,WORKDAY.INTL(AF84,1,V84,'Resmi Tatiller'!$A$2:$A$17)+TIME(8,0,0)))))))))</f>
        <v/>
      </c>
      <c r="AL84" s="18" t="str">
        <f t="shared" si="71"/>
        <v/>
      </c>
    </row>
    <row r="85" spans="1:38" x14ac:dyDescent="0.25">
      <c r="A85" s="6" t="str">
        <f t="shared" si="48"/>
        <v/>
      </c>
      <c r="B85" s="6"/>
      <c r="C85" s="7" t="str">
        <f>IFERROR(VLOOKUP(B85,'Ürün Veri'!$A:$E,2,FALSE),"")</f>
        <v/>
      </c>
      <c r="D85" s="7" t="str">
        <f>IFERROR(VLOOKUP(B85,'Ürün Veri'!$A:$E,3,FALSE),"")</f>
        <v/>
      </c>
      <c r="E85" s="7" t="str">
        <f>IFERROR(VLOOKUP(B85,'Ürün Veri'!$A:$E,4,FALSE),"")</f>
        <v/>
      </c>
      <c r="F85" s="7" t="str">
        <f>IFERROR(VLOOKUP(B85,'Ürün Veri'!$A:$E,5,FALSE),"")</f>
        <v/>
      </c>
      <c r="G85" s="6"/>
      <c r="H85" s="6"/>
      <c r="I85" s="14">
        <v>10</v>
      </c>
      <c r="J85" s="15">
        <f t="shared" si="49"/>
        <v>45</v>
      </c>
      <c r="K85" s="15">
        <f t="shared" si="50"/>
        <v>15</v>
      </c>
      <c r="L85" s="8">
        <f t="shared" si="51"/>
        <v>9</v>
      </c>
      <c r="M85" s="6" t="s">
        <v>763</v>
      </c>
      <c r="N85" s="9" t="str">
        <f t="shared" si="65"/>
        <v/>
      </c>
      <c r="O85" s="10" t="str">
        <f t="shared" si="66"/>
        <v/>
      </c>
      <c r="P85" s="8" t="str">
        <f t="shared" si="52"/>
        <v/>
      </c>
      <c r="Q85" s="8" t="str">
        <f t="shared" si="53"/>
        <v/>
      </c>
      <c r="R85" s="9" t="str">
        <f>IF(AB85="","",WORKDAY.INTL(W85,AA85,V85,'Resmi Tatiller'!$A$2:$A$17))</f>
        <v/>
      </c>
      <c r="S85" s="10" t="str">
        <f t="shared" si="54"/>
        <v/>
      </c>
      <c r="T85" s="8" t="str">
        <f t="shared" si="55"/>
        <v>Boş</v>
      </c>
      <c r="U85" s="8">
        <f t="shared" si="56"/>
        <v>540</v>
      </c>
      <c r="V85" s="11" t="str">
        <f t="shared" si="57"/>
        <v>0000011</v>
      </c>
      <c r="W85" s="9" t="str">
        <f>IF(OR(N85="",O85=""),"",IF($AD85="24 Saat",N85,IF($AD85="12 Saat",IF(O85&gt;=TIME(20,0,0),WORKDAY.INTL(N85,1,V85,'Resmi Tatiller'!$A$2:$A$17),WORKDAY.INTL(N85-1,1,V85,'Resmi Tatiller'!$A$2:$A$17)),IF($AD85="2 Vardiya",IF(O85&lt;TIME(6,0,0),N85-1,IF(O85&lt;TIME(8,0,0),WORKDAY.INTL(N85-1,1,V85,'Resmi Tatiller'!$A$2:$A$17),N85)),IF(O85&gt;=TIME(18,0,0),WORKDAY.INTL(N85,1,V85,'Resmi Tatiller'!$A$2:$A$17),WORKDAY.INTL(N85-1,1,V85,'Resmi Tatiller'!$A$2:$A$17))))))</f>
        <v/>
      </c>
      <c r="X85" s="8" t="str">
        <f t="shared" si="58"/>
        <v/>
      </c>
      <c r="Y85" s="11" t="str">
        <f t="shared" si="59"/>
        <v/>
      </c>
      <c r="Z85" s="11" t="str">
        <f t="shared" si="60"/>
        <v/>
      </c>
      <c r="AA85" s="11" t="str">
        <f t="shared" si="61"/>
        <v/>
      </c>
      <c r="AB85" s="11" t="str">
        <f t="shared" si="62"/>
        <v/>
      </c>
      <c r="AC85" s="12" t="str">
        <f t="shared" si="63"/>
        <v/>
      </c>
      <c r="AD85" s="6" t="str">
        <f t="shared" si="64"/>
        <v>Gündüz</v>
      </c>
      <c r="AE85" s="18" t="str">
        <f t="shared" si="67"/>
        <v/>
      </c>
      <c r="AF85" s="18" t="str">
        <f t="shared" si="68"/>
        <v/>
      </c>
      <c r="AG85" s="19" t="str">
        <f t="shared" si="69"/>
        <v/>
      </c>
      <c r="AH85" s="18" t="str">
        <f>IF(AF85="","",WORKDAY.INTL(AF85-1,1,V85,'Resmi Tatiller'!$A$2:$A$17))</f>
        <v/>
      </c>
      <c r="AI85" s="18" t="str">
        <f t="shared" si="70"/>
        <v/>
      </c>
      <c r="AJ85" s="18" t="str">
        <f>IF(AE85="","",IF(AH85&lt;&gt;AF85,AH85+TIME(8,0,0),IF(AG85&lt;TIME(8,0,0),AF85+TIME(8,0,0),IF(AG85&lt;TIME(12,0,0),AE85,IF(AG85&lt;TIME(12,45,0),AF85+TIME(12,45,0),IF(AG85&lt;TIME(15,0,0),AE85,IF(AG85&lt;TIME(15,15,0),AF85+TIME(15,15,0),IF(AG85&lt;TIME(18,0,0),AE85,WORKDAY.INTL(AF85,1,V85,'Resmi Tatiller'!$A$2:$A$17)+TIME(8,0,0)))))))))</f>
        <v/>
      </c>
      <c r="AK85" s="18" t="str">
        <f>IF(AE85="","",IF(AH85&lt;&gt;AF85,AH85+TIME(8,0,0),IF(AG85&lt;TIME(8,0,0),AF85+TIME(8,0,0),IF(AG85&lt;TIME(12,0,0),AE85,IF(AG85&lt;TIME(12,45,0),AF85+TIME(12,45,0),IF(AG85&lt;TIME(15,0,0),AE85,IF(AG85&lt;TIME(15,15,0),AF85+TIME(15,15,0),IF(AG85&lt;TIME(20,0,0),AE85,WORKDAY.INTL(AF85,1,V85,'Resmi Tatiller'!$A$2:$A$17)+TIME(8,0,0)))))))))</f>
        <v/>
      </c>
      <c r="AL85" s="18" t="str">
        <f t="shared" si="71"/>
        <v/>
      </c>
    </row>
    <row r="86" spans="1:38" x14ac:dyDescent="0.25">
      <c r="A86" s="6" t="str">
        <f t="shared" si="48"/>
        <v/>
      </c>
      <c r="B86" s="6"/>
      <c r="C86" s="7" t="str">
        <f>IFERROR(VLOOKUP(B86,'Ürün Veri'!$A:$E,2,FALSE),"")</f>
        <v/>
      </c>
      <c r="D86" s="7" t="str">
        <f>IFERROR(VLOOKUP(B86,'Ürün Veri'!$A:$E,3,FALSE),"")</f>
        <v/>
      </c>
      <c r="E86" s="7" t="str">
        <f>IFERROR(VLOOKUP(B86,'Ürün Veri'!$A:$E,4,FALSE),"")</f>
        <v/>
      </c>
      <c r="F86" s="7" t="str">
        <f>IFERROR(VLOOKUP(B86,'Ürün Veri'!$A:$E,5,FALSE),"")</f>
        <v/>
      </c>
      <c r="G86" s="6"/>
      <c r="H86" s="6"/>
      <c r="I86" s="14">
        <v>10</v>
      </c>
      <c r="J86" s="15">
        <f t="shared" si="49"/>
        <v>45</v>
      </c>
      <c r="K86" s="15">
        <f t="shared" si="50"/>
        <v>15</v>
      </c>
      <c r="L86" s="8">
        <f t="shared" si="51"/>
        <v>9</v>
      </c>
      <c r="M86" s="6" t="s">
        <v>763</v>
      </c>
      <c r="N86" s="9" t="str">
        <f t="shared" si="65"/>
        <v/>
      </c>
      <c r="O86" s="10" t="str">
        <f t="shared" si="66"/>
        <v/>
      </c>
      <c r="P86" s="8" t="str">
        <f t="shared" si="52"/>
        <v/>
      </c>
      <c r="Q86" s="8" t="str">
        <f t="shared" si="53"/>
        <v/>
      </c>
      <c r="R86" s="9" t="str">
        <f>IF(AB86="","",WORKDAY.INTL(W86,AA86,V86,'Resmi Tatiller'!$A$2:$A$17))</f>
        <v/>
      </c>
      <c r="S86" s="10" t="str">
        <f t="shared" si="54"/>
        <v/>
      </c>
      <c r="T86" s="8" t="str">
        <f t="shared" si="55"/>
        <v>Boş</v>
      </c>
      <c r="U86" s="8">
        <f t="shared" si="56"/>
        <v>540</v>
      </c>
      <c r="V86" s="11" t="str">
        <f t="shared" si="57"/>
        <v>0000011</v>
      </c>
      <c r="W86" s="9" t="str">
        <f>IF(OR(N86="",O86=""),"",IF($AD86="24 Saat",N86,IF($AD86="12 Saat",IF(O86&gt;=TIME(20,0,0),WORKDAY.INTL(N86,1,V86,'Resmi Tatiller'!$A$2:$A$17),WORKDAY.INTL(N86-1,1,V86,'Resmi Tatiller'!$A$2:$A$17)),IF($AD86="2 Vardiya",IF(O86&lt;TIME(6,0,0),N86-1,IF(O86&lt;TIME(8,0,0),WORKDAY.INTL(N86-1,1,V86,'Resmi Tatiller'!$A$2:$A$17),N86)),IF(O86&gt;=TIME(18,0,0),WORKDAY.INTL(N86,1,V86,'Resmi Tatiller'!$A$2:$A$17),WORKDAY.INTL(N86-1,1,V86,'Resmi Tatiller'!$A$2:$A$17))))))</f>
        <v/>
      </c>
      <c r="X86" s="8" t="str">
        <f t="shared" si="58"/>
        <v/>
      </c>
      <c r="Y86" s="11" t="str">
        <f t="shared" si="59"/>
        <v/>
      </c>
      <c r="Z86" s="11" t="str">
        <f t="shared" si="60"/>
        <v/>
      </c>
      <c r="AA86" s="11" t="str">
        <f t="shared" si="61"/>
        <v/>
      </c>
      <c r="AB86" s="11" t="str">
        <f t="shared" si="62"/>
        <v/>
      </c>
      <c r="AC86" s="12" t="str">
        <f t="shared" si="63"/>
        <v/>
      </c>
      <c r="AD86" s="6" t="str">
        <f t="shared" si="64"/>
        <v>Gündüz</v>
      </c>
      <c r="AE86" s="18" t="str">
        <f t="shared" si="67"/>
        <v/>
      </c>
      <c r="AF86" s="18" t="str">
        <f t="shared" si="68"/>
        <v/>
      </c>
      <c r="AG86" s="19" t="str">
        <f t="shared" si="69"/>
        <v/>
      </c>
      <c r="AH86" s="18" t="str">
        <f>IF(AF86="","",WORKDAY.INTL(AF86-1,1,V86,'Resmi Tatiller'!$A$2:$A$17))</f>
        <v/>
      </c>
      <c r="AI86" s="18" t="str">
        <f t="shared" si="70"/>
        <v/>
      </c>
      <c r="AJ86" s="18" t="str">
        <f>IF(AE86="","",IF(AH86&lt;&gt;AF86,AH86+TIME(8,0,0),IF(AG86&lt;TIME(8,0,0),AF86+TIME(8,0,0),IF(AG86&lt;TIME(12,0,0),AE86,IF(AG86&lt;TIME(12,45,0),AF86+TIME(12,45,0),IF(AG86&lt;TIME(15,0,0),AE86,IF(AG86&lt;TIME(15,15,0),AF86+TIME(15,15,0),IF(AG86&lt;TIME(18,0,0),AE86,WORKDAY.INTL(AF86,1,V86,'Resmi Tatiller'!$A$2:$A$17)+TIME(8,0,0)))))))))</f>
        <v/>
      </c>
      <c r="AK86" s="18" t="str">
        <f>IF(AE86="","",IF(AH86&lt;&gt;AF86,AH86+TIME(8,0,0),IF(AG86&lt;TIME(8,0,0),AF86+TIME(8,0,0),IF(AG86&lt;TIME(12,0,0),AE86,IF(AG86&lt;TIME(12,45,0),AF86+TIME(12,45,0),IF(AG86&lt;TIME(15,0,0),AE86,IF(AG86&lt;TIME(15,15,0),AF86+TIME(15,15,0),IF(AG86&lt;TIME(20,0,0),AE86,WORKDAY.INTL(AF86,1,V86,'Resmi Tatiller'!$A$2:$A$17)+TIME(8,0,0)))))))))</f>
        <v/>
      </c>
      <c r="AL86" s="18" t="str">
        <f t="shared" si="71"/>
        <v/>
      </c>
    </row>
    <row r="87" spans="1:38" x14ac:dyDescent="0.25">
      <c r="A87" s="6" t="str">
        <f t="shared" si="48"/>
        <v/>
      </c>
      <c r="B87" s="6"/>
      <c r="C87" s="7" t="str">
        <f>IFERROR(VLOOKUP(B87,'Ürün Veri'!$A:$E,2,FALSE),"")</f>
        <v/>
      </c>
      <c r="D87" s="7" t="str">
        <f>IFERROR(VLOOKUP(B87,'Ürün Veri'!$A:$E,3,FALSE),"")</f>
        <v/>
      </c>
      <c r="E87" s="7" t="str">
        <f>IFERROR(VLOOKUP(B87,'Ürün Veri'!$A:$E,4,FALSE),"")</f>
        <v/>
      </c>
      <c r="F87" s="7" t="str">
        <f>IFERROR(VLOOKUP(B87,'Ürün Veri'!$A:$E,5,FALSE),"")</f>
        <v/>
      </c>
      <c r="G87" s="6"/>
      <c r="H87" s="6"/>
      <c r="I87" s="14">
        <v>10</v>
      </c>
      <c r="J87" s="15">
        <f t="shared" si="49"/>
        <v>45</v>
      </c>
      <c r="K87" s="15">
        <f t="shared" si="50"/>
        <v>15</v>
      </c>
      <c r="L87" s="8">
        <f t="shared" si="51"/>
        <v>9</v>
      </c>
      <c r="M87" s="6" t="s">
        <v>763</v>
      </c>
      <c r="N87" s="9" t="str">
        <f t="shared" si="65"/>
        <v/>
      </c>
      <c r="O87" s="10" t="str">
        <f t="shared" si="66"/>
        <v/>
      </c>
      <c r="P87" s="8" t="str">
        <f t="shared" si="52"/>
        <v/>
      </c>
      <c r="Q87" s="8" t="str">
        <f t="shared" si="53"/>
        <v/>
      </c>
      <c r="R87" s="9" t="str">
        <f>IF(AB87="","",WORKDAY.INTL(W87,AA87,V87,'Resmi Tatiller'!$A$2:$A$17))</f>
        <v/>
      </c>
      <c r="S87" s="10" t="str">
        <f t="shared" si="54"/>
        <v/>
      </c>
      <c r="T87" s="8" t="str">
        <f t="shared" si="55"/>
        <v>Boş</v>
      </c>
      <c r="U87" s="8">
        <f t="shared" si="56"/>
        <v>540</v>
      </c>
      <c r="V87" s="11" t="str">
        <f t="shared" si="57"/>
        <v>0000011</v>
      </c>
      <c r="W87" s="9" t="str">
        <f>IF(OR(N87="",O87=""),"",IF($AD87="24 Saat",N87,IF($AD87="12 Saat",IF(O87&gt;=TIME(20,0,0),WORKDAY.INTL(N87,1,V87,'Resmi Tatiller'!$A$2:$A$17),WORKDAY.INTL(N87-1,1,V87,'Resmi Tatiller'!$A$2:$A$17)),IF($AD87="2 Vardiya",IF(O87&lt;TIME(6,0,0),N87-1,IF(O87&lt;TIME(8,0,0),WORKDAY.INTL(N87-1,1,V87,'Resmi Tatiller'!$A$2:$A$17),N87)),IF(O87&gt;=TIME(18,0,0),WORKDAY.INTL(N87,1,V87,'Resmi Tatiller'!$A$2:$A$17),WORKDAY.INTL(N87-1,1,V87,'Resmi Tatiller'!$A$2:$A$17))))))</f>
        <v/>
      </c>
      <c r="X87" s="8" t="str">
        <f t="shared" si="58"/>
        <v/>
      </c>
      <c r="Y87" s="11" t="str">
        <f t="shared" si="59"/>
        <v/>
      </c>
      <c r="Z87" s="11" t="str">
        <f t="shared" si="60"/>
        <v/>
      </c>
      <c r="AA87" s="11" t="str">
        <f t="shared" si="61"/>
        <v/>
      </c>
      <c r="AB87" s="11" t="str">
        <f t="shared" si="62"/>
        <v/>
      </c>
      <c r="AC87" s="12" t="str">
        <f t="shared" si="63"/>
        <v/>
      </c>
      <c r="AD87" s="6" t="str">
        <f t="shared" si="64"/>
        <v>Gündüz</v>
      </c>
      <c r="AE87" s="18" t="str">
        <f t="shared" si="67"/>
        <v/>
      </c>
      <c r="AF87" s="18" t="str">
        <f t="shared" si="68"/>
        <v/>
      </c>
      <c r="AG87" s="19" t="str">
        <f t="shared" si="69"/>
        <v/>
      </c>
      <c r="AH87" s="18" t="str">
        <f>IF(AF87="","",WORKDAY.INTL(AF87-1,1,V87,'Resmi Tatiller'!$A$2:$A$17))</f>
        <v/>
      </c>
      <c r="AI87" s="18" t="str">
        <f t="shared" si="70"/>
        <v/>
      </c>
      <c r="AJ87" s="18" t="str">
        <f>IF(AE87="","",IF(AH87&lt;&gt;AF87,AH87+TIME(8,0,0),IF(AG87&lt;TIME(8,0,0),AF87+TIME(8,0,0),IF(AG87&lt;TIME(12,0,0),AE87,IF(AG87&lt;TIME(12,45,0),AF87+TIME(12,45,0),IF(AG87&lt;TIME(15,0,0),AE87,IF(AG87&lt;TIME(15,15,0),AF87+TIME(15,15,0),IF(AG87&lt;TIME(18,0,0),AE87,WORKDAY.INTL(AF87,1,V87,'Resmi Tatiller'!$A$2:$A$17)+TIME(8,0,0)))))))))</f>
        <v/>
      </c>
      <c r="AK87" s="18" t="str">
        <f>IF(AE87="","",IF(AH87&lt;&gt;AF87,AH87+TIME(8,0,0),IF(AG87&lt;TIME(8,0,0),AF87+TIME(8,0,0),IF(AG87&lt;TIME(12,0,0),AE87,IF(AG87&lt;TIME(12,45,0),AF87+TIME(12,45,0),IF(AG87&lt;TIME(15,0,0),AE87,IF(AG87&lt;TIME(15,15,0),AF87+TIME(15,15,0),IF(AG87&lt;TIME(20,0,0),AE87,WORKDAY.INTL(AF87,1,V87,'Resmi Tatiller'!$A$2:$A$17)+TIME(8,0,0)))))))))</f>
        <v/>
      </c>
      <c r="AL87" s="18" t="str">
        <f t="shared" si="71"/>
        <v/>
      </c>
    </row>
    <row r="88" spans="1:38" x14ac:dyDescent="0.25">
      <c r="A88" s="6" t="str">
        <f t="shared" si="48"/>
        <v/>
      </c>
      <c r="B88" s="6"/>
      <c r="C88" s="7" t="str">
        <f>IFERROR(VLOOKUP(B88,'Ürün Veri'!$A:$E,2,FALSE),"")</f>
        <v/>
      </c>
      <c r="D88" s="7" t="str">
        <f>IFERROR(VLOOKUP(B88,'Ürün Veri'!$A:$E,3,FALSE),"")</f>
        <v/>
      </c>
      <c r="E88" s="7" t="str">
        <f>IFERROR(VLOOKUP(B88,'Ürün Veri'!$A:$E,4,FALSE),"")</f>
        <v/>
      </c>
      <c r="F88" s="7" t="str">
        <f>IFERROR(VLOOKUP(B88,'Ürün Veri'!$A:$E,5,FALSE),"")</f>
        <v/>
      </c>
      <c r="G88" s="6"/>
      <c r="H88" s="6"/>
      <c r="I88" s="14">
        <v>10</v>
      </c>
      <c r="J88" s="15">
        <f t="shared" si="49"/>
        <v>45</v>
      </c>
      <c r="K88" s="15">
        <f t="shared" si="50"/>
        <v>15</v>
      </c>
      <c r="L88" s="8">
        <f t="shared" si="51"/>
        <v>9</v>
      </c>
      <c r="M88" s="6" t="s">
        <v>763</v>
      </c>
      <c r="N88" s="9" t="str">
        <f t="shared" si="65"/>
        <v/>
      </c>
      <c r="O88" s="10" t="str">
        <f t="shared" si="66"/>
        <v/>
      </c>
      <c r="P88" s="8" t="str">
        <f t="shared" si="52"/>
        <v/>
      </c>
      <c r="Q88" s="8" t="str">
        <f t="shared" si="53"/>
        <v/>
      </c>
      <c r="R88" s="9" t="str">
        <f>IF(AB88="","",WORKDAY.INTL(W88,AA88,V88,'Resmi Tatiller'!$A$2:$A$17))</f>
        <v/>
      </c>
      <c r="S88" s="10" t="str">
        <f t="shared" si="54"/>
        <v/>
      </c>
      <c r="T88" s="8" t="str">
        <f t="shared" si="55"/>
        <v>Boş</v>
      </c>
      <c r="U88" s="8">
        <f t="shared" si="56"/>
        <v>540</v>
      </c>
      <c r="V88" s="11" t="str">
        <f t="shared" si="57"/>
        <v>0000011</v>
      </c>
      <c r="W88" s="9" t="str">
        <f>IF(OR(N88="",O88=""),"",IF($AD88="24 Saat",N88,IF($AD88="12 Saat",IF(O88&gt;=TIME(20,0,0),WORKDAY.INTL(N88,1,V88,'Resmi Tatiller'!$A$2:$A$17),WORKDAY.INTL(N88-1,1,V88,'Resmi Tatiller'!$A$2:$A$17)),IF($AD88="2 Vardiya",IF(O88&lt;TIME(6,0,0),N88-1,IF(O88&lt;TIME(8,0,0),WORKDAY.INTL(N88-1,1,V88,'Resmi Tatiller'!$A$2:$A$17),N88)),IF(O88&gt;=TIME(18,0,0),WORKDAY.INTL(N88,1,V88,'Resmi Tatiller'!$A$2:$A$17),WORKDAY.INTL(N88-1,1,V88,'Resmi Tatiller'!$A$2:$A$17))))))</f>
        <v/>
      </c>
      <c r="X88" s="8" t="str">
        <f t="shared" si="58"/>
        <v/>
      </c>
      <c r="Y88" s="11" t="str">
        <f t="shared" si="59"/>
        <v/>
      </c>
      <c r="Z88" s="11" t="str">
        <f t="shared" si="60"/>
        <v/>
      </c>
      <c r="AA88" s="11" t="str">
        <f t="shared" si="61"/>
        <v/>
      </c>
      <c r="AB88" s="11" t="str">
        <f t="shared" si="62"/>
        <v/>
      </c>
      <c r="AC88" s="12" t="str">
        <f t="shared" si="63"/>
        <v/>
      </c>
      <c r="AD88" s="6" t="str">
        <f t="shared" si="64"/>
        <v>Gündüz</v>
      </c>
      <c r="AE88" s="18" t="str">
        <f t="shared" si="67"/>
        <v/>
      </c>
      <c r="AF88" s="18" t="str">
        <f t="shared" si="68"/>
        <v/>
      </c>
      <c r="AG88" s="19" t="str">
        <f t="shared" si="69"/>
        <v/>
      </c>
      <c r="AH88" s="18" t="str">
        <f>IF(AF88="","",WORKDAY.INTL(AF88-1,1,V88,'Resmi Tatiller'!$A$2:$A$17))</f>
        <v/>
      </c>
      <c r="AI88" s="18" t="str">
        <f t="shared" si="70"/>
        <v/>
      </c>
      <c r="AJ88" s="18" t="str">
        <f>IF(AE88="","",IF(AH88&lt;&gt;AF88,AH88+TIME(8,0,0),IF(AG88&lt;TIME(8,0,0),AF88+TIME(8,0,0),IF(AG88&lt;TIME(12,0,0),AE88,IF(AG88&lt;TIME(12,45,0),AF88+TIME(12,45,0),IF(AG88&lt;TIME(15,0,0),AE88,IF(AG88&lt;TIME(15,15,0),AF88+TIME(15,15,0),IF(AG88&lt;TIME(18,0,0),AE88,WORKDAY.INTL(AF88,1,V88,'Resmi Tatiller'!$A$2:$A$17)+TIME(8,0,0)))))))))</f>
        <v/>
      </c>
      <c r="AK88" s="18" t="str">
        <f>IF(AE88="","",IF(AH88&lt;&gt;AF88,AH88+TIME(8,0,0),IF(AG88&lt;TIME(8,0,0),AF88+TIME(8,0,0),IF(AG88&lt;TIME(12,0,0),AE88,IF(AG88&lt;TIME(12,45,0),AF88+TIME(12,45,0),IF(AG88&lt;TIME(15,0,0),AE88,IF(AG88&lt;TIME(15,15,0),AF88+TIME(15,15,0),IF(AG88&lt;TIME(20,0,0),AE88,WORKDAY.INTL(AF88,1,V88,'Resmi Tatiller'!$A$2:$A$17)+TIME(8,0,0)))))))))</f>
        <v/>
      </c>
      <c r="AL88" s="18" t="str">
        <f t="shared" si="71"/>
        <v/>
      </c>
    </row>
    <row r="89" spans="1:38" x14ac:dyDescent="0.25">
      <c r="A89" s="6" t="str">
        <f t="shared" si="48"/>
        <v/>
      </c>
      <c r="B89" s="6"/>
      <c r="C89" s="7" t="str">
        <f>IFERROR(VLOOKUP(B89,'Ürün Veri'!$A:$E,2,FALSE),"")</f>
        <v/>
      </c>
      <c r="D89" s="7" t="str">
        <f>IFERROR(VLOOKUP(B89,'Ürün Veri'!$A:$E,3,FALSE),"")</f>
        <v/>
      </c>
      <c r="E89" s="7" t="str">
        <f>IFERROR(VLOOKUP(B89,'Ürün Veri'!$A:$E,4,FALSE),"")</f>
        <v/>
      </c>
      <c r="F89" s="7" t="str">
        <f>IFERROR(VLOOKUP(B89,'Ürün Veri'!$A:$E,5,FALSE),"")</f>
        <v/>
      </c>
      <c r="G89" s="6"/>
      <c r="H89" s="6"/>
      <c r="I89" s="14">
        <v>10</v>
      </c>
      <c r="J89" s="15">
        <f t="shared" si="49"/>
        <v>45</v>
      </c>
      <c r="K89" s="15">
        <f t="shared" si="50"/>
        <v>15</v>
      </c>
      <c r="L89" s="8">
        <f t="shared" si="51"/>
        <v>9</v>
      </c>
      <c r="M89" s="6" t="s">
        <v>763</v>
      </c>
      <c r="N89" s="9" t="str">
        <f t="shared" si="65"/>
        <v/>
      </c>
      <c r="O89" s="10" t="str">
        <f t="shared" si="66"/>
        <v/>
      </c>
      <c r="P89" s="8" t="str">
        <f t="shared" si="52"/>
        <v/>
      </c>
      <c r="Q89" s="8" t="str">
        <f t="shared" si="53"/>
        <v/>
      </c>
      <c r="R89" s="9" t="str">
        <f>IF(AB89="","",WORKDAY.INTL(W89,AA89,V89,'Resmi Tatiller'!$A$2:$A$17))</f>
        <v/>
      </c>
      <c r="S89" s="10" t="str">
        <f t="shared" si="54"/>
        <v/>
      </c>
      <c r="T89" s="8" t="str">
        <f t="shared" si="55"/>
        <v>Boş</v>
      </c>
      <c r="U89" s="8">
        <f t="shared" si="56"/>
        <v>540</v>
      </c>
      <c r="V89" s="11" t="str">
        <f t="shared" si="57"/>
        <v>0000011</v>
      </c>
      <c r="W89" s="9" t="str">
        <f>IF(OR(N89="",O89=""),"",IF($AD89="24 Saat",N89,IF($AD89="12 Saat",IF(O89&gt;=TIME(20,0,0),WORKDAY.INTL(N89,1,V89,'Resmi Tatiller'!$A$2:$A$17),WORKDAY.INTL(N89-1,1,V89,'Resmi Tatiller'!$A$2:$A$17)),IF($AD89="2 Vardiya",IF(O89&lt;TIME(6,0,0),N89-1,IF(O89&lt;TIME(8,0,0),WORKDAY.INTL(N89-1,1,V89,'Resmi Tatiller'!$A$2:$A$17),N89)),IF(O89&gt;=TIME(18,0,0),WORKDAY.INTL(N89,1,V89,'Resmi Tatiller'!$A$2:$A$17),WORKDAY.INTL(N89-1,1,V89,'Resmi Tatiller'!$A$2:$A$17))))))</f>
        <v/>
      </c>
      <c r="X89" s="8" t="str">
        <f t="shared" si="58"/>
        <v/>
      </c>
      <c r="Y89" s="11" t="str">
        <f t="shared" si="59"/>
        <v/>
      </c>
      <c r="Z89" s="11" t="str">
        <f t="shared" si="60"/>
        <v/>
      </c>
      <c r="AA89" s="11" t="str">
        <f t="shared" si="61"/>
        <v/>
      </c>
      <c r="AB89" s="11" t="str">
        <f t="shared" si="62"/>
        <v/>
      </c>
      <c r="AC89" s="12" t="str">
        <f t="shared" si="63"/>
        <v/>
      </c>
      <c r="AD89" s="6" t="str">
        <f t="shared" si="64"/>
        <v>Gündüz</v>
      </c>
      <c r="AE89" s="18" t="str">
        <f t="shared" si="67"/>
        <v/>
      </c>
      <c r="AF89" s="18" t="str">
        <f t="shared" si="68"/>
        <v/>
      </c>
      <c r="AG89" s="19" t="str">
        <f t="shared" si="69"/>
        <v/>
      </c>
      <c r="AH89" s="18" t="str">
        <f>IF(AF89="","",WORKDAY.INTL(AF89-1,1,V89,'Resmi Tatiller'!$A$2:$A$17))</f>
        <v/>
      </c>
      <c r="AI89" s="18" t="str">
        <f t="shared" si="70"/>
        <v/>
      </c>
      <c r="AJ89" s="18" t="str">
        <f>IF(AE89="","",IF(AH89&lt;&gt;AF89,AH89+TIME(8,0,0),IF(AG89&lt;TIME(8,0,0),AF89+TIME(8,0,0),IF(AG89&lt;TIME(12,0,0),AE89,IF(AG89&lt;TIME(12,45,0),AF89+TIME(12,45,0),IF(AG89&lt;TIME(15,0,0),AE89,IF(AG89&lt;TIME(15,15,0),AF89+TIME(15,15,0),IF(AG89&lt;TIME(18,0,0),AE89,WORKDAY.INTL(AF89,1,V89,'Resmi Tatiller'!$A$2:$A$17)+TIME(8,0,0)))))))))</f>
        <v/>
      </c>
      <c r="AK89" s="18" t="str">
        <f>IF(AE89="","",IF(AH89&lt;&gt;AF89,AH89+TIME(8,0,0),IF(AG89&lt;TIME(8,0,0),AF89+TIME(8,0,0),IF(AG89&lt;TIME(12,0,0),AE89,IF(AG89&lt;TIME(12,45,0),AF89+TIME(12,45,0),IF(AG89&lt;TIME(15,0,0),AE89,IF(AG89&lt;TIME(15,15,0),AF89+TIME(15,15,0),IF(AG89&lt;TIME(20,0,0),AE89,WORKDAY.INTL(AF89,1,V89,'Resmi Tatiller'!$A$2:$A$17)+TIME(8,0,0)))))))))</f>
        <v/>
      </c>
      <c r="AL89" s="18" t="str">
        <f t="shared" si="71"/>
        <v/>
      </c>
    </row>
    <row r="90" spans="1:38" x14ac:dyDescent="0.25">
      <c r="A90" s="6" t="str">
        <f t="shared" si="48"/>
        <v/>
      </c>
      <c r="B90" s="6"/>
      <c r="C90" s="7" t="str">
        <f>IFERROR(VLOOKUP(B90,'Ürün Veri'!$A:$E,2,FALSE),"")</f>
        <v/>
      </c>
      <c r="D90" s="7" t="str">
        <f>IFERROR(VLOOKUP(B90,'Ürün Veri'!$A:$E,3,FALSE),"")</f>
        <v/>
      </c>
      <c r="E90" s="7" t="str">
        <f>IFERROR(VLOOKUP(B90,'Ürün Veri'!$A:$E,4,FALSE),"")</f>
        <v/>
      </c>
      <c r="F90" s="7" t="str">
        <f>IFERROR(VLOOKUP(B90,'Ürün Veri'!$A:$E,5,FALSE),"")</f>
        <v/>
      </c>
      <c r="G90" s="6"/>
      <c r="H90" s="6"/>
      <c r="I90" s="14">
        <v>10</v>
      </c>
      <c r="J90" s="15">
        <f t="shared" si="49"/>
        <v>45</v>
      </c>
      <c r="K90" s="15">
        <f t="shared" si="50"/>
        <v>15</v>
      </c>
      <c r="L90" s="8">
        <f t="shared" si="51"/>
        <v>9</v>
      </c>
      <c r="M90" s="6" t="s">
        <v>763</v>
      </c>
      <c r="N90" s="9" t="str">
        <f t="shared" si="65"/>
        <v/>
      </c>
      <c r="O90" s="10" t="str">
        <f t="shared" si="66"/>
        <v/>
      </c>
      <c r="P90" s="8" t="str">
        <f t="shared" si="52"/>
        <v/>
      </c>
      <c r="Q90" s="8" t="str">
        <f t="shared" si="53"/>
        <v/>
      </c>
      <c r="R90" s="9" t="str">
        <f>IF(AB90="","",WORKDAY.INTL(W90,AA90,V90,'Resmi Tatiller'!$A$2:$A$17))</f>
        <v/>
      </c>
      <c r="S90" s="10" t="str">
        <f t="shared" si="54"/>
        <v/>
      </c>
      <c r="T90" s="8" t="str">
        <f t="shared" si="55"/>
        <v>Boş</v>
      </c>
      <c r="U90" s="8">
        <f t="shared" si="56"/>
        <v>540</v>
      </c>
      <c r="V90" s="11" t="str">
        <f t="shared" si="57"/>
        <v>0000011</v>
      </c>
      <c r="W90" s="9" t="str">
        <f>IF(OR(N90="",O90=""),"",IF($AD90="24 Saat",N90,IF($AD90="12 Saat",IF(O90&gt;=TIME(20,0,0),WORKDAY.INTL(N90,1,V90,'Resmi Tatiller'!$A$2:$A$17),WORKDAY.INTL(N90-1,1,V90,'Resmi Tatiller'!$A$2:$A$17)),IF($AD90="2 Vardiya",IF(O90&lt;TIME(6,0,0),N90-1,IF(O90&lt;TIME(8,0,0),WORKDAY.INTL(N90-1,1,V90,'Resmi Tatiller'!$A$2:$A$17),N90)),IF(O90&gt;=TIME(18,0,0),WORKDAY.INTL(N90,1,V90,'Resmi Tatiller'!$A$2:$A$17),WORKDAY.INTL(N90-1,1,V90,'Resmi Tatiller'!$A$2:$A$17))))))</f>
        <v/>
      </c>
      <c r="X90" s="8" t="str">
        <f t="shared" si="58"/>
        <v/>
      </c>
      <c r="Y90" s="11" t="str">
        <f t="shared" si="59"/>
        <v/>
      </c>
      <c r="Z90" s="11" t="str">
        <f t="shared" si="60"/>
        <v/>
      </c>
      <c r="AA90" s="11" t="str">
        <f t="shared" si="61"/>
        <v/>
      </c>
      <c r="AB90" s="11" t="str">
        <f t="shared" si="62"/>
        <v/>
      </c>
      <c r="AC90" s="12" t="str">
        <f t="shared" si="63"/>
        <v/>
      </c>
      <c r="AD90" s="6" t="str">
        <f t="shared" si="64"/>
        <v>Gündüz</v>
      </c>
      <c r="AE90" s="18" t="str">
        <f t="shared" si="67"/>
        <v/>
      </c>
      <c r="AF90" s="18" t="str">
        <f t="shared" si="68"/>
        <v/>
      </c>
      <c r="AG90" s="19" t="str">
        <f t="shared" si="69"/>
        <v/>
      </c>
      <c r="AH90" s="18" t="str">
        <f>IF(AF90="","",WORKDAY.INTL(AF90-1,1,V90,'Resmi Tatiller'!$A$2:$A$17))</f>
        <v/>
      </c>
      <c r="AI90" s="18" t="str">
        <f t="shared" si="70"/>
        <v/>
      </c>
      <c r="AJ90" s="18" t="str">
        <f>IF(AE90="","",IF(AH90&lt;&gt;AF90,AH90+TIME(8,0,0),IF(AG90&lt;TIME(8,0,0),AF90+TIME(8,0,0),IF(AG90&lt;TIME(12,0,0),AE90,IF(AG90&lt;TIME(12,45,0),AF90+TIME(12,45,0),IF(AG90&lt;TIME(15,0,0),AE90,IF(AG90&lt;TIME(15,15,0),AF90+TIME(15,15,0),IF(AG90&lt;TIME(18,0,0),AE90,WORKDAY.INTL(AF90,1,V90,'Resmi Tatiller'!$A$2:$A$17)+TIME(8,0,0)))))))))</f>
        <v/>
      </c>
      <c r="AK90" s="18" t="str">
        <f>IF(AE90="","",IF(AH90&lt;&gt;AF90,AH90+TIME(8,0,0),IF(AG90&lt;TIME(8,0,0),AF90+TIME(8,0,0),IF(AG90&lt;TIME(12,0,0),AE90,IF(AG90&lt;TIME(12,45,0),AF90+TIME(12,45,0),IF(AG90&lt;TIME(15,0,0),AE90,IF(AG90&lt;TIME(15,15,0),AF90+TIME(15,15,0),IF(AG90&lt;TIME(20,0,0),AE90,WORKDAY.INTL(AF90,1,V90,'Resmi Tatiller'!$A$2:$A$17)+TIME(8,0,0)))))))))</f>
        <v/>
      </c>
      <c r="AL90" s="18" t="str">
        <f t="shared" si="71"/>
        <v/>
      </c>
    </row>
    <row r="91" spans="1:38" x14ac:dyDescent="0.25">
      <c r="A91" s="6" t="str">
        <f t="shared" si="48"/>
        <v/>
      </c>
      <c r="B91" s="6"/>
      <c r="C91" s="7" t="str">
        <f>IFERROR(VLOOKUP(B91,'Ürün Veri'!$A:$E,2,FALSE),"")</f>
        <v/>
      </c>
      <c r="D91" s="7" t="str">
        <f>IFERROR(VLOOKUP(B91,'Ürün Veri'!$A:$E,3,FALSE),"")</f>
        <v/>
      </c>
      <c r="E91" s="7" t="str">
        <f>IFERROR(VLOOKUP(B91,'Ürün Veri'!$A:$E,4,FALSE),"")</f>
        <v/>
      </c>
      <c r="F91" s="7" t="str">
        <f>IFERROR(VLOOKUP(B91,'Ürün Veri'!$A:$E,5,FALSE),"")</f>
        <v/>
      </c>
      <c r="G91" s="6"/>
      <c r="H91" s="6"/>
      <c r="I91" s="14">
        <v>10</v>
      </c>
      <c r="J91" s="15">
        <f t="shared" si="49"/>
        <v>45</v>
      </c>
      <c r="K91" s="15">
        <f t="shared" si="50"/>
        <v>15</v>
      </c>
      <c r="L91" s="8">
        <f t="shared" si="51"/>
        <v>9</v>
      </c>
      <c r="M91" s="6" t="s">
        <v>763</v>
      </c>
      <c r="N91" s="9" t="str">
        <f t="shared" si="65"/>
        <v/>
      </c>
      <c r="O91" s="10" t="str">
        <f t="shared" si="66"/>
        <v/>
      </c>
      <c r="P91" s="8" t="str">
        <f t="shared" si="52"/>
        <v/>
      </c>
      <c r="Q91" s="8" t="str">
        <f t="shared" si="53"/>
        <v/>
      </c>
      <c r="R91" s="9" t="str">
        <f>IF(AB91="","",WORKDAY.INTL(W91,AA91,V91,'Resmi Tatiller'!$A$2:$A$17))</f>
        <v/>
      </c>
      <c r="S91" s="10" t="str">
        <f t="shared" si="54"/>
        <v/>
      </c>
      <c r="T91" s="8" t="str">
        <f t="shared" si="55"/>
        <v>Boş</v>
      </c>
      <c r="U91" s="8">
        <f t="shared" si="56"/>
        <v>540</v>
      </c>
      <c r="V91" s="11" t="str">
        <f t="shared" si="57"/>
        <v>0000011</v>
      </c>
      <c r="W91" s="9" t="str">
        <f>IF(OR(N91="",O91=""),"",IF($AD91="24 Saat",N91,IF($AD91="12 Saat",IF(O91&gt;=TIME(20,0,0),WORKDAY.INTL(N91,1,V91,'Resmi Tatiller'!$A$2:$A$17),WORKDAY.INTL(N91-1,1,V91,'Resmi Tatiller'!$A$2:$A$17)),IF($AD91="2 Vardiya",IF(O91&lt;TIME(6,0,0),N91-1,IF(O91&lt;TIME(8,0,0),WORKDAY.INTL(N91-1,1,V91,'Resmi Tatiller'!$A$2:$A$17),N91)),IF(O91&gt;=TIME(18,0,0),WORKDAY.INTL(N91,1,V91,'Resmi Tatiller'!$A$2:$A$17),WORKDAY.INTL(N91-1,1,V91,'Resmi Tatiller'!$A$2:$A$17))))))</f>
        <v/>
      </c>
      <c r="X91" s="8" t="str">
        <f t="shared" si="58"/>
        <v/>
      </c>
      <c r="Y91" s="11" t="str">
        <f t="shared" si="59"/>
        <v/>
      </c>
      <c r="Z91" s="11" t="str">
        <f t="shared" si="60"/>
        <v/>
      </c>
      <c r="AA91" s="11" t="str">
        <f t="shared" si="61"/>
        <v/>
      </c>
      <c r="AB91" s="11" t="str">
        <f t="shared" si="62"/>
        <v/>
      </c>
      <c r="AC91" s="12" t="str">
        <f t="shared" si="63"/>
        <v/>
      </c>
      <c r="AD91" s="6" t="str">
        <f t="shared" si="64"/>
        <v>Gündüz</v>
      </c>
      <c r="AE91" s="18" t="str">
        <f t="shared" si="67"/>
        <v/>
      </c>
      <c r="AF91" s="18" t="str">
        <f t="shared" si="68"/>
        <v/>
      </c>
      <c r="AG91" s="19" t="str">
        <f t="shared" si="69"/>
        <v/>
      </c>
      <c r="AH91" s="18" t="str">
        <f>IF(AF91="","",WORKDAY.INTL(AF91-1,1,V91,'Resmi Tatiller'!$A$2:$A$17))</f>
        <v/>
      </c>
      <c r="AI91" s="18" t="str">
        <f t="shared" si="70"/>
        <v/>
      </c>
      <c r="AJ91" s="18" t="str">
        <f>IF(AE91="","",IF(AH91&lt;&gt;AF91,AH91+TIME(8,0,0),IF(AG91&lt;TIME(8,0,0),AF91+TIME(8,0,0),IF(AG91&lt;TIME(12,0,0),AE91,IF(AG91&lt;TIME(12,45,0),AF91+TIME(12,45,0),IF(AG91&lt;TIME(15,0,0),AE91,IF(AG91&lt;TIME(15,15,0),AF91+TIME(15,15,0),IF(AG91&lt;TIME(18,0,0),AE91,WORKDAY.INTL(AF91,1,V91,'Resmi Tatiller'!$A$2:$A$17)+TIME(8,0,0)))))))))</f>
        <v/>
      </c>
      <c r="AK91" s="18" t="str">
        <f>IF(AE91="","",IF(AH91&lt;&gt;AF91,AH91+TIME(8,0,0),IF(AG91&lt;TIME(8,0,0),AF91+TIME(8,0,0),IF(AG91&lt;TIME(12,0,0),AE91,IF(AG91&lt;TIME(12,45,0),AF91+TIME(12,45,0),IF(AG91&lt;TIME(15,0,0),AE91,IF(AG91&lt;TIME(15,15,0),AF91+TIME(15,15,0),IF(AG91&lt;TIME(20,0,0),AE91,WORKDAY.INTL(AF91,1,V91,'Resmi Tatiller'!$A$2:$A$17)+TIME(8,0,0)))))))))</f>
        <v/>
      </c>
      <c r="AL91" s="18" t="str">
        <f t="shared" si="71"/>
        <v/>
      </c>
    </row>
    <row r="92" spans="1:38" x14ac:dyDescent="0.25">
      <c r="A92" s="6" t="str">
        <f t="shared" si="48"/>
        <v/>
      </c>
      <c r="B92" s="6"/>
      <c r="C92" s="7" t="str">
        <f>IFERROR(VLOOKUP(B92,'Ürün Veri'!$A:$E,2,FALSE),"")</f>
        <v/>
      </c>
      <c r="D92" s="7" t="str">
        <f>IFERROR(VLOOKUP(B92,'Ürün Veri'!$A:$E,3,FALSE),"")</f>
        <v/>
      </c>
      <c r="E92" s="7" t="str">
        <f>IFERROR(VLOOKUP(B92,'Ürün Veri'!$A:$E,4,FALSE),"")</f>
        <v/>
      </c>
      <c r="F92" s="7" t="str">
        <f>IFERROR(VLOOKUP(B92,'Ürün Veri'!$A:$E,5,FALSE),"")</f>
        <v/>
      </c>
      <c r="G92" s="6"/>
      <c r="H92" s="6"/>
      <c r="I92" s="14">
        <v>10</v>
      </c>
      <c r="J92" s="15">
        <f t="shared" si="49"/>
        <v>45</v>
      </c>
      <c r="K92" s="15">
        <f t="shared" si="50"/>
        <v>15</v>
      </c>
      <c r="L92" s="8">
        <f t="shared" si="51"/>
        <v>9</v>
      </c>
      <c r="M92" s="6" t="s">
        <v>763</v>
      </c>
      <c r="N92" s="9" t="str">
        <f t="shared" si="65"/>
        <v/>
      </c>
      <c r="O92" s="10" t="str">
        <f t="shared" si="66"/>
        <v/>
      </c>
      <c r="P92" s="8" t="str">
        <f t="shared" si="52"/>
        <v/>
      </c>
      <c r="Q92" s="8" t="str">
        <f t="shared" si="53"/>
        <v/>
      </c>
      <c r="R92" s="9" t="str">
        <f>IF(AB92="","",WORKDAY.INTL(W92,AA92,V92,'Resmi Tatiller'!$A$2:$A$17))</f>
        <v/>
      </c>
      <c r="S92" s="10" t="str">
        <f t="shared" si="54"/>
        <v/>
      </c>
      <c r="T92" s="8" t="str">
        <f t="shared" si="55"/>
        <v>Boş</v>
      </c>
      <c r="U92" s="8">
        <f t="shared" si="56"/>
        <v>540</v>
      </c>
      <c r="V92" s="11" t="str">
        <f t="shared" si="57"/>
        <v>0000011</v>
      </c>
      <c r="W92" s="9" t="str">
        <f>IF(OR(N92="",O92=""),"",IF($AD92="24 Saat",N92,IF($AD92="12 Saat",IF(O92&gt;=TIME(20,0,0),WORKDAY.INTL(N92,1,V92,'Resmi Tatiller'!$A$2:$A$17),WORKDAY.INTL(N92-1,1,V92,'Resmi Tatiller'!$A$2:$A$17)),IF($AD92="2 Vardiya",IF(O92&lt;TIME(6,0,0),N92-1,IF(O92&lt;TIME(8,0,0),WORKDAY.INTL(N92-1,1,V92,'Resmi Tatiller'!$A$2:$A$17),N92)),IF(O92&gt;=TIME(18,0,0),WORKDAY.INTL(N92,1,V92,'Resmi Tatiller'!$A$2:$A$17),WORKDAY.INTL(N92-1,1,V92,'Resmi Tatiller'!$A$2:$A$17))))))</f>
        <v/>
      </c>
      <c r="X92" s="8" t="str">
        <f t="shared" si="58"/>
        <v/>
      </c>
      <c r="Y92" s="11" t="str">
        <f t="shared" si="59"/>
        <v/>
      </c>
      <c r="Z92" s="11" t="str">
        <f t="shared" si="60"/>
        <v/>
      </c>
      <c r="AA92" s="11" t="str">
        <f t="shared" si="61"/>
        <v/>
      </c>
      <c r="AB92" s="11" t="str">
        <f t="shared" si="62"/>
        <v/>
      </c>
      <c r="AC92" s="12" t="str">
        <f t="shared" si="63"/>
        <v/>
      </c>
      <c r="AD92" s="6" t="str">
        <f t="shared" si="64"/>
        <v>Gündüz</v>
      </c>
      <c r="AE92" s="18" t="str">
        <f t="shared" si="67"/>
        <v/>
      </c>
      <c r="AF92" s="18" t="str">
        <f t="shared" si="68"/>
        <v/>
      </c>
      <c r="AG92" s="19" t="str">
        <f t="shared" si="69"/>
        <v/>
      </c>
      <c r="AH92" s="18" t="str">
        <f>IF(AF92="","",WORKDAY.INTL(AF92-1,1,V92,'Resmi Tatiller'!$A$2:$A$17))</f>
        <v/>
      </c>
      <c r="AI92" s="18" t="str">
        <f t="shared" si="70"/>
        <v/>
      </c>
      <c r="AJ92" s="18" t="str">
        <f>IF(AE92="","",IF(AH92&lt;&gt;AF92,AH92+TIME(8,0,0),IF(AG92&lt;TIME(8,0,0),AF92+TIME(8,0,0),IF(AG92&lt;TIME(12,0,0),AE92,IF(AG92&lt;TIME(12,45,0),AF92+TIME(12,45,0),IF(AG92&lt;TIME(15,0,0),AE92,IF(AG92&lt;TIME(15,15,0),AF92+TIME(15,15,0),IF(AG92&lt;TIME(18,0,0),AE92,WORKDAY.INTL(AF92,1,V92,'Resmi Tatiller'!$A$2:$A$17)+TIME(8,0,0)))))))))</f>
        <v/>
      </c>
      <c r="AK92" s="18" t="str">
        <f>IF(AE92="","",IF(AH92&lt;&gt;AF92,AH92+TIME(8,0,0),IF(AG92&lt;TIME(8,0,0),AF92+TIME(8,0,0),IF(AG92&lt;TIME(12,0,0),AE92,IF(AG92&lt;TIME(12,45,0),AF92+TIME(12,45,0),IF(AG92&lt;TIME(15,0,0),AE92,IF(AG92&lt;TIME(15,15,0),AF92+TIME(15,15,0),IF(AG92&lt;TIME(20,0,0),AE92,WORKDAY.INTL(AF92,1,V92,'Resmi Tatiller'!$A$2:$A$17)+TIME(8,0,0)))))))))</f>
        <v/>
      </c>
      <c r="AL92" s="18" t="str">
        <f t="shared" si="71"/>
        <v/>
      </c>
    </row>
    <row r="93" spans="1:38" x14ac:dyDescent="0.25">
      <c r="A93" s="6" t="str">
        <f t="shared" si="48"/>
        <v/>
      </c>
      <c r="B93" s="6"/>
      <c r="C93" s="7" t="str">
        <f>IFERROR(VLOOKUP(B93,'Ürün Veri'!$A:$E,2,FALSE),"")</f>
        <v/>
      </c>
      <c r="D93" s="7" t="str">
        <f>IFERROR(VLOOKUP(B93,'Ürün Veri'!$A:$E,3,FALSE),"")</f>
        <v/>
      </c>
      <c r="E93" s="7" t="str">
        <f>IFERROR(VLOOKUP(B93,'Ürün Veri'!$A:$E,4,FALSE),"")</f>
        <v/>
      </c>
      <c r="F93" s="7" t="str">
        <f>IFERROR(VLOOKUP(B93,'Ürün Veri'!$A:$E,5,FALSE),"")</f>
        <v/>
      </c>
      <c r="G93" s="6"/>
      <c r="H93" s="6"/>
      <c r="I93" s="14">
        <v>10</v>
      </c>
      <c r="J93" s="15">
        <f t="shared" si="49"/>
        <v>45</v>
      </c>
      <c r="K93" s="15">
        <f t="shared" si="50"/>
        <v>15</v>
      </c>
      <c r="L93" s="8">
        <f t="shared" si="51"/>
        <v>9</v>
      </c>
      <c r="M93" s="6" t="s">
        <v>763</v>
      </c>
      <c r="N93" s="9" t="str">
        <f t="shared" si="65"/>
        <v/>
      </c>
      <c r="O93" s="10" t="str">
        <f t="shared" si="66"/>
        <v/>
      </c>
      <c r="P93" s="8" t="str">
        <f t="shared" si="52"/>
        <v/>
      </c>
      <c r="Q93" s="8" t="str">
        <f t="shared" si="53"/>
        <v/>
      </c>
      <c r="R93" s="9" t="str">
        <f>IF(AB93="","",WORKDAY.INTL(W93,AA93,V93,'Resmi Tatiller'!$A$2:$A$17))</f>
        <v/>
      </c>
      <c r="S93" s="10" t="str">
        <f t="shared" si="54"/>
        <v/>
      </c>
      <c r="T93" s="8" t="str">
        <f t="shared" si="55"/>
        <v>Boş</v>
      </c>
      <c r="U93" s="8">
        <f t="shared" si="56"/>
        <v>540</v>
      </c>
      <c r="V93" s="11" t="str">
        <f t="shared" si="57"/>
        <v>0000011</v>
      </c>
      <c r="W93" s="9" t="str">
        <f>IF(OR(N93="",O93=""),"",IF($AD93="24 Saat",N93,IF($AD93="12 Saat",IF(O93&gt;=TIME(20,0,0),WORKDAY.INTL(N93,1,V93,'Resmi Tatiller'!$A$2:$A$17),WORKDAY.INTL(N93-1,1,V93,'Resmi Tatiller'!$A$2:$A$17)),IF($AD93="2 Vardiya",IF(O93&lt;TIME(6,0,0),N93-1,IF(O93&lt;TIME(8,0,0),WORKDAY.INTL(N93-1,1,V93,'Resmi Tatiller'!$A$2:$A$17),N93)),IF(O93&gt;=TIME(18,0,0),WORKDAY.INTL(N93,1,V93,'Resmi Tatiller'!$A$2:$A$17),WORKDAY.INTL(N93-1,1,V93,'Resmi Tatiller'!$A$2:$A$17))))))</f>
        <v/>
      </c>
      <c r="X93" s="8" t="str">
        <f t="shared" si="58"/>
        <v/>
      </c>
      <c r="Y93" s="11" t="str">
        <f t="shared" si="59"/>
        <v/>
      </c>
      <c r="Z93" s="11" t="str">
        <f t="shared" si="60"/>
        <v/>
      </c>
      <c r="AA93" s="11" t="str">
        <f t="shared" si="61"/>
        <v/>
      </c>
      <c r="AB93" s="11" t="str">
        <f t="shared" si="62"/>
        <v/>
      </c>
      <c r="AC93" s="12" t="str">
        <f t="shared" si="63"/>
        <v/>
      </c>
      <c r="AD93" s="6" t="str">
        <f t="shared" si="64"/>
        <v>Gündüz</v>
      </c>
      <c r="AE93" s="18" t="str">
        <f t="shared" si="67"/>
        <v/>
      </c>
      <c r="AF93" s="18" t="str">
        <f t="shared" si="68"/>
        <v/>
      </c>
      <c r="AG93" s="19" t="str">
        <f t="shared" si="69"/>
        <v/>
      </c>
      <c r="AH93" s="18" t="str">
        <f>IF(AF93="","",WORKDAY.INTL(AF93-1,1,V93,'Resmi Tatiller'!$A$2:$A$17))</f>
        <v/>
      </c>
      <c r="AI93" s="18" t="str">
        <f t="shared" si="70"/>
        <v/>
      </c>
      <c r="AJ93" s="18" t="str">
        <f>IF(AE93="","",IF(AH93&lt;&gt;AF93,AH93+TIME(8,0,0),IF(AG93&lt;TIME(8,0,0),AF93+TIME(8,0,0),IF(AG93&lt;TIME(12,0,0),AE93,IF(AG93&lt;TIME(12,45,0),AF93+TIME(12,45,0),IF(AG93&lt;TIME(15,0,0),AE93,IF(AG93&lt;TIME(15,15,0),AF93+TIME(15,15,0),IF(AG93&lt;TIME(18,0,0),AE93,WORKDAY.INTL(AF93,1,V93,'Resmi Tatiller'!$A$2:$A$17)+TIME(8,0,0)))))))))</f>
        <v/>
      </c>
      <c r="AK93" s="18" t="str">
        <f>IF(AE93="","",IF(AH93&lt;&gt;AF93,AH93+TIME(8,0,0),IF(AG93&lt;TIME(8,0,0),AF93+TIME(8,0,0),IF(AG93&lt;TIME(12,0,0),AE93,IF(AG93&lt;TIME(12,45,0),AF93+TIME(12,45,0),IF(AG93&lt;TIME(15,0,0),AE93,IF(AG93&lt;TIME(15,15,0),AF93+TIME(15,15,0),IF(AG93&lt;TIME(20,0,0),AE93,WORKDAY.INTL(AF93,1,V93,'Resmi Tatiller'!$A$2:$A$17)+TIME(8,0,0)))))))))</f>
        <v/>
      </c>
      <c r="AL93" s="18" t="str">
        <f t="shared" si="71"/>
        <v/>
      </c>
    </row>
    <row r="94" spans="1:38" x14ac:dyDescent="0.25">
      <c r="A94" s="6" t="str">
        <f t="shared" si="48"/>
        <v/>
      </c>
      <c r="B94" s="6"/>
      <c r="C94" s="7" t="str">
        <f>IFERROR(VLOOKUP(B94,'Ürün Veri'!$A:$E,2,FALSE),"")</f>
        <v/>
      </c>
      <c r="D94" s="7" t="str">
        <f>IFERROR(VLOOKUP(B94,'Ürün Veri'!$A:$E,3,FALSE),"")</f>
        <v/>
      </c>
      <c r="E94" s="7" t="str">
        <f>IFERROR(VLOOKUP(B94,'Ürün Veri'!$A:$E,4,FALSE),"")</f>
        <v/>
      </c>
      <c r="F94" s="7" t="str">
        <f>IFERROR(VLOOKUP(B94,'Ürün Veri'!$A:$E,5,FALSE),"")</f>
        <v/>
      </c>
      <c r="G94" s="6"/>
      <c r="H94" s="6"/>
      <c r="I94" s="14">
        <v>10</v>
      </c>
      <c r="J94" s="15">
        <f t="shared" si="49"/>
        <v>45</v>
      </c>
      <c r="K94" s="15">
        <f t="shared" si="50"/>
        <v>15</v>
      </c>
      <c r="L94" s="8">
        <f t="shared" si="51"/>
        <v>9</v>
      </c>
      <c r="M94" s="6" t="s">
        <v>763</v>
      </c>
      <c r="N94" s="9" t="str">
        <f t="shared" si="65"/>
        <v/>
      </c>
      <c r="O94" s="10" t="str">
        <f t="shared" si="66"/>
        <v/>
      </c>
      <c r="P94" s="8" t="str">
        <f t="shared" si="52"/>
        <v/>
      </c>
      <c r="Q94" s="8" t="str">
        <f t="shared" si="53"/>
        <v/>
      </c>
      <c r="R94" s="9" t="str">
        <f>IF(AB94="","",WORKDAY.INTL(W94,AA94,V94,'Resmi Tatiller'!$A$2:$A$17))</f>
        <v/>
      </c>
      <c r="S94" s="10" t="str">
        <f t="shared" si="54"/>
        <v/>
      </c>
      <c r="T94" s="8" t="str">
        <f t="shared" si="55"/>
        <v>Boş</v>
      </c>
      <c r="U94" s="8">
        <f t="shared" si="56"/>
        <v>540</v>
      </c>
      <c r="V94" s="11" t="str">
        <f t="shared" si="57"/>
        <v>0000011</v>
      </c>
      <c r="W94" s="9" t="str">
        <f>IF(OR(N94="",O94=""),"",IF($AD94="24 Saat",N94,IF($AD94="12 Saat",IF(O94&gt;=TIME(20,0,0),WORKDAY.INTL(N94,1,V94,'Resmi Tatiller'!$A$2:$A$17),WORKDAY.INTL(N94-1,1,V94,'Resmi Tatiller'!$A$2:$A$17)),IF($AD94="2 Vardiya",IF(O94&lt;TIME(6,0,0),N94-1,IF(O94&lt;TIME(8,0,0),WORKDAY.INTL(N94-1,1,V94,'Resmi Tatiller'!$A$2:$A$17),N94)),IF(O94&gt;=TIME(18,0,0),WORKDAY.INTL(N94,1,V94,'Resmi Tatiller'!$A$2:$A$17),WORKDAY.INTL(N94-1,1,V94,'Resmi Tatiller'!$A$2:$A$17))))))</f>
        <v/>
      </c>
      <c r="X94" s="8" t="str">
        <f t="shared" si="58"/>
        <v/>
      </c>
      <c r="Y94" s="11" t="str">
        <f t="shared" si="59"/>
        <v/>
      </c>
      <c r="Z94" s="11" t="str">
        <f t="shared" si="60"/>
        <v/>
      </c>
      <c r="AA94" s="11" t="str">
        <f t="shared" si="61"/>
        <v/>
      </c>
      <c r="AB94" s="11" t="str">
        <f t="shared" si="62"/>
        <v/>
      </c>
      <c r="AC94" s="12" t="str">
        <f t="shared" si="63"/>
        <v/>
      </c>
      <c r="AD94" s="6" t="str">
        <f t="shared" si="64"/>
        <v>Gündüz</v>
      </c>
      <c r="AE94" s="18" t="str">
        <f t="shared" si="67"/>
        <v/>
      </c>
      <c r="AF94" s="18" t="str">
        <f t="shared" si="68"/>
        <v/>
      </c>
      <c r="AG94" s="19" t="str">
        <f t="shared" si="69"/>
        <v/>
      </c>
      <c r="AH94" s="18" t="str">
        <f>IF(AF94="","",WORKDAY.INTL(AF94-1,1,V94,'Resmi Tatiller'!$A$2:$A$17))</f>
        <v/>
      </c>
      <c r="AI94" s="18" t="str">
        <f t="shared" si="70"/>
        <v/>
      </c>
      <c r="AJ94" s="18" t="str">
        <f>IF(AE94="","",IF(AH94&lt;&gt;AF94,AH94+TIME(8,0,0),IF(AG94&lt;TIME(8,0,0),AF94+TIME(8,0,0),IF(AG94&lt;TIME(12,0,0),AE94,IF(AG94&lt;TIME(12,45,0),AF94+TIME(12,45,0),IF(AG94&lt;TIME(15,0,0),AE94,IF(AG94&lt;TIME(15,15,0),AF94+TIME(15,15,0),IF(AG94&lt;TIME(18,0,0),AE94,WORKDAY.INTL(AF94,1,V94,'Resmi Tatiller'!$A$2:$A$17)+TIME(8,0,0)))))))))</f>
        <v/>
      </c>
      <c r="AK94" s="18" t="str">
        <f>IF(AE94="","",IF(AH94&lt;&gt;AF94,AH94+TIME(8,0,0),IF(AG94&lt;TIME(8,0,0),AF94+TIME(8,0,0),IF(AG94&lt;TIME(12,0,0),AE94,IF(AG94&lt;TIME(12,45,0),AF94+TIME(12,45,0),IF(AG94&lt;TIME(15,0,0),AE94,IF(AG94&lt;TIME(15,15,0),AF94+TIME(15,15,0),IF(AG94&lt;TIME(20,0,0),AE94,WORKDAY.INTL(AF94,1,V94,'Resmi Tatiller'!$A$2:$A$17)+TIME(8,0,0)))))))))</f>
        <v/>
      </c>
      <c r="AL94" s="18" t="str">
        <f t="shared" si="71"/>
        <v/>
      </c>
    </row>
    <row r="95" spans="1:38" x14ac:dyDescent="0.25">
      <c r="A95" s="6" t="str">
        <f t="shared" si="48"/>
        <v/>
      </c>
      <c r="B95" s="6"/>
      <c r="C95" s="7" t="str">
        <f>IFERROR(VLOOKUP(B95,'Ürün Veri'!$A:$E,2,FALSE),"")</f>
        <v/>
      </c>
      <c r="D95" s="7" t="str">
        <f>IFERROR(VLOOKUP(B95,'Ürün Veri'!$A:$E,3,FALSE),"")</f>
        <v/>
      </c>
      <c r="E95" s="7" t="str">
        <f>IFERROR(VLOOKUP(B95,'Ürün Veri'!$A:$E,4,FALSE),"")</f>
        <v/>
      </c>
      <c r="F95" s="7" t="str">
        <f>IFERROR(VLOOKUP(B95,'Ürün Veri'!$A:$E,5,FALSE),"")</f>
        <v/>
      </c>
      <c r="G95" s="6"/>
      <c r="H95" s="6"/>
      <c r="I95" s="14">
        <v>10</v>
      </c>
      <c r="J95" s="15">
        <f t="shared" si="49"/>
        <v>45</v>
      </c>
      <c r="K95" s="15">
        <f t="shared" si="50"/>
        <v>15</v>
      </c>
      <c r="L95" s="8">
        <f t="shared" si="51"/>
        <v>9</v>
      </c>
      <c r="M95" s="6" t="s">
        <v>763</v>
      </c>
      <c r="N95" s="9" t="str">
        <f t="shared" si="65"/>
        <v/>
      </c>
      <c r="O95" s="10" t="str">
        <f t="shared" si="66"/>
        <v/>
      </c>
      <c r="P95" s="8" t="str">
        <f t="shared" si="52"/>
        <v/>
      </c>
      <c r="Q95" s="8" t="str">
        <f t="shared" si="53"/>
        <v/>
      </c>
      <c r="R95" s="9" t="str">
        <f>IF(AB95="","",WORKDAY.INTL(W95,AA95,V95,'Resmi Tatiller'!$A$2:$A$17))</f>
        <v/>
      </c>
      <c r="S95" s="10" t="str">
        <f t="shared" si="54"/>
        <v/>
      </c>
      <c r="T95" s="8" t="str">
        <f t="shared" si="55"/>
        <v>Boş</v>
      </c>
      <c r="U95" s="8">
        <f t="shared" si="56"/>
        <v>540</v>
      </c>
      <c r="V95" s="11" t="str">
        <f t="shared" si="57"/>
        <v>0000011</v>
      </c>
      <c r="W95" s="9" t="str">
        <f>IF(OR(N95="",O95=""),"",IF($AD95="24 Saat",N95,IF($AD95="12 Saat",IF(O95&gt;=TIME(20,0,0),WORKDAY.INTL(N95,1,V95,'Resmi Tatiller'!$A$2:$A$17),WORKDAY.INTL(N95-1,1,V95,'Resmi Tatiller'!$A$2:$A$17)),IF($AD95="2 Vardiya",IF(O95&lt;TIME(6,0,0),N95-1,IF(O95&lt;TIME(8,0,0),WORKDAY.INTL(N95-1,1,V95,'Resmi Tatiller'!$A$2:$A$17),N95)),IF(O95&gt;=TIME(18,0,0),WORKDAY.INTL(N95,1,V95,'Resmi Tatiller'!$A$2:$A$17),WORKDAY.INTL(N95-1,1,V95,'Resmi Tatiller'!$A$2:$A$17))))))</f>
        <v/>
      </c>
      <c r="X95" s="8" t="str">
        <f t="shared" si="58"/>
        <v/>
      </c>
      <c r="Y95" s="11" t="str">
        <f t="shared" si="59"/>
        <v/>
      </c>
      <c r="Z95" s="11" t="str">
        <f t="shared" si="60"/>
        <v/>
      </c>
      <c r="AA95" s="11" t="str">
        <f t="shared" si="61"/>
        <v/>
      </c>
      <c r="AB95" s="11" t="str">
        <f t="shared" si="62"/>
        <v/>
      </c>
      <c r="AC95" s="12" t="str">
        <f t="shared" si="63"/>
        <v/>
      </c>
      <c r="AD95" s="6" t="str">
        <f t="shared" si="64"/>
        <v>Gündüz</v>
      </c>
      <c r="AE95" s="18" t="str">
        <f t="shared" si="67"/>
        <v/>
      </c>
      <c r="AF95" s="18" t="str">
        <f t="shared" si="68"/>
        <v/>
      </c>
      <c r="AG95" s="19" t="str">
        <f t="shared" si="69"/>
        <v/>
      </c>
      <c r="AH95" s="18" t="str">
        <f>IF(AF95="","",WORKDAY.INTL(AF95-1,1,V95,'Resmi Tatiller'!$A$2:$A$17))</f>
        <v/>
      </c>
      <c r="AI95" s="18" t="str">
        <f t="shared" si="70"/>
        <v/>
      </c>
      <c r="AJ95" s="18" t="str">
        <f>IF(AE95="","",IF(AH95&lt;&gt;AF95,AH95+TIME(8,0,0),IF(AG95&lt;TIME(8,0,0),AF95+TIME(8,0,0),IF(AG95&lt;TIME(12,0,0),AE95,IF(AG95&lt;TIME(12,45,0),AF95+TIME(12,45,0),IF(AG95&lt;TIME(15,0,0),AE95,IF(AG95&lt;TIME(15,15,0),AF95+TIME(15,15,0),IF(AG95&lt;TIME(18,0,0),AE95,WORKDAY.INTL(AF95,1,V95,'Resmi Tatiller'!$A$2:$A$17)+TIME(8,0,0)))))))))</f>
        <v/>
      </c>
      <c r="AK95" s="18" t="str">
        <f>IF(AE95="","",IF(AH95&lt;&gt;AF95,AH95+TIME(8,0,0),IF(AG95&lt;TIME(8,0,0),AF95+TIME(8,0,0),IF(AG95&lt;TIME(12,0,0),AE95,IF(AG95&lt;TIME(12,45,0),AF95+TIME(12,45,0),IF(AG95&lt;TIME(15,0,0),AE95,IF(AG95&lt;TIME(15,15,0),AF95+TIME(15,15,0),IF(AG95&lt;TIME(20,0,0),AE95,WORKDAY.INTL(AF95,1,V95,'Resmi Tatiller'!$A$2:$A$17)+TIME(8,0,0)))))))))</f>
        <v/>
      </c>
      <c r="AL95" s="18" t="str">
        <f t="shared" si="71"/>
        <v/>
      </c>
    </row>
    <row r="96" spans="1:38" x14ac:dyDescent="0.25">
      <c r="A96" s="6" t="str">
        <f t="shared" si="48"/>
        <v/>
      </c>
      <c r="B96" s="6"/>
      <c r="C96" s="7" t="str">
        <f>IFERROR(VLOOKUP(B96,'Ürün Veri'!$A:$E,2,FALSE),"")</f>
        <v/>
      </c>
      <c r="D96" s="7" t="str">
        <f>IFERROR(VLOOKUP(B96,'Ürün Veri'!$A:$E,3,FALSE),"")</f>
        <v/>
      </c>
      <c r="E96" s="7" t="str">
        <f>IFERROR(VLOOKUP(B96,'Ürün Veri'!$A:$E,4,FALSE),"")</f>
        <v/>
      </c>
      <c r="F96" s="7" t="str">
        <f>IFERROR(VLOOKUP(B96,'Ürün Veri'!$A:$E,5,FALSE),"")</f>
        <v/>
      </c>
      <c r="G96" s="6"/>
      <c r="H96" s="6"/>
      <c r="I96" s="14">
        <v>10</v>
      </c>
      <c r="J96" s="15">
        <f t="shared" si="49"/>
        <v>45</v>
      </c>
      <c r="K96" s="15">
        <f t="shared" si="50"/>
        <v>15</v>
      </c>
      <c r="L96" s="8">
        <f t="shared" si="51"/>
        <v>9</v>
      </c>
      <c r="M96" s="6" t="s">
        <v>763</v>
      </c>
      <c r="N96" s="9" t="str">
        <f t="shared" si="65"/>
        <v/>
      </c>
      <c r="O96" s="10" t="str">
        <f t="shared" si="66"/>
        <v/>
      </c>
      <c r="P96" s="8" t="str">
        <f t="shared" si="52"/>
        <v/>
      </c>
      <c r="Q96" s="8" t="str">
        <f t="shared" si="53"/>
        <v/>
      </c>
      <c r="R96" s="9" t="str">
        <f>IF(AB96="","",WORKDAY.INTL(W96,AA96,V96,'Resmi Tatiller'!$A$2:$A$17))</f>
        <v/>
      </c>
      <c r="S96" s="10" t="str">
        <f t="shared" si="54"/>
        <v/>
      </c>
      <c r="T96" s="8" t="str">
        <f t="shared" si="55"/>
        <v>Boş</v>
      </c>
      <c r="U96" s="8">
        <f t="shared" si="56"/>
        <v>540</v>
      </c>
      <c r="V96" s="11" t="str">
        <f t="shared" si="57"/>
        <v>0000011</v>
      </c>
      <c r="W96" s="9" t="str">
        <f>IF(OR(N96="",O96=""),"",IF($AD96="24 Saat",N96,IF($AD96="12 Saat",IF(O96&gt;=TIME(20,0,0),WORKDAY.INTL(N96,1,V96,'Resmi Tatiller'!$A$2:$A$17),WORKDAY.INTL(N96-1,1,V96,'Resmi Tatiller'!$A$2:$A$17)),IF($AD96="2 Vardiya",IF(O96&lt;TIME(6,0,0),N96-1,IF(O96&lt;TIME(8,0,0),WORKDAY.INTL(N96-1,1,V96,'Resmi Tatiller'!$A$2:$A$17),N96)),IF(O96&gt;=TIME(18,0,0),WORKDAY.INTL(N96,1,V96,'Resmi Tatiller'!$A$2:$A$17),WORKDAY.INTL(N96-1,1,V96,'Resmi Tatiller'!$A$2:$A$17))))))</f>
        <v/>
      </c>
      <c r="X96" s="8" t="str">
        <f t="shared" si="58"/>
        <v/>
      </c>
      <c r="Y96" s="11" t="str">
        <f t="shared" si="59"/>
        <v/>
      </c>
      <c r="Z96" s="11" t="str">
        <f t="shared" si="60"/>
        <v/>
      </c>
      <c r="AA96" s="11" t="str">
        <f t="shared" si="61"/>
        <v/>
      </c>
      <c r="AB96" s="11" t="str">
        <f t="shared" si="62"/>
        <v/>
      </c>
      <c r="AC96" s="12" t="str">
        <f t="shared" si="63"/>
        <v/>
      </c>
      <c r="AD96" s="6" t="str">
        <f t="shared" si="64"/>
        <v>Gündüz</v>
      </c>
      <c r="AE96" s="18" t="str">
        <f t="shared" si="67"/>
        <v/>
      </c>
      <c r="AF96" s="18" t="str">
        <f t="shared" si="68"/>
        <v/>
      </c>
      <c r="AG96" s="19" t="str">
        <f t="shared" si="69"/>
        <v/>
      </c>
      <c r="AH96" s="18" t="str">
        <f>IF(AF96="","",WORKDAY.INTL(AF96-1,1,V96,'Resmi Tatiller'!$A$2:$A$17))</f>
        <v/>
      </c>
      <c r="AI96" s="18" t="str">
        <f t="shared" si="70"/>
        <v/>
      </c>
      <c r="AJ96" s="18" t="str">
        <f>IF(AE96="","",IF(AH96&lt;&gt;AF96,AH96+TIME(8,0,0),IF(AG96&lt;TIME(8,0,0),AF96+TIME(8,0,0),IF(AG96&lt;TIME(12,0,0),AE96,IF(AG96&lt;TIME(12,45,0),AF96+TIME(12,45,0),IF(AG96&lt;TIME(15,0,0),AE96,IF(AG96&lt;TIME(15,15,0),AF96+TIME(15,15,0),IF(AG96&lt;TIME(18,0,0),AE96,WORKDAY.INTL(AF96,1,V96,'Resmi Tatiller'!$A$2:$A$17)+TIME(8,0,0)))))))))</f>
        <v/>
      </c>
      <c r="AK96" s="18" t="str">
        <f>IF(AE96="","",IF(AH96&lt;&gt;AF96,AH96+TIME(8,0,0),IF(AG96&lt;TIME(8,0,0),AF96+TIME(8,0,0),IF(AG96&lt;TIME(12,0,0),AE96,IF(AG96&lt;TIME(12,45,0),AF96+TIME(12,45,0),IF(AG96&lt;TIME(15,0,0),AE96,IF(AG96&lt;TIME(15,15,0),AF96+TIME(15,15,0),IF(AG96&lt;TIME(20,0,0),AE96,WORKDAY.INTL(AF96,1,V96,'Resmi Tatiller'!$A$2:$A$17)+TIME(8,0,0)))))))))</f>
        <v/>
      </c>
      <c r="AL96" s="18" t="str">
        <f t="shared" si="71"/>
        <v/>
      </c>
    </row>
    <row r="97" spans="1:38" x14ac:dyDescent="0.25">
      <c r="A97" s="6" t="str">
        <f t="shared" si="48"/>
        <v/>
      </c>
      <c r="B97" s="6"/>
      <c r="C97" s="7" t="str">
        <f>IFERROR(VLOOKUP(B97,'Ürün Veri'!$A:$E,2,FALSE),"")</f>
        <v/>
      </c>
      <c r="D97" s="7" t="str">
        <f>IFERROR(VLOOKUP(B97,'Ürün Veri'!$A:$E,3,FALSE),"")</f>
        <v/>
      </c>
      <c r="E97" s="7" t="str">
        <f>IFERROR(VLOOKUP(B97,'Ürün Veri'!$A:$E,4,FALSE),"")</f>
        <v/>
      </c>
      <c r="F97" s="7" t="str">
        <f>IFERROR(VLOOKUP(B97,'Ürün Veri'!$A:$E,5,FALSE),"")</f>
        <v/>
      </c>
      <c r="G97" s="6"/>
      <c r="H97" s="6"/>
      <c r="I97" s="14">
        <v>10</v>
      </c>
      <c r="J97" s="15">
        <f t="shared" si="49"/>
        <v>45</v>
      </c>
      <c r="K97" s="15">
        <f t="shared" si="50"/>
        <v>15</v>
      </c>
      <c r="L97" s="8">
        <f t="shared" si="51"/>
        <v>9</v>
      </c>
      <c r="M97" s="6" t="s">
        <v>763</v>
      </c>
      <c r="N97" s="9" t="str">
        <f t="shared" si="65"/>
        <v/>
      </c>
      <c r="O97" s="10" t="str">
        <f t="shared" si="66"/>
        <v/>
      </c>
      <c r="P97" s="8" t="str">
        <f t="shared" si="52"/>
        <v/>
      </c>
      <c r="Q97" s="8" t="str">
        <f t="shared" si="53"/>
        <v/>
      </c>
      <c r="R97" s="9" t="str">
        <f>IF(AB97="","",WORKDAY.INTL(W97,AA97,V97,'Resmi Tatiller'!$A$2:$A$17))</f>
        <v/>
      </c>
      <c r="S97" s="10" t="str">
        <f t="shared" si="54"/>
        <v/>
      </c>
      <c r="T97" s="8" t="str">
        <f t="shared" si="55"/>
        <v>Boş</v>
      </c>
      <c r="U97" s="8">
        <f t="shared" si="56"/>
        <v>540</v>
      </c>
      <c r="V97" s="11" t="str">
        <f t="shared" si="57"/>
        <v>0000011</v>
      </c>
      <c r="W97" s="9" t="str">
        <f>IF(OR(N97="",O97=""),"",IF($AD97="24 Saat",N97,IF($AD97="12 Saat",IF(O97&gt;=TIME(20,0,0),WORKDAY.INTL(N97,1,V97,'Resmi Tatiller'!$A$2:$A$17),WORKDAY.INTL(N97-1,1,V97,'Resmi Tatiller'!$A$2:$A$17)),IF($AD97="2 Vardiya",IF(O97&lt;TIME(6,0,0),N97-1,IF(O97&lt;TIME(8,0,0),WORKDAY.INTL(N97-1,1,V97,'Resmi Tatiller'!$A$2:$A$17),N97)),IF(O97&gt;=TIME(18,0,0),WORKDAY.INTL(N97,1,V97,'Resmi Tatiller'!$A$2:$A$17),WORKDAY.INTL(N97-1,1,V97,'Resmi Tatiller'!$A$2:$A$17))))))</f>
        <v/>
      </c>
      <c r="X97" s="8" t="str">
        <f t="shared" si="58"/>
        <v/>
      </c>
      <c r="Y97" s="11" t="str">
        <f t="shared" si="59"/>
        <v/>
      </c>
      <c r="Z97" s="11" t="str">
        <f t="shared" si="60"/>
        <v/>
      </c>
      <c r="AA97" s="11" t="str">
        <f t="shared" si="61"/>
        <v/>
      </c>
      <c r="AB97" s="11" t="str">
        <f t="shared" si="62"/>
        <v/>
      </c>
      <c r="AC97" s="12" t="str">
        <f t="shared" si="63"/>
        <v/>
      </c>
      <c r="AD97" s="6" t="str">
        <f t="shared" si="64"/>
        <v>Gündüz</v>
      </c>
      <c r="AE97" s="18" t="str">
        <f t="shared" si="67"/>
        <v/>
      </c>
      <c r="AF97" s="18" t="str">
        <f t="shared" si="68"/>
        <v/>
      </c>
      <c r="AG97" s="19" t="str">
        <f t="shared" si="69"/>
        <v/>
      </c>
      <c r="AH97" s="18" t="str">
        <f>IF(AF97="","",WORKDAY.INTL(AF97-1,1,V97,'Resmi Tatiller'!$A$2:$A$17))</f>
        <v/>
      </c>
      <c r="AI97" s="18" t="str">
        <f t="shared" si="70"/>
        <v/>
      </c>
      <c r="AJ97" s="18" t="str">
        <f>IF(AE97="","",IF(AH97&lt;&gt;AF97,AH97+TIME(8,0,0),IF(AG97&lt;TIME(8,0,0),AF97+TIME(8,0,0),IF(AG97&lt;TIME(12,0,0),AE97,IF(AG97&lt;TIME(12,45,0),AF97+TIME(12,45,0),IF(AG97&lt;TIME(15,0,0),AE97,IF(AG97&lt;TIME(15,15,0),AF97+TIME(15,15,0),IF(AG97&lt;TIME(18,0,0),AE97,WORKDAY.INTL(AF97,1,V97,'Resmi Tatiller'!$A$2:$A$17)+TIME(8,0,0)))))))))</f>
        <v/>
      </c>
      <c r="AK97" s="18" t="str">
        <f>IF(AE97="","",IF(AH97&lt;&gt;AF97,AH97+TIME(8,0,0),IF(AG97&lt;TIME(8,0,0),AF97+TIME(8,0,0),IF(AG97&lt;TIME(12,0,0),AE97,IF(AG97&lt;TIME(12,45,0),AF97+TIME(12,45,0),IF(AG97&lt;TIME(15,0,0),AE97,IF(AG97&lt;TIME(15,15,0),AF97+TIME(15,15,0),IF(AG97&lt;TIME(20,0,0),AE97,WORKDAY.INTL(AF97,1,V97,'Resmi Tatiller'!$A$2:$A$17)+TIME(8,0,0)))))))))</f>
        <v/>
      </c>
      <c r="AL97" s="18" t="str">
        <f t="shared" si="71"/>
        <v/>
      </c>
    </row>
    <row r="98" spans="1:38" x14ac:dyDescent="0.25">
      <c r="A98" s="6" t="str">
        <f t="shared" si="48"/>
        <v/>
      </c>
      <c r="B98" s="6"/>
      <c r="C98" s="7" t="str">
        <f>IFERROR(VLOOKUP(B98,'Ürün Veri'!$A:$E,2,FALSE),"")</f>
        <v/>
      </c>
      <c r="D98" s="7" t="str">
        <f>IFERROR(VLOOKUP(B98,'Ürün Veri'!$A:$E,3,FALSE),"")</f>
        <v/>
      </c>
      <c r="E98" s="7" t="str">
        <f>IFERROR(VLOOKUP(B98,'Ürün Veri'!$A:$E,4,FALSE),"")</f>
        <v/>
      </c>
      <c r="F98" s="7" t="str">
        <f>IFERROR(VLOOKUP(B98,'Ürün Veri'!$A:$E,5,FALSE),"")</f>
        <v/>
      </c>
      <c r="G98" s="6"/>
      <c r="H98" s="6"/>
      <c r="I98" s="14">
        <v>10</v>
      </c>
      <c r="J98" s="15">
        <f t="shared" si="49"/>
        <v>45</v>
      </c>
      <c r="K98" s="15">
        <f t="shared" si="50"/>
        <v>15</v>
      </c>
      <c r="L98" s="8">
        <f t="shared" si="51"/>
        <v>9</v>
      </c>
      <c r="M98" s="6" t="s">
        <v>763</v>
      </c>
      <c r="N98" s="9" t="str">
        <f t="shared" si="65"/>
        <v/>
      </c>
      <c r="O98" s="10" t="str">
        <f t="shared" si="66"/>
        <v/>
      </c>
      <c r="P98" s="8" t="str">
        <f t="shared" si="52"/>
        <v/>
      </c>
      <c r="Q98" s="8" t="str">
        <f t="shared" si="53"/>
        <v/>
      </c>
      <c r="R98" s="9" t="str">
        <f>IF(AB98="","",WORKDAY.INTL(W98,AA98,V98,'Resmi Tatiller'!$A$2:$A$17))</f>
        <v/>
      </c>
      <c r="S98" s="10" t="str">
        <f t="shared" si="54"/>
        <v/>
      </c>
      <c r="T98" s="8" t="str">
        <f t="shared" si="55"/>
        <v>Boş</v>
      </c>
      <c r="U98" s="8">
        <f t="shared" si="56"/>
        <v>540</v>
      </c>
      <c r="V98" s="11" t="str">
        <f t="shared" si="57"/>
        <v>0000011</v>
      </c>
      <c r="W98" s="9" t="str">
        <f>IF(OR(N98="",O98=""),"",IF($AD98="24 Saat",N98,IF($AD98="12 Saat",IF(O98&gt;=TIME(20,0,0),WORKDAY.INTL(N98,1,V98,'Resmi Tatiller'!$A$2:$A$17),WORKDAY.INTL(N98-1,1,V98,'Resmi Tatiller'!$A$2:$A$17)),IF($AD98="2 Vardiya",IF(O98&lt;TIME(6,0,0),N98-1,IF(O98&lt;TIME(8,0,0),WORKDAY.INTL(N98-1,1,V98,'Resmi Tatiller'!$A$2:$A$17),N98)),IF(O98&gt;=TIME(18,0,0),WORKDAY.INTL(N98,1,V98,'Resmi Tatiller'!$A$2:$A$17),WORKDAY.INTL(N98-1,1,V98,'Resmi Tatiller'!$A$2:$A$17))))))</f>
        <v/>
      </c>
      <c r="X98" s="8" t="str">
        <f t="shared" si="58"/>
        <v/>
      </c>
      <c r="Y98" s="11" t="str">
        <f t="shared" si="59"/>
        <v/>
      </c>
      <c r="Z98" s="11" t="str">
        <f t="shared" si="60"/>
        <v/>
      </c>
      <c r="AA98" s="11" t="str">
        <f t="shared" si="61"/>
        <v/>
      </c>
      <c r="AB98" s="11" t="str">
        <f t="shared" si="62"/>
        <v/>
      </c>
      <c r="AC98" s="12" t="str">
        <f t="shared" si="63"/>
        <v/>
      </c>
      <c r="AD98" s="6" t="str">
        <f t="shared" si="64"/>
        <v>Gündüz</v>
      </c>
      <c r="AE98" s="18" t="str">
        <f t="shared" si="67"/>
        <v/>
      </c>
      <c r="AF98" s="18" t="str">
        <f t="shared" si="68"/>
        <v/>
      </c>
      <c r="AG98" s="19" t="str">
        <f t="shared" si="69"/>
        <v/>
      </c>
      <c r="AH98" s="18" t="str">
        <f>IF(AF98="","",WORKDAY.INTL(AF98-1,1,V98,'Resmi Tatiller'!$A$2:$A$17))</f>
        <v/>
      </c>
      <c r="AI98" s="18" t="str">
        <f t="shared" si="70"/>
        <v/>
      </c>
      <c r="AJ98" s="18" t="str">
        <f>IF(AE98="","",IF(AH98&lt;&gt;AF98,AH98+TIME(8,0,0),IF(AG98&lt;TIME(8,0,0),AF98+TIME(8,0,0),IF(AG98&lt;TIME(12,0,0),AE98,IF(AG98&lt;TIME(12,45,0),AF98+TIME(12,45,0),IF(AG98&lt;TIME(15,0,0),AE98,IF(AG98&lt;TIME(15,15,0),AF98+TIME(15,15,0),IF(AG98&lt;TIME(18,0,0),AE98,WORKDAY.INTL(AF98,1,V98,'Resmi Tatiller'!$A$2:$A$17)+TIME(8,0,0)))))))))</f>
        <v/>
      </c>
      <c r="AK98" s="18" t="str">
        <f>IF(AE98="","",IF(AH98&lt;&gt;AF98,AH98+TIME(8,0,0),IF(AG98&lt;TIME(8,0,0),AF98+TIME(8,0,0),IF(AG98&lt;TIME(12,0,0),AE98,IF(AG98&lt;TIME(12,45,0),AF98+TIME(12,45,0),IF(AG98&lt;TIME(15,0,0),AE98,IF(AG98&lt;TIME(15,15,0),AF98+TIME(15,15,0),IF(AG98&lt;TIME(20,0,0),AE98,WORKDAY.INTL(AF98,1,V98,'Resmi Tatiller'!$A$2:$A$17)+TIME(8,0,0)))))))))</f>
        <v/>
      </c>
      <c r="AL98" s="18" t="str">
        <f t="shared" si="71"/>
        <v/>
      </c>
    </row>
    <row r="99" spans="1:38" x14ac:dyDescent="0.25">
      <c r="A99" s="6" t="str">
        <f t="shared" ref="A99:A103" si="72">IF($B99="","",ROW()-2)</f>
        <v/>
      </c>
      <c r="B99" s="6"/>
      <c r="C99" s="7" t="str">
        <f>IFERROR(VLOOKUP(B99,'Ürün Veri'!$A:$E,2,FALSE),"")</f>
        <v/>
      </c>
      <c r="D99" s="7" t="str">
        <f>IFERROR(VLOOKUP(B99,'Ürün Veri'!$A:$E,3,FALSE),"")</f>
        <v/>
      </c>
      <c r="E99" s="7" t="str">
        <f>IFERROR(VLOOKUP(B99,'Ürün Veri'!$A:$E,4,FALSE),"")</f>
        <v/>
      </c>
      <c r="F99" s="7" t="str">
        <f>IFERROR(VLOOKUP(B99,'Ürün Veri'!$A:$E,5,FALSE),"")</f>
        <v/>
      </c>
      <c r="G99" s="6"/>
      <c r="H99" s="6"/>
      <c r="I99" s="14">
        <v>10</v>
      </c>
      <c r="J99" s="15">
        <f t="shared" ref="J99:J103" si="73">IF($I99="","",IF(VALUE($I99)=24,90,45))</f>
        <v>45</v>
      </c>
      <c r="K99" s="15">
        <f t="shared" ref="K99:K103" si="74">IF($I99="","",IF(VALUE($I99)=24,30,15))</f>
        <v>15</v>
      </c>
      <c r="L99" s="8">
        <f t="shared" ref="L99:L103" si="75">IF($I99="","",VALUE($I99)-($J99+$K99)/60)</f>
        <v>9</v>
      </c>
      <c r="M99" s="6" t="s">
        <v>763</v>
      </c>
      <c r="N99" s="9" t="str">
        <f t="shared" si="65"/>
        <v/>
      </c>
      <c r="O99" s="10" t="str">
        <f t="shared" si="66"/>
        <v/>
      </c>
      <c r="P99" s="8" t="str">
        <f t="shared" ref="P99:P103" si="76">IF(OR(E99="",F99="",G99="",E99=0),"",G99/E99*F99/3600)</f>
        <v/>
      </c>
      <c r="Q99" s="8" t="str">
        <f t="shared" ref="Q99:Q103" si="77">IF(OR(P99="",L99="",L99=0),"",P99/L99)</f>
        <v/>
      </c>
      <c r="R99" s="9" t="str">
        <f>IF(AB99="","",WORKDAY.INTL(W99,AA99,V99,'Resmi Tatiller'!$A$2:$A$17))</f>
        <v/>
      </c>
      <c r="S99" s="10" t="str">
        <f t="shared" ref="S99:S103" si="78">IF(AB99="","",IF($AD99="24 Saat",AB99/1440,IF($AD99="12 Saat",IF(AB99&lt;=240,TIME(8,0,0)+AB99/1440,IF(AB99&lt;=375,TIME(12,45,0)+(AB99-240)/1440,TIME(15,15,0)+(AB99-375)/1440)),IF($AD99="2 Vardiya",IF(AB99&lt;=240,TIME(8,0,0)+AB99/1440,IF(AB99&lt;=375,TIME(12,45,0)+(AB99-240)/1440,IF(AB99&lt;=540,TIME(15,15,0)+(AB99-375)/1440,IF(AB99&lt;=780,TIME(20,0,0)+(AB99-540)/1440,IF(AB99&lt;=915,1+TIME(0,45,0)+(AB99-780)/1440,1+TIME(3,15,0)+(AB99-915)/1440))))),IF(AB99&lt;=240,TIME(8,0,0)+AB99/1440,IF(AB99&lt;=375,TIME(12,45,0)+(AB99-240)/1440,TIME(15,15,0)+(AB99-375)/1440))))))</f>
        <v/>
      </c>
      <c r="T99" s="8" t="str">
        <f t="shared" ref="T99:T103" si="79">IF(B99="","Boş",IF(OR(G99="",N99="",O99=""),"Eksik",IF(OR(R99="",S99=""),"Kontrol","Planlandı")))</f>
        <v>Boş</v>
      </c>
      <c r="U99" s="8">
        <f t="shared" ref="U99:U103" si="80">IF($AD99="24 Saat",1440,IF($AD99="2 Vardiya",1080,IF($AD99="12 Saat",660,IF($AD99="Gündüz",540,IF(L99="","",L99*60)))))</f>
        <v>540</v>
      </c>
      <c r="V99" s="11" t="str">
        <f t="shared" ref="V99:V103" si="81">IF(M99="Çalışmaz","0000011","0000000")</f>
        <v>0000011</v>
      </c>
      <c r="W99" s="9" t="str">
        <f>IF(OR(N99="",O99=""),"",IF($AD99="24 Saat",N99,IF($AD99="12 Saat",IF(O99&gt;=TIME(20,0,0),WORKDAY.INTL(N99,1,V99,'Resmi Tatiller'!$A$2:$A$17),WORKDAY.INTL(N99-1,1,V99,'Resmi Tatiller'!$A$2:$A$17)),IF($AD99="2 Vardiya",IF(O99&lt;TIME(6,0,0),N99-1,IF(O99&lt;TIME(8,0,0),WORKDAY.INTL(N99-1,1,V99,'Resmi Tatiller'!$A$2:$A$17),N99)),IF(O99&gt;=TIME(18,0,0),WORKDAY.INTL(N99,1,V99,'Resmi Tatiller'!$A$2:$A$17),WORKDAY.INTL(N99-1,1,V99,'Resmi Tatiller'!$A$2:$A$17))))))</f>
        <v/>
      </c>
      <c r="X99" s="8" t="str">
        <f t="shared" ref="X99:X103" si="82">IF(W99="","",IF($AD99="24 Saat",MOD(O99,1)*1440,IF($AD99="12 Saat",IF(W99&lt;&gt;N99,0,IF(O99&lt;TIME(8,0,0),0,IF(O99&lt;TIME(12,0,0),(O99-TIME(8,0,0))*1440,IF(O99&lt;TIME(12,45,0),240,IF(O99&lt;TIME(15,0,0),240+(O99-TIME(12,45,0))*1440,IF(O99&lt;TIME(15,15,0),375,IF(O99&lt;TIME(20,0,0),375+(O99-TIME(15,15,0))*1440,0))))))),IF($AD99="2 Vardiya",IF(O99&lt;TIME(6,0,0),IF(O99&lt;TIME(0,45,0),780,IF(O99&lt;TIME(3,0,0),780+(O99-TIME(0,45,0))*1440,IF(O99&lt;TIME(3,15,0),915,915+(O99-TIME(3,15,0))*1440))),IF(O99&lt;TIME(8,0,0),0,IF(O99&lt;TIME(12,0,0),(O99-TIME(8,0,0))*1440,IF(O99&lt;TIME(12,45,0),240,IF(O99&lt;TIME(15,0,0),240+(O99-TIME(12,45,0))*1440,IF(O99&lt;TIME(15,15,0),375,IF(O99&lt;TIME(18,0,0),375+(O99-TIME(15,15,0))*1440,IF(O99&lt;TIME(20,0,0),540,540+(O99-TIME(20,0,0))*1440)))))))),IF(W99&lt;&gt;N99,0,IF(O99&lt;TIME(8,0,0),0,IF(O99&lt;TIME(12,0,0),(O99-TIME(8,0,0))*1440,IF(O99&lt;TIME(12,45,0),240,IF(O99&lt;TIME(15,0,0),240+(O99-TIME(12,45,0))*1440,IF(O99&lt;TIME(15,15,0),375,IF(O99&lt;TIME(18,0,0),375+(O99-TIME(15,15,0))*1440,0)))))))))))</f>
        <v/>
      </c>
      <c r="Y99" s="11" t="str">
        <f t="shared" ref="Y99:Y103" si="83">IF(P99="","",ROUNDUP(P99*60,0))</f>
        <v/>
      </c>
      <c r="Z99" s="11" t="str">
        <f t="shared" ref="Z99:Z103" si="84">IF(Y99="","",N(X99)+Y99)</f>
        <v/>
      </c>
      <c r="AA99" s="11" t="str">
        <f t="shared" ref="AA99:AA103" si="85">IF(OR(Z99="",U99="",U99=0),"",INT((Z99-1)/U99))</f>
        <v/>
      </c>
      <c r="AB99" s="11" t="str">
        <f t="shared" ref="AB99:AB103" si="86">IF(OR(Z99="",U99="",U99=0),"",MOD(Z99-1,U99)+1)</f>
        <v/>
      </c>
      <c r="AC99" s="12" t="str">
        <f t="shared" ref="AC99:AC103" si="87">IF(AB99="","",R99+S99)</f>
        <v/>
      </c>
      <c r="AD99" s="6" t="str">
        <f t="shared" ref="AD99:AD103" si="88">IF($I99="","",IF(VALUE($I99)=10,"Gündüz",IF(VALUE($I99)=12,"12 Saat",IF(VALUE($I99)=24,"2 Vardiya",""))))</f>
        <v>Gündüz</v>
      </c>
      <c r="AE99" s="18" t="str">
        <f t="shared" si="67"/>
        <v/>
      </c>
      <c r="AF99" s="18" t="str">
        <f t="shared" si="68"/>
        <v/>
      </c>
      <c r="AG99" s="19" t="str">
        <f t="shared" si="69"/>
        <v/>
      </c>
      <c r="AH99" s="18" t="str">
        <f>IF(AF99="","",WORKDAY.INTL(AF99-1,1,V99,'Resmi Tatiller'!$A$2:$A$17))</f>
        <v/>
      </c>
      <c r="AI99" s="18" t="str">
        <f t="shared" si="70"/>
        <v/>
      </c>
      <c r="AJ99" s="18" t="str">
        <f>IF(AE99="","",IF(AH99&lt;&gt;AF99,AH99+TIME(8,0,0),IF(AG99&lt;TIME(8,0,0),AF99+TIME(8,0,0),IF(AG99&lt;TIME(12,0,0),AE99,IF(AG99&lt;TIME(12,45,0),AF99+TIME(12,45,0),IF(AG99&lt;TIME(15,0,0),AE99,IF(AG99&lt;TIME(15,15,0),AF99+TIME(15,15,0),IF(AG99&lt;TIME(18,0,0),AE99,WORKDAY.INTL(AF99,1,V99,'Resmi Tatiller'!$A$2:$A$17)+TIME(8,0,0)))))))))</f>
        <v/>
      </c>
      <c r="AK99" s="18" t="str">
        <f>IF(AE99="","",IF(AH99&lt;&gt;AF99,AH99+TIME(8,0,0),IF(AG99&lt;TIME(8,0,0),AF99+TIME(8,0,0),IF(AG99&lt;TIME(12,0,0),AE99,IF(AG99&lt;TIME(12,45,0),AF99+TIME(12,45,0),IF(AG99&lt;TIME(15,0,0),AE99,IF(AG99&lt;TIME(15,15,0),AF99+TIME(15,15,0),IF(AG99&lt;TIME(20,0,0),AE99,WORKDAY.INTL(AF99,1,V99,'Resmi Tatiller'!$A$2:$A$17)+TIME(8,0,0)))))))))</f>
        <v/>
      </c>
      <c r="AL99" s="18" t="str">
        <f t="shared" si="71"/>
        <v/>
      </c>
    </row>
    <row r="100" spans="1:38" x14ac:dyDescent="0.25">
      <c r="A100" s="6" t="str">
        <f t="shared" si="72"/>
        <v/>
      </c>
      <c r="B100" s="6"/>
      <c r="C100" s="7" t="str">
        <f>IFERROR(VLOOKUP(B100,'Ürün Veri'!$A:$E,2,FALSE),"")</f>
        <v/>
      </c>
      <c r="D100" s="7" t="str">
        <f>IFERROR(VLOOKUP(B100,'Ürün Veri'!$A:$E,3,FALSE),"")</f>
        <v/>
      </c>
      <c r="E100" s="7" t="str">
        <f>IFERROR(VLOOKUP(B100,'Ürün Veri'!$A:$E,4,FALSE),"")</f>
        <v/>
      </c>
      <c r="F100" s="7" t="str">
        <f>IFERROR(VLOOKUP(B100,'Ürün Veri'!$A:$E,5,FALSE),"")</f>
        <v/>
      </c>
      <c r="G100" s="6"/>
      <c r="H100" s="6"/>
      <c r="I100" s="14">
        <v>10</v>
      </c>
      <c r="J100" s="15">
        <f t="shared" si="73"/>
        <v>45</v>
      </c>
      <c r="K100" s="15">
        <f t="shared" si="74"/>
        <v>15</v>
      </c>
      <c r="L100" s="8">
        <f t="shared" si="75"/>
        <v>9</v>
      </c>
      <c r="M100" s="6" t="s">
        <v>763</v>
      </c>
      <c r="N100" s="9" t="str">
        <f t="shared" si="65"/>
        <v/>
      </c>
      <c r="O100" s="10" t="str">
        <f t="shared" si="66"/>
        <v/>
      </c>
      <c r="P100" s="8" t="str">
        <f t="shared" si="76"/>
        <v/>
      </c>
      <c r="Q100" s="8" t="str">
        <f t="shared" si="77"/>
        <v/>
      </c>
      <c r="R100" s="9" t="str">
        <f>IF(AB100="","",WORKDAY.INTL(W100,AA100,V100,'Resmi Tatiller'!$A$2:$A$17))</f>
        <v/>
      </c>
      <c r="S100" s="10" t="str">
        <f t="shared" si="78"/>
        <v/>
      </c>
      <c r="T100" s="8" t="str">
        <f t="shared" si="79"/>
        <v>Boş</v>
      </c>
      <c r="U100" s="8">
        <f t="shared" si="80"/>
        <v>540</v>
      </c>
      <c r="V100" s="11" t="str">
        <f t="shared" si="81"/>
        <v>0000011</v>
      </c>
      <c r="W100" s="9" t="str">
        <f>IF(OR(N100="",O100=""),"",IF($AD100="24 Saat",N100,IF($AD100="12 Saat",IF(O100&gt;=TIME(20,0,0),WORKDAY.INTL(N100,1,V100,'Resmi Tatiller'!$A$2:$A$17),WORKDAY.INTL(N100-1,1,V100,'Resmi Tatiller'!$A$2:$A$17)),IF($AD100="2 Vardiya",IF(O100&lt;TIME(6,0,0),N100-1,IF(O100&lt;TIME(8,0,0),WORKDAY.INTL(N100-1,1,V100,'Resmi Tatiller'!$A$2:$A$17),N100)),IF(O100&gt;=TIME(18,0,0),WORKDAY.INTL(N100,1,V100,'Resmi Tatiller'!$A$2:$A$17),WORKDAY.INTL(N100-1,1,V100,'Resmi Tatiller'!$A$2:$A$17))))))</f>
        <v/>
      </c>
      <c r="X100" s="8" t="str">
        <f t="shared" si="82"/>
        <v/>
      </c>
      <c r="Y100" s="11" t="str">
        <f t="shared" si="83"/>
        <v/>
      </c>
      <c r="Z100" s="11" t="str">
        <f t="shared" si="84"/>
        <v/>
      </c>
      <c r="AA100" s="11" t="str">
        <f t="shared" si="85"/>
        <v/>
      </c>
      <c r="AB100" s="11" t="str">
        <f t="shared" si="86"/>
        <v/>
      </c>
      <c r="AC100" s="12" t="str">
        <f t="shared" si="87"/>
        <v/>
      </c>
      <c r="AD100" s="6" t="str">
        <f t="shared" si="88"/>
        <v>Gündüz</v>
      </c>
      <c r="AE100" s="18" t="str">
        <f t="shared" si="67"/>
        <v/>
      </c>
      <c r="AF100" s="18" t="str">
        <f t="shared" ref="AF100:AF103" si="89">IF(AE100="","",INT(AE100))</f>
        <v/>
      </c>
      <c r="AG100" s="19" t="str">
        <f t="shared" si="69"/>
        <v/>
      </c>
      <c r="AH100" s="18" t="str">
        <f>IF(AF100="","",WORKDAY.INTL(AF100-1,1,V100,'Resmi Tatiller'!$A$2:$A$17))</f>
        <v/>
      </c>
      <c r="AI100" s="18" t="str">
        <f t="shared" ref="AI100:AI103" si="90">IF(AE100="","",IF($AD100="24 Saat",AE100,IF($AD100="Gündüz",AJ100,IF($AD100="12 Saat",AK100,IF($AD100="2 Vardiya",AL100,AE100)))))</f>
        <v/>
      </c>
      <c r="AJ100" s="18" t="str">
        <f>IF(AE100="","",IF(AH100&lt;&gt;AF100,AH100+TIME(8,0,0),IF(AG100&lt;TIME(8,0,0),AF100+TIME(8,0,0),IF(AG100&lt;TIME(12,0,0),AE100,IF(AG100&lt;TIME(12,45,0),AF100+TIME(12,45,0),IF(AG100&lt;TIME(15,0,0),AE100,IF(AG100&lt;TIME(15,15,0),AF100+TIME(15,15,0),IF(AG100&lt;TIME(18,0,0),AE100,WORKDAY.INTL(AF100,1,V100,'Resmi Tatiller'!$A$2:$A$17)+TIME(8,0,0)))))))))</f>
        <v/>
      </c>
      <c r="AK100" s="18" t="str">
        <f>IF(AE100="","",IF(AH100&lt;&gt;AF100,AH100+TIME(8,0,0),IF(AG100&lt;TIME(8,0,0),AF100+TIME(8,0,0),IF(AG100&lt;TIME(12,0,0),AE100,IF(AG100&lt;TIME(12,45,0),AF100+TIME(12,45,0),IF(AG100&lt;TIME(15,0,0),AE100,IF(AG100&lt;TIME(15,15,0),AF100+TIME(15,15,0),IF(AG100&lt;TIME(20,0,0),AE100,WORKDAY.INTL(AF100,1,V100,'Resmi Tatiller'!$A$2:$A$17)+TIME(8,0,0)))))))))</f>
        <v/>
      </c>
      <c r="AL100" s="18" t="str">
        <f t="shared" si="71"/>
        <v/>
      </c>
    </row>
    <row r="101" spans="1:38" x14ac:dyDescent="0.25">
      <c r="A101" s="6" t="str">
        <f t="shared" si="72"/>
        <v/>
      </c>
      <c r="B101" s="6"/>
      <c r="C101" s="7" t="str">
        <f>IFERROR(VLOOKUP(B101,'Ürün Veri'!$A:$E,2,FALSE),"")</f>
        <v/>
      </c>
      <c r="D101" s="7" t="str">
        <f>IFERROR(VLOOKUP(B101,'Ürün Veri'!$A:$E,3,FALSE),"")</f>
        <v/>
      </c>
      <c r="E101" s="7" t="str">
        <f>IFERROR(VLOOKUP(B101,'Ürün Veri'!$A:$E,4,FALSE),"")</f>
        <v/>
      </c>
      <c r="F101" s="7" t="str">
        <f>IFERROR(VLOOKUP(B101,'Ürün Veri'!$A:$E,5,FALSE),"")</f>
        <v/>
      </c>
      <c r="G101" s="6"/>
      <c r="H101" s="6"/>
      <c r="I101" s="14">
        <v>10</v>
      </c>
      <c r="J101" s="15">
        <f t="shared" si="73"/>
        <v>45</v>
      </c>
      <c r="K101" s="15">
        <f t="shared" si="74"/>
        <v>15</v>
      </c>
      <c r="L101" s="8">
        <f t="shared" si="75"/>
        <v>9</v>
      </c>
      <c r="M101" s="6" t="s">
        <v>763</v>
      </c>
      <c r="N101" s="9" t="str">
        <f t="shared" si="65"/>
        <v/>
      </c>
      <c r="O101" s="10" t="str">
        <f t="shared" si="66"/>
        <v/>
      </c>
      <c r="P101" s="8" t="str">
        <f t="shared" si="76"/>
        <v/>
      </c>
      <c r="Q101" s="8" t="str">
        <f t="shared" si="77"/>
        <v/>
      </c>
      <c r="R101" s="9" t="str">
        <f>IF(AB101="","",WORKDAY.INTL(W101,AA101,V101,'Resmi Tatiller'!$A$2:$A$17))</f>
        <v/>
      </c>
      <c r="S101" s="10" t="str">
        <f t="shared" si="78"/>
        <v/>
      </c>
      <c r="T101" s="8" t="str">
        <f t="shared" si="79"/>
        <v>Boş</v>
      </c>
      <c r="U101" s="8">
        <f t="shared" si="80"/>
        <v>540</v>
      </c>
      <c r="V101" s="11" t="str">
        <f t="shared" si="81"/>
        <v>0000011</v>
      </c>
      <c r="W101" s="9" t="str">
        <f>IF(OR(N101="",O101=""),"",IF($AD101="24 Saat",N101,IF($AD101="12 Saat",IF(O101&gt;=TIME(20,0,0),WORKDAY.INTL(N101,1,V101,'Resmi Tatiller'!$A$2:$A$17),WORKDAY.INTL(N101-1,1,V101,'Resmi Tatiller'!$A$2:$A$17)),IF($AD101="2 Vardiya",IF(O101&lt;TIME(6,0,0),N101-1,IF(O101&lt;TIME(8,0,0),WORKDAY.INTL(N101-1,1,V101,'Resmi Tatiller'!$A$2:$A$17),N101)),IF(O101&gt;=TIME(18,0,0),WORKDAY.INTL(N101,1,V101,'Resmi Tatiller'!$A$2:$A$17),WORKDAY.INTL(N101-1,1,V101,'Resmi Tatiller'!$A$2:$A$17))))))</f>
        <v/>
      </c>
      <c r="X101" s="8" t="str">
        <f t="shared" si="82"/>
        <v/>
      </c>
      <c r="Y101" s="11" t="str">
        <f t="shared" si="83"/>
        <v/>
      </c>
      <c r="Z101" s="11" t="str">
        <f t="shared" si="84"/>
        <v/>
      </c>
      <c r="AA101" s="11" t="str">
        <f t="shared" si="85"/>
        <v/>
      </c>
      <c r="AB101" s="11" t="str">
        <f t="shared" si="86"/>
        <v/>
      </c>
      <c r="AC101" s="12" t="str">
        <f t="shared" si="87"/>
        <v/>
      </c>
      <c r="AD101" s="6" t="str">
        <f t="shared" si="88"/>
        <v>Gündüz</v>
      </c>
      <c r="AE101" s="18" t="str">
        <f t="shared" si="67"/>
        <v/>
      </c>
      <c r="AF101" s="18" t="str">
        <f t="shared" si="89"/>
        <v/>
      </c>
      <c r="AG101" s="19" t="str">
        <f t="shared" si="69"/>
        <v/>
      </c>
      <c r="AH101" s="18" t="str">
        <f>IF(AF101="","",WORKDAY.INTL(AF101-1,1,V101,'Resmi Tatiller'!$A$2:$A$17))</f>
        <v/>
      </c>
      <c r="AI101" s="18" t="str">
        <f t="shared" si="90"/>
        <v/>
      </c>
      <c r="AJ101" s="18" t="str">
        <f>IF(AE101="","",IF(AH101&lt;&gt;AF101,AH101+TIME(8,0,0),IF(AG101&lt;TIME(8,0,0),AF101+TIME(8,0,0),IF(AG101&lt;TIME(12,0,0),AE101,IF(AG101&lt;TIME(12,45,0),AF101+TIME(12,45,0),IF(AG101&lt;TIME(15,0,0),AE101,IF(AG101&lt;TIME(15,15,0),AF101+TIME(15,15,0),IF(AG101&lt;TIME(18,0,0),AE101,WORKDAY.INTL(AF101,1,V101,'Resmi Tatiller'!$A$2:$A$17)+TIME(8,0,0)))))))))</f>
        <v/>
      </c>
      <c r="AK101" s="18" t="str">
        <f>IF(AE101="","",IF(AH101&lt;&gt;AF101,AH101+TIME(8,0,0),IF(AG101&lt;TIME(8,0,0),AF101+TIME(8,0,0),IF(AG101&lt;TIME(12,0,0),AE101,IF(AG101&lt;TIME(12,45,0),AF101+TIME(12,45,0),IF(AG101&lt;TIME(15,0,0),AE101,IF(AG101&lt;TIME(15,15,0),AF101+TIME(15,15,0),IF(AG101&lt;TIME(20,0,0),AE101,WORKDAY.INTL(AF101,1,V101,'Resmi Tatiller'!$A$2:$A$17)+TIME(8,0,0)))))))))</f>
        <v/>
      </c>
      <c r="AL101" s="18" t="str">
        <f t="shared" si="71"/>
        <v/>
      </c>
    </row>
    <row r="102" spans="1:38" x14ac:dyDescent="0.25">
      <c r="A102" s="6" t="str">
        <f t="shared" si="72"/>
        <v/>
      </c>
      <c r="B102" s="6"/>
      <c r="C102" s="7" t="str">
        <f>IFERROR(VLOOKUP(B102,'Ürün Veri'!$A:$E,2,FALSE),"")</f>
        <v/>
      </c>
      <c r="D102" s="7" t="str">
        <f>IFERROR(VLOOKUP(B102,'Ürün Veri'!$A:$E,3,FALSE),"")</f>
        <v/>
      </c>
      <c r="E102" s="7" t="str">
        <f>IFERROR(VLOOKUP(B102,'Ürün Veri'!$A:$E,4,FALSE),"")</f>
        <v/>
      </c>
      <c r="F102" s="7" t="str">
        <f>IFERROR(VLOOKUP(B102,'Ürün Veri'!$A:$E,5,FALSE),"")</f>
        <v/>
      </c>
      <c r="G102" s="6"/>
      <c r="H102" s="6"/>
      <c r="I102" s="14">
        <v>10</v>
      </c>
      <c r="J102" s="15">
        <f t="shared" si="73"/>
        <v>45</v>
      </c>
      <c r="K102" s="15">
        <f t="shared" si="74"/>
        <v>15</v>
      </c>
      <c r="L102" s="8">
        <f t="shared" si="75"/>
        <v>9</v>
      </c>
      <c r="M102" s="6" t="s">
        <v>763</v>
      </c>
      <c r="N102" s="9" t="str">
        <f t="shared" si="65"/>
        <v/>
      </c>
      <c r="O102" s="10" t="str">
        <f t="shared" si="66"/>
        <v/>
      </c>
      <c r="P102" s="8" t="str">
        <f t="shared" si="76"/>
        <v/>
      </c>
      <c r="Q102" s="8" t="str">
        <f t="shared" si="77"/>
        <v/>
      </c>
      <c r="R102" s="9" t="str">
        <f>IF(AB102="","",WORKDAY.INTL(W102,AA102,V102,'Resmi Tatiller'!$A$2:$A$17))</f>
        <v/>
      </c>
      <c r="S102" s="10" t="str">
        <f t="shared" si="78"/>
        <v/>
      </c>
      <c r="T102" s="8" t="str">
        <f t="shared" si="79"/>
        <v>Boş</v>
      </c>
      <c r="U102" s="8">
        <f t="shared" si="80"/>
        <v>540</v>
      </c>
      <c r="V102" s="11" t="str">
        <f t="shared" si="81"/>
        <v>0000011</v>
      </c>
      <c r="W102" s="9" t="str">
        <f>IF(OR(N102="",O102=""),"",IF($AD102="24 Saat",N102,IF($AD102="12 Saat",IF(O102&gt;=TIME(20,0,0),WORKDAY.INTL(N102,1,V102,'Resmi Tatiller'!$A$2:$A$17),WORKDAY.INTL(N102-1,1,V102,'Resmi Tatiller'!$A$2:$A$17)),IF($AD102="2 Vardiya",IF(O102&lt;TIME(6,0,0),N102-1,IF(O102&lt;TIME(8,0,0),WORKDAY.INTL(N102-1,1,V102,'Resmi Tatiller'!$A$2:$A$17),N102)),IF(O102&gt;=TIME(18,0,0),WORKDAY.INTL(N102,1,V102,'Resmi Tatiller'!$A$2:$A$17),WORKDAY.INTL(N102-1,1,V102,'Resmi Tatiller'!$A$2:$A$17))))))</f>
        <v/>
      </c>
      <c r="X102" s="8" t="str">
        <f t="shared" si="82"/>
        <v/>
      </c>
      <c r="Y102" s="11" t="str">
        <f t="shared" si="83"/>
        <v/>
      </c>
      <c r="Z102" s="11" t="str">
        <f t="shared" si="84"/>
        <v/>
      </c>
      <c r="AA102" s="11" t="str">
        <f t="shared" si="85"/>
        <v/>
      </c>
      <c r="AB102" s="11" t="str">
        <f t="shared" si="86"/>
        <v/>
      </c>
      <c r="AC102" s="12" t="str">
        <f t="shared" si="87"/>
        <v/>
      </c>
      <c r="AD102" s="6" t="str">
        <f t="shared" si="88"/>
        <v>Gündüz</v>
      </c>
      <c r="AE102" s="18" t="str">
        <f t="shared" si="67"/>
        <v/>
      </c>
      <c r="AF102" s="18" t="str">
        <f t="shared" si="89"/>
        <v/>
      </c>
      <c r="AG102" s="19" t="str">
        <f t="shared" si="69"/>
        <v/>
      </c>
      <c r="AH102" s="18" t="str">
        <f>IF(AF102="","",WORKDAY.INTL(AF102-1,1,V102,'Resmi Tatiller'!$A$2:$A$17))</f>
        <v/>
      </c>
      <c r="AI102" s="18" t="str">
        <f t="shared" si="90"/>
        <v/>
      </c>
      <c r="AJ102" s="18" t="str">
        <f>IF(AE102="","",IF(AH102&lt;&gt;AF102,AH102+TIME(8,0,0),IF(AG102&lt;TIME(8,0,0),AF102+TIME(8,0,0),IF(AG102&lt;TIME(12,0,0),AE102,IF(AG102&lt;TIME(12,45,0),AF102+TIME(12,45,0),IF(AG102&lt;TIME(15,0,0),AE102,IF(AG102&lt;TIME(15,15,0),AF102+TIME(15,15,0),IF(AG102&lt;TIME(18,0,0),AE102,WORKDAY.INTL(AF102,1,V102,'Resmi Tatiller'!$A$2:$A$17)+TIME(8,0,0)))))))))</f>
        <v/>
      </c>
      <c r="AK102" s="18" t="str">
        <f>IF(AE102="","",IF(AH102&lt;&gt;AF102,AH102+TIME(8,0,0),IF(AG102&lt;TIME(8,0,0),AF102+TIME(8,0,0),IF(AG102&lt;TIME(12,0,0),AE102,IF(AG102&lt;TIME(12,45,0),AF102+TIME(12,45,0),IF(AG102&lt;TIME(15,0,0),AE102,IF(AG102&lt;TIME(15,15,0),AF102+TIME(15,15,0),IF(AG102&lt;TIME(20,0,0),AE102,WORKDAY.INTL(AF102,1,V102,'Resmi Tatiller'!$A$2:$A$17)+TIME(8,0,0)))))))))</f>
        <v/>
      </c>
      <c r="AL102" s="18" t="str">
        <f t="shared" si="71"/>
        <v/>
      </c>
    </row>
    <row r="103" spans="1:38" x14ac:dyDescent="0.25">
      <c r="A103" t="str">
        <f t="shared" si="72"/>
        <v/>
      </c>
      <c r="C103" t="str">
        <f>IFERROR(VLOOKUP(B103,'Ürün Veri'!$A:$E,2,FALSE),"")</f>
        <v/>
      </c>
      <c r="D103" t="str">
        <f>IFERROR(VLOOKUP(B103,'Ürün Veri'!$A:$E,3,FALSE),"")</f>
        <v/>
      </c>
      <c r="E103" t="str">
        <f>IFERROR(VLOOKUP(B103,'Ürün Veri'!$A:$E,4,FALSE),"")</f>
        <v/>
      </c>
      <c r="F103" t="str">
        <f>IFERROR(VLOOKUP(B103,'Ürün Veri'!$A:$E,5,FALSE),"")</f>
        <v/>
      </c>
      <c r="I103" s="13"/>
      <c r="J103" s="16" t="str">
        <f t="shared" si="73"/>
        <v/>
      </c>
      <c r="K103" s="16" t="str">
        <f t="shared" si="74"/>
        <v/>
      </c>
      <c r="L103" s="13" t="str">
        <f t="shared" si="75"/>
        <v/>
      </c>
      <c r="N103" s="9" t="str">
        <f t="shared" si="65"/>
        <v/>
      </c>
      <c r="O103" s="10" t="str">
        <f t="shared" si="66"/>
        <v/>
      </c>
      <c r="P103" s="13" t="str">
        <f t="shared" si="76"/>
        <v/>
      </c>
      <c r="Q103" s="13" t="str">
        <f t="shared" si="77"/>
        <v/>
      </c>
      <c r="R103" s="9" t="str">
        <f>IF(AB103="","",WORKDAY.INTL(W103,AA103,V103,'Resmi Tatiller'!$A$2:$A$17))</f>
        <v/>
      </c>
      <c r="S103" s="10" t="str">
        <f t="shared" si="78"/>
        <v/>
      </c>
      <c r="T103" t="str">
        <f t="shared" si="79"/>
        <v>Boş</v>
      </c>
      <c r="U103" s="8" t="str">
        <f t="shared" si="80"/>
        <v/>
      </c>
      <c r="V103" t="str">
        <f t="shared" si="81"/>
        <v>0000000</v>
      </c>
      <c r="W103" s="9" t="str">
        <f>IF(OR(N103="",O103=""),"",IF($AD103="24 Saat",N103,IF($AD103="12 Saat",IF(O103&gt;=TIME(20,0,0),WORKDAY.INTL(N103,1,V103,'Resmi Tatiller'!$A$2:$A$17),WORKDAY.INTL(N103-1,1,V103,'Resmi Tatiller'!$A$2:$A$17)),IF($AD103="2 Vardiya",IF(O103&lt;TIME(6,0,0),N103-1,IF(O103&lt;TIME(8,0,0),WORKDAY.INTL(N103-1,1,V103,'Resmi Tatiller'!$A$2:$A$17),N103)),IF(O103&gt;=TIME(18,0,0),WORKDAY.INTL(N103,1,V103,'Resmi Tatiller'!$A$2:$A$17),WORKDAY.INTL(N103-1,1,V103,'Resmi Tatiller'!$A$2:$A$17))))))</f>
        <v/>
      </c>
      <c r="X103" s="8" t="str">
        <f t="shared" si="82"/>
        <v/>
      </c>
      <c r="Y103" t="str">
        <f t="shared" si="83"/>
        <v/>
      </c>
      <c r="Z103" t="str">
        <f t="shared" si="84"/>
        <v/>
      </c>
      <c r="AA103" t="str">
        <f t="shared" si="85"/>
        <v/>
      </c>
      <c r="AB103" t="str">
        <f t="shared" si="86"/>
        <v/>
      </c>
      <c r="AC103" s="12" t="str">
        <f t="shared" si="87"/>
        <v/>
      </c>
      <c r="AD103" s="6" t="str">
        <f t="shared" si="88"/>
        <v/>
      </c>
      <c r="AE103" s="18" t="str">
        <f t="shared" si="67"/>
        <v/>
      </c>
      <c r="AF103" s="18" t="str">
        <f t="shared" si="89"/>
        <v/>
      </c>
      <c r="AG103" s="19" t="str">
        <f t="shared" si="69"/>
        <v/>
      </c>
      <c r="AH103" s="18" t="str">
        <f>IF(AF103="","",WORKDAY.INTL(AF103-1,1,V103,'Resmi Tatiller'!$A$2:$A$17))</f>
        <v/>
      </c>
      <c r="AI103" s="18" t="str">
        <f t="shared" si="90"/>
        <v/>
      </c>
      <c r="AJ103" s="18" t="str">
        <f>IF(AE103="","",IF(AH103&lt;&gt;AF103,AH103+TIME(8,0,0),IF(AG103&lt;TIME(8,0,0),AF103+TIME(8,0,0),IF(AG103&lt;TIME(12,0,0),AE103,IF(AG103&lt;TIME(12,45,0),AF103+TIME(12,45,0),IF(AG103&lt;TIME(15,0,0),AE103,IF(AG103&lt;TIME(15,15,0),AF103+TIME(15,15,0),IF(AG103&lt;TIME(18,0,0),AE103,WORKDAY.INTL(AF103,1,V103,'Resmi Tatiller'!$A$2:$A$17)+TIME(8,0,0)))))))))</f>
        <v/>
      </c>
      <c r="AK103" s="18" t="str">
        <f>IF(AE103="","",IF(AH103&lt;&gt;AF103,AH103+TIME(8,0,0),IF(AG103&lt;TIME(8,0,0),AF103+TIME(8,0,0),IF(AG103&lt;TIME(12,0,0),AE103,IF(AG103&lt;TIME(12,45,0),AF103+TIME(12,45,0),IF(AG103&lt;TIME(15,0,0),AE103,IF(AG103&lt;TIME(15,15,0),AF103+TIME(15,15,0),IF(AG103&lt;TIME(20,0,0),AE103,WORKDAY.INTL(AF103,1,V103,'Resmi Tatiller'!$A$2:$A$17)+TIME(8,0,0)))))))))</f>
        <v/>
      </c>
      <c r="AL103" s="18" t="str">
        <f t="shared" si="71"/>
        <v/>
      </c>
    </row>
  </sheetData>
  <mergeCells count="1">
    <mergeCell ref="A1:T1"/>
  </mergeCells>
  <conditionalFormatting sqref="T3:T102">
    <cfRule type="expression" dxfId="14" priority="1">
      <formula>$T3="Eksik"</formula>
    </cfRule>
    <cfRule type="expression" dxfId="13" priority="2">
      <formula>$T3="Planlandı"</formula>
    </cfRule>
  </conditionalFormatting>
  <conditionalFormatting sqref="AD3:AD103">
    <cfRule type="expression" dxfId="12" priority="3">
      <formula>AD3="Gündüz"</formula>
    </cfRule>
    <cfRule type="expression" dxfId="11" priority="4">
      <formula>AD3="Gece"</formula>
    </cfRule>
    <cfRule type="expression" dxfId="10" priority="5">
      <formula>AD3="2 Vardiya"</formula>
    </cfRule>
  </conditionalFormatting>
  <dataValidations count="4">
    <dataValidation type="list" sqref="M3:M103" xr:uid="{00000000-0002-0000-0900-000000000000}">
      <formula1>"Çalışır,Çalışmaz"</formula1>
    </dataValidation>
    <dataValidation type="list" allowBlank="1" showErrorMessage="1" sqref="U3:U103" xr:uid="{00000000-0002-0000-0900-000001000000}">
      <formula1>"Yok,Kalıp Arızası,Makine Arızası,Bakım,Ayar,Kalıp Değişimi,Boya Değişimi,Hammadde Bekleme,Operatör Bekleme,Diğer"</formula1>
    </dataValidation>
    <dataValidation type="list" showErrorMessage="1" sqref="AH3:AH103" xr:uid="{00000000-0002-0000-0900-000002000000}">
      <formula1>"Gündüz,Gece,2 Vardiya,24 Saat"</formula1>
    </dataValidation>
    <dataValidation type="list" sqref="I3:I103" xr:uid="{00000000-0002-0000-0900-000003000000}">
      <formula1>"10,12,24"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L103"/>
  <sheetViews>
    <sheetView showGridLines="0" topLeftCell="A88" workbookViewId="0">
      <selection activeCell="A104" sqref="A104:XFD104"/>
    </sheetView>
  </sheetViews>
  <sheetFormatPr defaultRowHeight="15" x14ac:dyDescent="0.25"/>
  <cols>
    <col min="1" max="1" width="7" customWidth="1"/>
    <col min="2" max="2" width="17" customWidth="1"/>
    <col min="3" max="3" width="36" customWidth="1"/>
    <col min="4" max="4" width="14" customWidth="1"/>
    <col min="5" max="5" width="3.85546875" bestFit="1" customWidth="1"/>
    <col min="6" max="6" width="7.42578125" customWidth="1"/>
    <col min="7" max="7" width="12" customWidth="1"/>
    <col min="8" max="8" width="14" customWidth="1"/>
    <col min="9" max="9" width="10.85546875" customWidth="1"/>
    <col min="10" max="12" width="16" hidden="1" customWidth="1"/>
    <col min="13" max="13" width="9.42578125" bestFit="1" customWidth="1"/>
    <col min="14" max="14" width="16" customWidth="1"/>
    <col min="15" max="15" width="14" customWidth="1"/>
    <col min="16" max="16" width="17" customWidth="1"/>
    <col min="17" max="17" width="12" customWidth="1"/>
    <col min="18" max="18" width="16" customWidth="1"/>
    <col min="19" max="20" width="12" customWidth="1"/>
    <col min="21" max="21" width="18" hidden="1" customWidth="1"/>
    <col min="22" max="22" width="28" hidden="1" customWidth="1"/>
    <col min="23" max="24" width="18" hidden="1" customWidth="1"/>
    <col min="25" max="29" width="12" hidden="1" customWidth="1"/>
    <col min="30" max="30" width="16" hidden="1" customWidth="1"/>
    <col min="31" max="38" width="12" hidden="1" customWidth="1"/>
    <col min="39" max="40" width="0" hidden="1" customWidth="1"/>
  </cols>
  <sheetData>
    <row r="1" spans="1:38" ht="27.95" customHeight="1" x14ac:dyDescent="0.25">
      <c r="A1" s="21" t="s">
        <v>770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pans="1:38" ht="38.1" customHeight="1" x14ac:dyDescent="0.25">
      <c r="A2" s="4" t="s">
        <v>726</v>
      </c>
      <c r="B2" s="4" t="s">
        <v>727</v>
      </c>
      <c r="C2" s="4" t="s">
        <v>728</v>
      </c>
      <c r="D2" s="4" t="s">
        <v>729</v>
      </c>
      <c r="E2" s="4" t="s">
        <v>730</v>
      </c>
      <c r="F2" s="4" t="s">
        <v>731</v>
      </c>
      <c r="G2" s="4" t="s">
        <v>732</v>
      </c>
      <c r="H2" s="4" t="s">
        <v>706</v>
      </c>
      <c r="I2" s="4" t="s">
        <v>733</v>
      </c>
      <c r="J2" s="4" t="s">
        <v>734</v>
      </c>
      <c r="K2" s="4" t="s">
        <v>735</v>
      </c>
      <c r="L2" s="4" t="s">
        <v>736</v>
      </c>
      <c r="M2" s="4" t="s">
        <v>737</v>
      </c>
      <c r="N2" s="4" t="s">
        <v>738</v>
      </c>
      <c r="O2" s="4" t="s">
        <v>739</v>
      </c>
      <c r="P2" s="4" t="s">
        <v>740</v>
      </c>
      <c r="Q2" s="4" t="s">
        <v>741</v>
      </c>
      <c r="R2" s="4" t="s">
        <v>742</v>
      </c>
      <c r="S2" s="4" t="s">
        <v>743</v>
      </c>
      <c r="T2" s="4" t="s">
        <v>744</v>
      </c>
      <c r="U2" s="5" t="s">
        <v>745</v>
      </c>
      <c r="V2" s="5" t="s">
        <v>746</v>
      </c>
      <c r="W2" s="5" t="s">
        <v>747</v>
      </c>
      <c r="X2" s="5" t="s">
        <v>748</v>
      </c>
      <c r="Y2" s="5" t="s">
        <v>749</v>
      </c>
      <c r="Z2" s="5" t="s">
        <v>750</v>
      </c>
      <c r="AA2" s="5" t="s">
        <v>751</v>
      </c>
      <c r="AB2" s="5" t="s">
        <v>752</v>
      </c>
      <c r="AC2" s="5" t="s">
        <v>753</v>
      </c>
      <c r="AD2" s="5" t="s">
        <v>754</v>
      </c>
      <c r="AE2" s="17" t="s">
        <v>755</v>
      </c>
      <c r="AF2" s="17" t="s">
        <v>756</v>
      </c>
      <c r="AG2" s="17" t="s">
        <v>757</v>
      </c>
      <c r="AH2" s="17" t="s">
        <v>758</v>
      </c>
      <c r="AI2" s="17" t="s">
        <v>759</v>
      </c>
      <c r="AJ2" s="17" t="s">
        <v>760</v>
      </c>
      <c r="AK2" s="20" t="s">
        <v>761</v>
      </c>
      <c r="AL2" s="20" t="s">
        <v>762</v>
      </c>
    </row>
    <row r="3" spans="1:38" x14ac:dyDescent="0.25">
      <c r="A3" s="6" t="str">
        <f t="shared" ref="A3:A34" si="0">IF($B3="","",ROW()-2)</f>
        <v/>
      </c>
      <c r="B3" s="6"/>
      <c r="C3" s="7" t="str">
        <f>IFERROR(VLOOKUP(B3,'Ürün Veri'!$A:$E,2,FALSE),"")</f>
        <v/>
      </c>
      <c r="D3" s="7" t="str">
        <f>IFERROR(VLOOKUP(B3,'Ürün Veri'!$A:$E,3,FALSE),"")</f>
        <v/>
      </c>
      <c r="E3" s="7" t="str">
        <f>IFERROR(VLOOKUP(B3,'Ürün Veri'!$A:$E,4,FALSE),"")</f>
        <v/>
      </c>
      <c r="F3" s="7" t="str">
        <f>IFERROR(VLOOKUP(B3,'Ürün Veri'!$A:$E,5,FALSE),"")</f>
        <v/>
      </c>
      <c r="G3" s="6"/>
      <c r="H3" s="6"/>
      <c r="I3" s="14">
        <v>10</v>
      </c>
      <c r="J3" s="15">
        <f t="shared" ref="J3:J34" si="1">IF($I3="","",IF(VALUE($I3)=24,90,45))</f>
        <v>45</v>
      </c>
      <c r="K3" s="15">
        <f t="shared" ref="K3:K34" si="2">IF($I3="","",IF(VALUE($I3)=24,30,15))</f>
        <v>15</v>
      </c>
      <c r="L3" s="8">
        <f t="shared" ref="L3:L34" si="3">IF($I3="","",VALUE($I3)-($J3+$K3)/60)</f>
        <v>9</v>
      </c>
      <c r="M3" s="6" t="s">
        <v>763</v>
      </c>
      <c r="N3" s="9"/>
      <c r="O3" s="10"/>
      <c r="P3" s="8" t="str">
        <f t="shared" ref="P3:P34" si="4">IF(OR(E3="",F3="",G3="",E3=0),"",G3/E3*F3/3600)</f>
        <v/>
      </c>
      <c r="Q3" s="8" t="str">
        <f t="shared" ref="Q3:Q34" si="5">IF(OR(P3="",L3="",L3=0),"",P3/L3)</f>
        <v/>
      </c>
      <c r="R3" s="9" t="str">
        <f>IF(AB3="","",WORKDAY.INTL(W3,AA3,V3,'Resmi Tatiller'!$A$2:$A$17))</f>
        <v/>
      </c>
      <c r="S3" s="10" t="str">
        <f t="shared" ref="S3:S34" si="6">IF(AB3="","",IF($AD3="24 Saat",AB3/1440,IF($AD3="12 Saat",IF(AB3&lt;=240,TIME(8,0,0)+AB3/1440,IF(AB3&lt;=375,TIME(12,45,0)+(AB3-240)/1440,TIME(15,15,0)+(AB3-375)/1440)),IF($AD3="2 Vardiya",IF(AB3&lt;=240,TIME(8,0,0)+AB3/1440,IF(AB3&lt;=375,TIME(12,45,0)+(AB3-240)/1440,IF(AB3&lt;=540,TIME(15,15,0)+(AB3-375)/1440,IF(AB3&lt;=780,TIME(20,0,0)+(AB3-540)/1440,IF(AB3&lt;=915,1+TIME(0,45,0)+(AB3-780)/1440,1+TIME(3,15,0)+(AB3-915)/1440))))),IF(AB3&lt;=240,TIME(8,0,0)+AB3/1440,IF(AB3&lt;=375,TIME(12,45,0)+(AB3-240)/1440,TIME(15,15,0)+(AB3-375)/1440))))))</f>
        <v/>
      </c>
      <c r="T3" s="8" t="str">
        <f t="shared" ref="T3:T34" si="7">IF(B3="","Boş",IF(OR(G3="",N3="",O3=""),"Eksik",IF(OR(R3="",S3=""),"Kontrol","Planlandı")))</f>
        <v>Boş</v>
      </c>
      <c r="U3" s="8">
        <f t="shared" ref="U3:U34" si="8">IF($AD3="24 Saat",1440,IF($AD3="2 Vardiya",1080,IF($AD3="12 Saat",660,IF($AD3="Gündüz",540,IF(L3="","",L3*60)))))</f>
        <v>540</v>
      </c>
      <c r="V3" s="11" t="str">
        <f t="shared" ref="V3:V34" si="9">IF(M3="Çalışmaz","0000011","0000000")</f>
        <v>0000011</v>
      </c>
      <c r="W3" s="9" t="str">
        <f>IF(OR(N3="",O3=""),"",IF($AD3="24 Saat",N3,IF($AD3="12 Saat",IF(O3&gt;=TIME(20,0,0),WORKDAY.INTL(N3,1,V3,'Resmi Tatiller'!$A$2:$A$17),WORKDAY.INTL(N3-1,1,V3,'Resmi Tatiller'!$A$2:$A$17)),IF($AD3="2 Vardiya",IF(O3&lt;TIME(6,0,0),N3-1,IF(O3&lt;TIME(8,0,0),WORKDAY.INTL(N3-1,1,V3,'Resmi Tatiller'!$A$2:$A$17),N3)),IF(O3&gt;=TIME(18,0,0),WORKDAY.INTL(N3,1,V3,'Resmi Tatiller'!$A$2:$A$17),WORKDAY.INTL(N3-1,1,V3,'Resmi Tatiller'!$A$2:$A$17))))))</f>
        <v/>
      </c>
      <c r="X3" s="8" t="str">
        <f t="shared" ref="X3:X34" si="10">IF(W3="","",IF($AD3="24 Saat",MOD(O3,1)*1440,IF($AD3="12 Saat",IF(W3&lt;&gt;N3,0,IF(O3&lt;TIME(8,0,0),0,IF(O3&lt;TIME(12,0,0),(O3-TIME(8,0,0))*1440,IF(O3&lt;TIME(12,45,0),240,IF(O3&lt;TIME(15,0,0),240+(O3-TIME(12,45,0))*1440,IF(O3&lt;TIME(15,15,0),375,IF(O3&lt;TIME(20,0,0),375+(O3-TIME(15,15,0))*1440,0))))))),IF($AD3="2 Vardiya",IF(O3&lt;TIME(6,0,0),IF(O3&lt;TIME(0,45,0),780,IF(O3&lt;TIME(3,0,0),780+(O3-TIME(0,45,0))*1440,IF(O3&lt;TIME(3,15,0),915,915+(O3-TIME(3,15,0))*1440))),IF(O3&lt;TIME(8,0,0),0,IF(O3&lt;TIME(12,0,0),(O3-TIME(8,0,0))*1440,IF(O3&lt;TIME(12,45,0),240,IF(O3&lt;TIME(15,0,0),240+(O3-TIME(12,45,0))*1440,IF(O3&lt;TIME(15,15,0),375,IF(O3&lt;TIME(18,0,0),375+(O3-TIME(15,15,0))*1440,IF(O3&lt;TIME(20,0,0),540,540+(O3-TIME(20,0,0))*1440)))))))),IF(W3&lt;&gt;N3,0,IF(O3&lt;TIME(8,0,0),0,IF(O3&lt;TIME(12,0,0),(O3-TIME(8,0,0))*1440,IF(O3&lt;TIME(12,45,0),240,IF(O3&lt;TIME(15,0,0),240+(O3-TIME(12,45,0))*1440,IF(O3&lt;TIME(15,15,0),375,IF(O3&lt;TIME(18,0,0),375+(O3-TIME(15,15,0))*1440,0)))))))))))</f>
        <v/>
      </c>
      <c r="Y3" s="11" t="str">
        <f t="shared" ref="Y3:Y34" si="11">IF(P3="","",ROUNDUP(P3*60,0))</f>
        <v/>
      </c>
      <c r="Z3" s="11" t="str">
        <f t="shared" ref="Z3:Z34" si="12">IF(Y3="","",N(X3)+Y3)</f>
        <v/>
      </c>
      <c r="AA3" s="11" t="str">
        <f t="shared" ref="AA3:AA34" si="13">IF(OR(Z3="",U3="",U3=0),"",INT((Z3-1)/U3))</f>
        <v/>
      </c>
      <c r="AB3" s="11" t="str">
        <f t="shared" ref="AB3:AB34" si="14">IF(OR(Z3="",U3="",U3=0),"",MOD(Z3-1,U3)+1)</f>
        <v/>
      </c>
      <c r="AC3" s="12" t="str">
        <f t="shared" ref="AC3:AC34" si="15">IF(AB3="","",R3+S3)</f>
        <v/>
      </c>
      <c r="AD3" s="6" t="str">
        <f t="shared" ref="AD3:AD34" si="16">IF($I3="","",IF(VALUE($I3)=10,"Gündüz",IF(VALUE($I3)=12,"12 Saat",IF(VALUE($I3)=24,"2 Vardiya",""))))</f>
        <v>Gündüz</v>
      </c>
    </row>
    <row r="4" spans="1:38" x14ac:dyDescent="0.25">
      <c r="A4" s="6" t="str">
        <f t="shared" si="0"/>
        <v/>
      </c>
      <c r="B4" s="6"/>
      <c r="C4" s="7" t="str">
        <f>IFERROR(VLOOKUP(B4,'Ürün Veri'!$A:$E,2,FALSE),"")</f>
        <v/>
      </c>
      <c r="D4" s="7" t="str">
        <f>IFERROR(VLOOKUP(B4,'Ürün Veri'!$A:$E,3,FALSE),"")</f>
        <v/>
      </c>
      <c r="E4" s="7" t="str">
        <f>IFERROR(VLOOKUP(B4,'Ürün Veri'!$A:$E,4,FALSE),"")</f>
        <v/>
      </c>
      <c r="F4" s="7" t="str">
        <f>IFERROR(VLOOKUP(B4,'Ürün Veri'!$A:$E,5,FALSE),"")</f>
        <v/>
      </c>
      <c r="G4" s="6"/>
      <c r="H4" s="6"/>
      <c r="I4" s="14">
        <v>10</v>
      </c>
      <c r="J4" s="15">
        <f t="shared" si="1"/>
        <v>45</v>
      </c>
      <c r="K4" s="15">
        <f t="shared" si="2"/>
        <v>15</v>
      </c>
      <c r="L4" s="8">
        <f t="shared" si="3"/>
        <v>9</v>
      </c>
      <c r="M4" s="6" t="s">
        <v>763</v>
      </c>
      <c r="N4" s="9" t="str">
        <f t="shared" ref="N4:N35" si="17">IF(AI4="","",INT(AI4))</f>
        <v/>
      </c>
      <c r="O4" s="10" t="str">
        <f t="shared" ref="O4:O35" si="18">IF(AI4="","",MOD(AI4,1))</f>
        <v/>
      </c>
      <c r="P4" s="8" t="str">
        <f t="shared" si="4"/>
        <v/>
      </c>
      <c r="Q4" s="8" t="str">
        <f t="shared" si="5"/>
        <v/>
      </c>
      <c r="R4" s="9" t="str">
        <f>IF(AB4="","",WORKDAY.INTL(W4,AA4,V4,'Resmi Tatiller'!$A$2:$A$17))</f>
        <v/>
      </c>
      <c r="S4" s="10" t="str">
        <f t="shared" si="6"/>
        <v/>
      </c>
      <c r="T4" s="8" t="str">
        <f t="shared" si="7"/>
        <v>Boş</v>
      </c>
      <c r="U4" s="8">
        <f t="shared" si="8"/>
        <v>540</v>
      </c>
      <c r="V4" s="11" t="str">
        <f t="shared" si="9"/>
        <v>0000011</v>
      </c>
      <c r="W4" s="9" t="str">
        <f>IF(OR(N4="",O4=""),"",IF($AD4="24 Saat",N4,IF($AD4="12 Saat",IF(O4&gt;=TIME(20,0,0),WORKDAY.INTL(N4,1,V4,'Resmi Tatiller'!$A$2:$A$17),WORKDAY.INTL(N4-1,1,V4,'Resmi Tatiller'!$A$2:$A$17)),IF($AD4="2 Vardiya",IF(O4&lt;TIME(6,0,0),N4-1,IF(O4&lt;TIME(8,0,0),WORKDAY.INTL(N4-1,1,V4,'Resmi Tatiller'!$A$2:$A$17),N4)),IF(O4&gt;=TIME(18,0,0),WORKDAY.INTL(N4,1,V4,'Resmi Tatiller'!$A$2:$A$17),WORKDAY.INTL(N4-1,1,V4,'Resmi Tatiller'!$A$2:$A$17))))))</f>
        <v/>
      </c>
      <c r="X4" s="8" t="str">
        <f t="shared" si="10"/>
        <v/>
      </c>
      <c r="Y4" s="11" t="str">
        <f t="shared" si="11"/>
        <v/>
      </c>
      <c r="Z4" s="11" t="str">
        <f t="shared" si="12"/>
        <v/>
      </c>
      <c r="AA4" s="11" t="str">
        <f t="shared" si="13"/>
        <v/>
      </c>
      <c r="AB4" s="11" t="str">
        <f t="shared" si="14"/>
        <v/>
      </c>
      <c r="AC4" s="12" t="str">
        <f t="shared" si="15"/>
        <v/>
      </c>
      <c r="AD4" s="6" t="str">
        <f t="shared" si="16"/>
        <v>Gündüz</v>
      </c>
      <c r="AE4" s="18" t="str">
        <f t="shared" ref="AE4:AE35" si="19">IF(B4="","",IF(AC3="","",AC3+1/24))</f>
        <v/>
      </c>
      <c r="AF4" s="18" t="str">
        <f t="shared" ref="AF4:AF35" si="20">IF(AE4="","",INT(AE4))</f>
        <v/>
      </c>
      <c r="AG4" s="19" t="str">
        <f t="shared" ref="AG4:AG35" si="21">IF(AE4="","",MOD(AE4,1))</f>
        <v/>
      </c>
      <c r="AH4" s="18" t="str">
        <f>IF(AF4="","",WORKDAY.INTL(AF4-1,1,V4,'Resmi Tatiller'!$A$2:$A$17))</f>
        <v/>
      </c>
      <c r="AI4" s="18" t="str">
        <f t="shared" ref="AI4:AI35" si="22">IF(AE4="","",IF($AD4="24 Saat",AE4,IF($AD4="Gündüz",AJ4,IF($AD4="12 Saat",AK4,IF($AD4="2 Vardiya",AL4,AE4)))))</f>
        <v/>
      </c>
      <c r="AJ4" s="18" t="str">
        <f>IF(AE4="","",IF(AH4&lt;&gt;AF4,AH4+TIME(8,0,0),IF(AG4&lt;TIME(8,0,0),AF4+TIME(8,0,0),IF(AG4&lt;TIME(12,0,0),AE4,IF(AG4&lt;TIME(12,45,0),AF4+TIME(12,45,0),IF(AG4&lt;TIME(15,0,0),AE4,IF(AG4&lt;TIME(15,15,0),AF4+TIME(15,15,0),IF(AG4&lt;TIME(18,0,0),AE4,WORKDAY.INTL(AF4,1,V4,'Resmi Tatiller'!$A$2:$A$17)+TIME(8,0,0)))))))))</f>
        <v/>
      </c>
      <c r="AK4" s="18" t="str">
        <f>IF(AE4="","",IF(AH4&lt;&gt;AF4,AH4+TIME(8,0,0),IF(AG4&lt;TIME(8,0,0),AF4+TIME(8,0,0),IF(AG4&lt;TIME(12,0,0),AE4,IF(AG4&lt;TIME(12,45,0),AF4+TIME(12,45,0),IF(AG4&lt;TIME(15,0,0),AE4,IF(AG4&lt;TIME(15,15,0),AF4+TIME(15,15,0),IF(AG4&lt;TIME(20,0,0),AE4,WORKDAY.INTL(AF4,1,V4,'Resmi Tatiller'!$A$2:$A$17)+TIME(8,0,0)))))))))</f>
        <v/>
      </c>
      <c r="AL4" s="18" t="str">
        <f t="shared" ref="AL4:AL35" si="23">IF(AE4="","",IF(AG4&lt;TIME(6,0,0),IF(AG4&lt;TIME(0,45,0),AF4+TIME(0,45,0),IF(AG4&lt;TIME(3,0,0),AE4,IF(AG4&lt;TIME(3,15,0),AF4+TIME(3,15,0),AE4))),IF(AG4&lt;TIME(8,0,0),AF4+TIME(8,0,0),IF(AG4&lt;TIME(12,0,0),AE4,IF(AG4&lt;TIME(12,45,0),AF4+TIME(12,45,0),IF(AG4&lt;TIME(15,0,0),AE4,IF(AG4&lt;TIME(15,15,0),AF4+TIME(15,15,0),IF(AG4&lt;TIME(18,0,0),AE4,IF(AG4&lt;TIME(20,0,0),AF4+TIME(20,0,0),IF(AH4&lt;&gt;AF4,AH4+TIME(8,0,0),AE4))))))))))</f>
        <v/>
      </c>
    </row>
    <row r="5" spans="1:38" x14ac:dyDescent="0.25">
      <c r="A5" s="6" t="str">
        <f t="shared" si="0"/>
        <v/>
      </c>
      <c r="B5" s="6"/>
      <c r="C5" s="7" t="str">
        <f>IFERROR(VLOOKUP(B5,'Ürün Veri'!$A:$E,2,FALSE),"")</f>
        <v/>
      </c>
      <c r="D5" s="7" t="str">
        <f>IFERROR(VLOOKUP(B5,'Ürün Veri'!$A:$E,3,FALSE),"")</f>
        <v/>
      </c>
      <c r="E5" s="7" t="str">
        <f>IFERROR(VLOOKUP(B5,'Ürün Veri'!$A:$E,4,FALSE),"")</f>
        <v/>
      </c>
      <c r="F5" s="7" t="str">
        <f>IFERROR(VLOOKUP(B5,'Ürün Veri'!$A:$E,5,FALSE),"")</f>
        <v/>
      </c>
      <c r="G5" s="6"/>
      <c r="H5" s="6"/>
      <c r="I5" s="14">
        <v>10</v>
      </c>
      <c r="J5" s="15">
        <f t="shared" si="1"/>
        <v>45</v>
      </c>
      <c r="K5" s="15">
        <f t="shared" si="2"/>
        <v>15</v>
      </c>
      <c r="L5" s="8">
        <f t="shared" si="3"/>
        <v>9</v>
      </c>
      <c r="M5" s="6" t="s">
        <v>763</v>
      </c>
      <c r="N5" s="9" t="str">
        <f t="shared" si="17"/>
        <v/>
      </c>
      <c r="O5" s="10" t="str">
        <f t="shared" si="18"/>
        <v/>
      </c>
      <c r="P5" s="8" t="str">
        <f t="shared" si="4"/>
        <v/>
      </c>
      <c r="Q5" s="8" t="str">
        <f t="shared" si="5"/>
        <v/>
      </c>
      <c r="R5" s="9" t="str">
        <f>IF(AB5="","",WORKDAY.INTL(W5,AA5,V5,'Resmi Tatiller'!$A$2:$A$17))</f>
        <v/>
      </c>
      <c r="S5" s="10" t="str">
        <f t="shared" si="6"/>
        <v/>
      </c>
      <c r="T5" s="8" t="str">
        <f t="shared" si="7"/>
        <v>Boş</v>
      </c>
      <c r="U5" s="8">
        <f t="shared" si="8"/>
        <v>540</v>
      </c>
      <c r="V5" s="11" t="str">
        <f t="shared" si="9"/>
        <v>0000011</v>
      </c>
      <c r="W5" s="9" t="str">
        <f>IF(OR(N5="",O5=""),"",IF($AD5="24 Saat",N5,IF($AD5="12 Saat",IF(O5&gt;=TIME(20,0,0),WORKDAY.INTL(N5,1,V5,'Resmi Tatiller'!$A$2:$A$17),WORKDAY.INTL(N5-1,1,V5,'Resmi Tatiller'!$A$2:$A$17)),IF($AD5="2 Vardiya",IF(O5&lt;TIME(6,0,0),N5-1,IF(O5&lt;TIME(8,0,0),WORKDAY.INTL(N5-1,1,V5,'Resmi Tatiller'!$A$2:$A$17),N5)),IF(O5&gt;=TIME(18,0,0),WORKDAY.INTL(N5,1,V5,'Resmi Tatiller'!$A$2:$A$17),WORKDAY.INTL(N5-1,1,V5,'Resmi Tatiller'!$A$2:$A$17))))))</f>
        <v/>
      </c>
      <c r="X5" s="8" t="str">
        <f t="shared" si="10"/>
        <v/>
      </c>
      <c r="Y5" s="11" t="str">
        <f t="shared" si="11"/>
        <v/>
      </c>
      <c r="Z5" s="11" t="str">
        <f t="shared" si="12"/>
        <v/>
      </c>
      <c r="AA5" s="11" t="str">
        <f t="shared" si="13"/>
        <v/>
      </c>
      <c r="AB5" s="11" t="str">
        <f t="shared" si="14"/>
        <v/>
      </c>
      <c r="AC5" s="12" t="str">
        <f t="shared" si="15"/>
        <v/>
      </c>
      <c r="AD5" s="6" t="str">
        <f t="shared" si="16"/>
        <v>Gündüz</v>
      </c>
      <c r="AE5" s="18" t="str">
        <f t="shared" si="19"/>
        <v/>
      </c>
      <c r="AF5" s="18" t="str">
        <f t="shared" si="20"/>
        <v/>
      </c>
      <c r="AG5" s="19" t="str">
        <f t="shared" si="21"/>
        <v/>
      </c>
      <c r="AH5" s="18" t="str">
        <f>IF(AF5="","",WORKDAY.INTL(AF5-1,1,V5,'Resmi Tatiller'!$A$2:$A$17))</f>
        <v/>
      </c>
      <c r="AI5" s="18" t="str">
        <f t="shared" si="22"/>
        <v/>
      </c>
      <c r="AJ5" s="18" t="str">
        <f>IF(AE5="","",IF(AH5&lt;&gt;AF5,AH5+TIME(8,0,0),IF(AG5&lt;TIME(8,0,0),AF5+TIME(8,0,0),IF(AG5&lt;TIME(12,0,0),AE5,IF(AG5&lt;TIME(12,45,0),AF5+TIME(12,45,0),IF(AG5&lt;TIME(15,0,0),AE5,IF(AG5&lt;TIME(15,15,0),AF5+TIME(15,15,0),IF(AG5&lt;TIME(18,0,0),AE5,WORKDAY.INTL(AF5,1,V5,'Resmi Tatiller'!$A$2:$A$17)+TIME(8,0,0)))))))))</f>
        <v/>
      </c>
      <c r="AK5" s="18" t="str">
        <f>IF(AE5="","",IF(AH5&lt;&gt;AF5,AH5+TIME(8,0,0),IF(AG5&lt;TIME(8,0,0),AF5+TIME(8,0,0),IF(AG5&lt;TIME(12,0,0),AE5,IF(AG5&lt;TIME(12,45,0),AF5+TIME(12,45,0),IF(AG5&lt;TIME(15,0,0),AE5,IF(AG5&lt;TIME(15,15,0),AF5+TIME(15,15,0),IF(AG5&lt;TIME(20,0,0),AE5,WORKDAY.INTL(AF5,1,V5,'Resmi Tatiller'!$A$2:$A$17)+TIME(8,0,0)))))))))</f>
        <v/>
      </c>
      <c r="AL5" s="18" t="str">
        <f t="shared" si="23"/>
        <v/>
      </c>
    </row>
    <row r="6" spans="1:38" x14ac:dyDescent="0.25">
      <c r="A6" s="6" t="str">
        <f t="shared" si="0"/>
        <v/>
      </c>
      <c r="B6" s="6"/>
      <c r="C6" s="7" t="str">
        <f>IFERROR(VLOOKUP(B6,'Ürün Veri'!$A:$E,2,FALSE),"")</f>
        <v/>
      </c>
      <c r="D6" s="7" t="str">
        <f>IFERROR(VLOOKUP(B6,'Ürün Veri'!$A:$E,3,FALSE),"")</f>
        <v/>
      </c>
      <c r="E6" s="7" t="str">
        <f>IFERROR(VLOOKUP(B6,'Ürün Veri'!$A:$E,4,FALSE),"")</f>
        <v/>
      </c>
      <c r="F6" s="7" t="str">
        <f>IFERROR(VLOOKUP(B6,'Ürün Veri'!$A:$E,5,FALSE),"")</f>
        <v/>
      </c>
      <c r="G6" s="6"/>
      <c r="H6" s="6"/>
      <c r="I6" s="14">
        <v>10</v>
      </c>
      <c r="J6" s="15">
        <f t="shared" si="1"/>
        <v>45</v>
      </c>
      <c r="K6" s="15">
        <f t="shared" si="2"/>
        <v>15</v>
      </c>
      <c r="L6" s="8">
        <f t="shared" si="3"/>
        <v>9</v>
      </c>
      <c r="M6" s="6" t="s">
        <v>763</v>
      </c>
      <c r="N6" s="9" t="str">
        <f t="shared" si="17"/>
        <v/>
      </c>
      <c r="O6" s="10" t="str">
        <f t="shared" si="18"/>
        <v/>
      </c>
      <c r="P6" s="8" t="str">
        <f t="shared" si="4"/>
        <v/>
      </c>
      <c r="Q6" s="8" t="str">
        <f t="shared" si="5"/>
        <v/>
      </c>
      <c r="R6" s="9" t="str">
        <f>IF(AB6="","",WORKDAY.INTL(W6,AA6,V6,'Resmi Tatiller'!$A$2:$A$17))</f>
        <v/>
      </c>
      <c r="S6" s="10" t="str">
        <f t="shared" si="6"/>
        <v/>
      </c>
      <c r="T6" s="8" t="str">
        <f t="shared" si="7"/>
        <v>Boş</v>
      </c>
      <c r="U6" s="8">
        <f t="shared" si="8"/>
        <v>540</v>
      </c>
      <c r="V6" s="11" t="str">
        <f t="shared" si="9"/>
        <v>0000011</v>
      </c>
      <c r="W6" s="9" t="str">
        <f>IF(OR(N6="",O6=""),"",IF($AD6="24 Saat",N6,IF($AD6="12 Saat",IF(O6&gt;=TIME(20,0,0),WORKDAY.INTL(N6,1,V6,'Resmi Tatiller'!$A$2:$A$17),WORKDAY.INTL(N6-1,1,V6,'Resmi Tatiller'!$A$2:$A$17)),IF($AD6="2 Vardiya",IF(O6&lt;TIME(6,0,0),N6-1,IF(O6&lt;TIME(8,0,0),WORKDAY.INTL(N6-1,1,V6,'Resmi Tatiller'!$A$2:$A$17),N6)),IF(O6&gt;=TIME(18,0,0),WORKDAY.INTL(N6,1,V6,'Resmi Tatiller'!$A$2:$A$17),WORKDAY.INTL(N6-1,1,V6,'Resmi Tatiller'!$A$2:$A$17))))))</f>
        <v/>
      </c>
      <c r="X6" s="8" t="str">
        <f t="shared" si="10"/>
        <v/>
      </c>
      <c r="Y6" s="11" t="str">
        <f t="shared" si="11"/>
        <v/>
      </c>
      <c r="Z6" s="11" t="str">
        <f t="shared" si="12"/>
        <v/>
      </c>
      <c r="AA6" s="11" t="str">
        <f t="shared" si="13"/>
        <v/>
      </c>
      <c r="AB6" s="11" t="str">
        <f t="shared" si="14"/>
        <v/>
      </c>
      <c r="AC6" s="12" t="str">
        <f t="shared" si="15"/>
        <v/>
      </c>
      <c r="AD6" s="6" t="str">
        <f t="shared" si="16"/>
        <v>Gündüz</v>
      </c>
      <c r="AE6" s="18" t="str">
        <f t="shared" si="19"/>
        <v/>
      </c>
      <c r="AF6" s="18" t="str">
        <f t="shared" si="20"/>
        <v/>
      </c>
      <c r="AG6" s="19" t="str">
        <f t="shared" si="21"/>
        <v/>
      </c>
      <c r="AH6" s="18" t="str">
        <f>IF(AF6="","",WORKDAY.INTL(AF6-1,1,V6,'Resmi Tatiller'!$A$2:$A$17))</f>
        <v/>
      </c>
      <c r="AI6" s="18" t="str">
        <f t="shared" si="22"/>
        <v/>
      </c>
      <c r="AJ6" s="18" t="str">
        <f>IF(AE6="","",IF(AH6&lt;&gt;AF6,AH6+TIME(8,0,0),IF(AG6&lt;TIME(8,0,0),AF6+TIME(8,0,0),IF(AG6&lt;TIME(12,0,0),AE6,IF(AG6&lt;TIME(12,45,0),AF6+TIME(12,45,0),IF(AG6&lt;TIME(15,0,0),AE6,IF(AG6&lt;TIME(15,15,0),AF6+TIME(15,15,0),IF(AG6&lt;TIME(18,0,0),AE6,WORKDAY.INTL(AF6,1,V6,'Resmi Tatiller'!$A$2:$A$17)+TIME(8,0,0)))))))))</f>
        <v/>
      </c>
      <c r="AK6" s="18" t="str">
        <f>IF(AE6="","",IF(AH6&lt;&gt;AF6,AH6+TIME(8,0,0),IF(AG6&lt;TIME(8,0,0),AF6+TIME(8,0,0),IF(AG6&lt;TIME(12,0,0),AE6,IF(AG6&lt;TIME(12,45,0),AF6+TIME(12,45,0),IF(AG6&lt;TIME(15,0,0),AE6,IF(AG6&lt;TIME(15,15,0),AF6+TIME(15,15,0),IF(AG6&lt;TIME(20,0,0),AE6,WORKDAY.INTL(AF6,1,V6,'Resmi Tatiller'!$A$2:$A$17)+TIME(8,0,0)))))))))</f>
        <v/>
      </c>
      <c r="AL6" s="18" t="str">
        <f t="shared" si="23"/>
        <v/>
      </c>
    </row>
    <row r="7" spans="1:38" x14ac:dyDescent="0.25">
      <c r="A7" s="6" t="str">
        <f t="shared" si="0"/>
        <v/>
      </c>
      <c r="B7" s="6"/>
      <c r="C7" s="7" t="str">
        <f>IFERROR(VLOOKUP(B7,'Ürün Veri'!$A:$E,2,FALSE),"")</f>
        <v/>
      </c>
      <c r="D7" s="7" t="str">
        <f>IFERROR(VLOOKUP(B7,'Ürün Veri'!$A:$E,3,FALSE),"")</f>
        <v/>
      </c>
      <c r="E7" s="7" t="str">
        <f>IFERROR(VLOOKUP(B7,'Ürün Veri'!$A:$E,4,FALSE),"")</f>
        <v/>
      </c>
      <c r="F7" s="7" t="str">
        <f>IFERROR(VLOOKUP(B7,'Ürün Veri'!$A:$E,5,FALSE),"")</f>
        <v/>
      </c>
      <c r="G7" s="6"/>
      <c r="H7" s="6"/>
      <c r="I7" s="14">
        <v>10</v>
      </c>
      <c r="J7" s="15">
        <f t="shared" si="1"/>
        <v>45</v>
      </c>
      <c r="K7" s="15">
        <f t="shared" si="2"/>
        <v>15</v>
      </c>
      <c r="L7" s="8">
        <f t="shared" si="3"/>
        <v>9</v>
      </c>
      <c r="M7" s="6" t="s">
        <v>763</v>
      </c>
      <c r="N7" s="9" t="str">
        <f t="shared" si="17"/>
        <v/>
      </c>
      <c r="O7" s="10" t="str">
        <f t="shared" si="18"/>
        <v/>
      </c>
      <c r="P7" s="8" t="str">
        <f t="shared" si="4"/>
        <v/>
      </c>
      <c r="Q7" s="8" t="str">
        <f t="shared" si="5"/>
        <v/>
      </c>
      <c r="R7" s="9" t="str">
        <f>IF(AB7="","",WORKDAY.INTL(W7,AA7,V7,'Resmi Tatiller'!$A$2:$A$17))</f>
        <v/>
      </c>
      <c r="S7" s="10" t="str">
        <f t="shared" si="6"/>
        <v/>
      </c>
      <c r="T7" s="8" t="str">
        <f t="shared" si="7"/>
        <v>Boş</v>
      </c>
      <c r="U7" s="8">
        <f t="shared" si="8"/>
        <v>540</v>
      </c>
      <c r="V7" s="11" t="str">
        <f t="shared" si="9"/>
        <v>0000011</v>
      </c>
      <c r="W7" s="9" t="str">
        <f>IF(OR(N7="",O7=""),"",IF($AD7="24 Saat",N7,IF($AD7="12 Saat",IF(O7&gt;=TIME(20,0,0),WORKDAY.INTL(N7,1,V7,'Resmi Tatiller'!$A$2:$A$17),WORKDAY.INTL(N7-1,1,V7,'Resmi Tatiller'!$A$2:$A$17)),IF($AD7="2 Vardiya",IF(O7&lt;TIME(6,0,0),N7-1,IF(O7&lt;TIME(8,0,0),WORKDAY.INTL(N7-1,1,V7,'Resmi Tatiller'!$A$2:$A$17),N7)),IF(O7&gt;=TIME(18,0,0),WORKDAY.INTL(N7,1,V7,'Resmi Tatiller'!$A$2:$A$17),WORKDAY.INTL(N7-1,1,V7,'Resmi Tatiller'!$A$2:$A$17))))))</f>
        <v/>
      </c>
      <c r="X7" s="8" t="str">
        <f t="shared" si="10"/>
        <v/>
      </c>
      <c r="Y7" s="11" t="str">
        <f t="shared" si="11"/>
        <v/>
      </c>
      <c r="Z7" s="11" t="str">
        <f t="shared" si="12"/>
        <v/>
      </c>
      <c r="AA7" s="11" t="str">
        <f t="shared" si="13"/>
        <v/>
      </c>
      <c r="AB7" s="11" t="str">
        <f t="shared" si="14"/>
        <v/>
      </c>
      <c r="AC7" s="12" t="str">
        <f t="shared" si="15"/>
        <v/>
      </c>
      <c r="AD7" s="6" t="str">
        <f t="shared" si="16"/>
        <v>Gündüz</v>
      </c>
      <c r="AE7" s="18" t="str">
        <f t="shared" si="19"/>
        <v/>
      </c>
      <c r="AF7" s="18" t="str">
        <f t="shared" si="20"/>
        <v/>
      </c>
      <c r="AG7" s="19" t="str">
        <f t="shared" si="21"/>
        <v/>
      </c>
      <c r="AH7" s="18" t="str">
        <f>IF(AF7="","",WORKDAY.INTL(AF7-1,1,V7,'Resmi Tatiller'!$A$2:$A$17))</f>
        <v/>
      </c>
      <c r="AI7" s="18" t="str">
        <f t="shared" si="22"/>
        <v/>
      </c>
      <c r="AJ7" s="18" t="str">
        <f>IF(AE7="","",IF(AH7&lt;&gt;AF7,AH7+TIME(8,0,0),IF(AG7&lt;TIME(8,0,0),AF7+TIME(8,0,0),IF(AG7&lt;TIME(12,0,0),AE7,IF(AG7&lt;TIME(12,45,0),AF7+TIME(12,45,0),IF(AG7&lt;TIME(15,0,0),AE7,IF(AG7&lt;TIME(15,15,0),AF7+TIME(15,15,0),IF(AG7&lt;TIME(18,0,0),AE7,WORKDAY.INTL(AF7,1,V7,'Resmi Tatiller'!$A$2:$A$17)+TIME(8,0,0)))))))))</f>
        <v/>
      </c>
      <c r="AK7" s="18" t="str">
        <f>IF(AE7="","",IF(AH7&lt;&gt;AF7,AH7+TIME(8,0,0),IF(AG7&lt;TIME(8,0,0),AF7+TIME(8,0,0),IF(AG7&lt;TIME(12,0,0),AE7,IF(AG7&lt;TIME(12,45,0),AF7+TIME(12,45,0),IF(AG7&lt;TIME(15,0,0),AE7,IF(AG7&lt;TIME(15,15,0),AF7+TIME(15,15,0),IF(AG7&lt;TIME(20,0,0),AE7,WORKDAY.INTL(AF7,1,V7,'Resmi Tatiller'!$A$2:$A$17)+TIME(8,0,0)))))))))</f>
        <v/>
      </c>
      <c r="AL7" s="18" t="str">
        <f t="shared" si="23"/>
        <v/>
      </c>
    </row>
    <row r="8" spans="1:38" x14ac:dyDescent="0.25">
      <c r="A8" s="6" t="str">
        <f t="shared" si="0"/>
        <v/>
      </c>
      <c r="B8" s="6"/>
      <c r="C8" s="7" t="str">
        <f>IFERROR(VLOOKUP(B8,'Ürün Veri'!$A:$E,2,FALSE),"")</f>
        <v/>
      </c>
      <c r="D8" s="7" t="str">
        <f>IFERROR(VLOOKUP(B8,'Ürün Veri'!$A:$E,3,FALSE),"")</f>
        <v/>
      </c>
      <c r="E8" s="7" t="str">
        <f>IFERROR(VLOOKUP(B8,'Ürün Veri'!$A:$E,4,FALSE),"")</f>
        <v/>
      </c>
      <c r="F8" s="7" t="str">
        <f>IFERROR(VLOOKUP(B8,'Ürün Veri'!$A:$E,5,FALSE),"")</f>
        <v/>
      </c>
      <c r="G8" s="6"/>
      <c r="H8" s="6"/>
      <c r="I8" s="14">
        <v>10</v>
      </c>
      <c r="J8" s="15">
        <f t="shared" si="1"/>
        <v>45</v>
      </c>
      <c r="K8" s="15">
        <f t="shared" si="2"/>
        <v>15</v>
      </c>
      <c r="L8" s="8">
        <f t="shared" si="3"/>
        <v>9</v>
      </c>
      <c r="M8" s="6" t="s">
        <v>763</v>
      </c>
      <c r="N8" s="9" t="str">
        <f t="shared" si="17"/>
        <v/>
      </c>
      <c r="O8" s="10" t="str">
        <f t="shared" si="18"/>
        <v/>
      </c>
      <c r="P8" s="8" t="str">
        <f t="shared" si="4"/>
        <v/>
      </c>
      <c r="Q8" s="8" t="str">
        <f t="shared" si="5"/>
        <v/>
      </c>
      <c r="R8" s="9" t="str">
        <f>IF(AB8="","",WORKDAY.INTL(W8,AA8,V8,'Resmi Tatiller'!$A$2:$A$17))</f>
        <v/>
      </c>
      <c r="S8" s="10" t="str">
        <f t="shared" si="6"/>
        <v/>
      </c>
      <c r="T8" s="8" t="str">
        <f t="shared" si="7"/>
        <v>Boş</v>
      </c>
      <c r="U8" s="8">
        <f t="shared" si="8"/>
        <v>540</v>
      </c>
      <c r="V8" s="11" t="str">
        <f t="shared" si="9"/>
        <v>0000011</v>
      </c>
      <c r="W8" s="9" t="str">
        <f>IF(OR(N8="",O8=""),"",IF($AD8="24 Saat",N8,IF($AD8="12 Saat",IF(O8&gt;=TIME(20,0,0),WORKDAY.INTL(N8,1,V8,'Resmi Tatiller'!$A$2:$A$17),WORKDAY.INTL(N8-1,1,V8,'Resmi Tatiller'!$A$2:$A$17)),IF($AD8="2 Vardiya",IF(O8&lt;TIME(6,0,0),N8-1,IF(O8&lt;TIME(8,0,0),WORKDAY.INTL(N8-1,1,V8,'Resmi Tatiller'!$A$2:$A$17),N8)),IF(O8&gt;=TIME(18,0,0),WORKDAY.INTL(N8,1,V8,'Resmi Tatiller'!$A$2:$A$17),WORKDAY.INTL(N8-1,1,V8,'Resmi Tatiller'!$A$2:$A$17))))))</f>
        <v/>
      </c>
      <c r="X8" s="8" t="str">
        <f t="shared" si="10"/>
        <v/>
      </c>
      <c r="Y8" s="11" t="str">
        <f t="shared" si="11"/>
        <v/>
      </c>
      <c r="Z8" s="11" t="str">
        <f t="shared" si="12"/>
        <v/>
      </c>
      <c r="AA8" s="11" t="str">
        <f t="shared" si="13"/>
        <v/>
      </c>
      <c r="AB8" s="11" t="str">
        <f t="shared" si="14"/>
        <v/>
      </c>
      <c r="AC8" s="12" t="str">
        <f t="shared" si="15"/>
        <v/>
      </c>
      <c r="AD8" s="6" t="str">
        <f t="shared" si="16"/>
        <v>Gündüz</v>
      </c>
      <c r="AE8" s="18" t="str">
        <f t="shared" si="19"/>
        <v/>
      </c>
      <c r="AF8" s="18" t="str">
        <f t="shared" si="20"/>
        <v/>
      </c>
      <c r="AG8" s="19" t="str">
        <f t="shared" si="21"/>
        <v/>
      </c>
      <c r="AH8" s="18" t="str">
        <f>IF(AF8="","",WORKDAY.INTL(AF8-1,1,V8,'Resmi Tatiller'!$A$2:$A$17))</f>
        <v/>
      </c>
      <c r="AI8" s="18" t="str">
        <f t="shared" si="22"/>
        <v/>
      </c>
      <c r="AJ8" s="18" t="str">
        <f>IF(AE8="","",IF(AH8&lt;&gt;AF8,AH8+TIME(8,0,0),IF(AG8&lt;TIME(8,0,0),AF8+TIME(8,0,0),IF(AG8&lt;TIME(12,0,0),AE8,IF(AG8&lt;TIME(12,45,0),AF8+TIME(12,45,0),IF(AG8&lt;TIME(15,0,0),AE8,IF(AG8&lt;TIME(15,15,0),AF8+TIME(15,15,0),IF(AG8&lt;TIME(18,0,0),AE8,WORKDAY.INTL(AF8,1,V8,'Resmi Tatiller'!$A$2:$A$17)+TIME(8,0,0)))))))))</f>
        <v/>
      </c>
      <c r="AK8" s="18" t="str">
        <f>IF(AE8="","",IF(AH8&lt;&gt;AF8,AH8+TIME(8,0,0),IF(AG8&lt;TIME(8,0,0),AF8+TIME(8,0,0),IF(AG8&lt;TIME(12,0,0),AE8,IF(AG8&lt;TIME(12,45,0),AF8+TIME(12,45,0),IF(AG8&lt;TIME(15,0,0),AE8,IF(AG8&lt;TIME(15,15,0),AF8+TIME(15,15,0),IF(AG8&lt;TIME(20,0,0),AE8,WORKDAY.INTL(AF8,1,V8,'Resmi Tatiller'!$A$2:$A$17)+TIME(8,0,0)))))))))</f>
        <v/>
      </c>
      <c r="AL8" s="18" t="str">
        <f t="shared" si="23"/>
        <v/>
      </c>
    </row>
    <row r="9" spans="1:38" x14ac:dyDescent="0.25">
      <c r="A9" s="6" t="str">
        <f t="shared" si="0"/>
        <v/>
      </c>
      <c r="B9" s="6"/>
      <c r="C9" s="7" t="str">
        <f>IFERROR(VLOOKUP(B9,'Ürün Veri'!$A:$E,2,FALSE),"")</f>
        <v/>
      </c>
      <c r="D9" s="7" t="str">
        <f>IFERROR(VLOOKUP(B9,'Ürün Veri'!$A:$E,3,FALSE),"")</f>
        <v/>
      </c>
      <c r="E9" s="7" t="str">
        <f>IFERROR(VLOOKUP(B9,'Ürün Veri'!$A:$E,4,FALSE),"")</f>
        <v/>
      </c>
      <c r="F9" s="7" t="str">
        <f>IFERROR(VLOOKUP(B9,'Ürün Veri'!$A:$E,5,FALSE),"")</f>
        <v/>
      </c>
      <c r="G9" s="6"/>
      <c r="H9" s="6"/>
      <c r="I9" s="14">
        <v>10</v>
      </c>
      <c r="J9" s="15">
        <f t="shared" si="1"/>
        <v>45</v>
      </c>
      <c r="K9" s="15">
        <f t="shared" si="2"/>
        <v>15</v>
      </c>
      <c r="L9" s="8">
        <f t="shared" si="3"/>
        <v>9</v>
      </c>
      <c r="M9" s="6" t="s">
        <v>763</v>
      </c>
      <c r="N9" s="9" t="str">
        <f t="shared" si="17"/>
        <v/>
      </c>
      <c r="O9" s="10" t="str">
        <f t="shared" si="18"/>
        <v/>
      </c>
      <c r="P9" s="8" t="str">
        <f t="shared" si="4"/>
        <v/>
      </c>
      <c r="Q9" s="8" t="str">
        <f t="shared" si="5"/>
        <v/>
      </c>
      <c r="R9" s="9" t="str">
        <f>IF(AB9="","",WORKDAY.INTL(W9,AA9,V9,'Resmi Tatiller'!$A$2:$A$17))</f>
        <v/>
      </c>
      <c r="S9" s="10" t="str">
        <f t="shared" si="6"/>
        <v/>
      </c>
      <c r="T9" s="8" t="str">
        <f t="shared" si="7"/>
        <v>Boş</v>
      </c>
      <c r="U9" s="8">
        <f t="shared" si="8"/>
        <v>540</v>
      </c>
      <c r="V9" s="11" t="str">
        <f t="shared" si="9"/>
        <v>0000011</v>
      </c>
      <c r="W9" s="9" t="str">
        <f>IF(OR(N9="",O9=""),"",IF($AD9="24 Saat",N9,IF($AD9="12 Saat",IF(O9&gt;=TIME(20,0,0),WORKDAY.INTL(N9,1,V9,'Resmi Tatiller'!$A$2:$A$17),WORKDAY.INTL(N9-1,1,V9,'Resmi Tatiller'!$A$2:$A$17)),IF($AD9="2 Vardiya",IF(O9&lt;TIME(6,0,0),N9-1,IF(O9&lt;TIME(8,0,0),WORKDAY.INTL(N9-1,1,V9,'Resmi Tatiller'!$A$2:$A$17),N9)),IF(O9&gt;=TIME(18,0,0),WORKDAY.INTL(N9,1,V9,'Resmi Tatiller'!$A$2:$A$17),WORKDAY.INTL(N9-1,1,V9,'Resmi Tatiller'!$A$2:$A$17))))))</f>
        <v/>
      </c>
      <c r="X9" s="8" t="str">
        <f t="shared" si="10"/>
        <v/>
      </c>
      <c r="Y9" s="11" t="str">
        <f t="shared" si="11"/>
        <v/>
      </c>
      <c r="Z9" s="11" t="str">
        <f t="shared" si="12"/>
        <v/>
      </c>
      <c r="AA9" s="11" t="str">
        <f t="shared" si="13"/>
        <v/>
      </c>
      <c r="AB9" s="11" t="str">
        <f t="shared" si="14"/>
        <v/>
      </c>
      <c r="AC9" s="12" t="str">
        <f t="shared" si="15"/>
        <v/>
      </c>
      <c r="AD9" s="6" t="str">
        <f t="shared" si="16"/>
        <v>Gündüz</v>
      </c>
      <c r="AE9" s="18" t="str">
        <f t="shared" si="19"/>
        <v/>
      </c>
      <c r="AF9" s="18" t="str">
        <f t="shared" si="20"/>
        <v/>
      </c>
      <c r="AG9" s="19" t="str">
        <f t="shared" si="21"/>
        <v/>
      </c>
      <c r="AH9" s="18" t="str">
        <f>IF(AF9="","",WORKDAY.INTL(AF9-1,1,V9,'Resmi Tatiller'!$A$2:$A$17))</f>
        <v/>
      </c>
      <c r="AI9" s="18" t="str">
        <f t="shared" si="22"/>
        <v/>
      </c>
      <c r="AJ9" s="18" t="str">
        <f>IF(AE9="","",IF(AH9&lt;&gt;AF9,AH9+TIME(8,0,0),IF(AG9&lt;TIME(8,0,0),AF9+TIME(8,0,0),IF(AG9&lt;TIME(12,0,0),AE9,IF(AG9&lt;TIME(12,45,0),AF9+TIME(12,45,0),IF(AG9&lt;TIME(15,0,0),AE9,IF(AG9&lt;TIME(15,15,0),AF9+TIME(15,15,0),IF(AG9&lt;TIME(18,0,0),AE9,WORKDAY.INTL(AF9,1,V9,'Resmi Tatiller'!$A$2:$A$17)+TIME(8,0,0)))))))))</f>
        <v/>
      </c>
      <c r="AK9" s="18" t="str">
        <f>IF(AE9="","",IF(AH9&lt;&gt;AF9,AH9+TIME(8,0,0),IF(AG9&lt;TIME(8,0,0),AF9+TIME(8,0,0),IF(AG9&lt;TIME(12,0,0),AE9,IF(AG9&lt;TIME(12,45,0),AF9+TIME(12,45,0),IF(AG9&lt;TIME(15,0,0),AE9,IF(AG9&lt;TIME(15,15,0),AF9+TIME(15,15,0),IF(AG9&lt;TIME(20,0,0),AE9,WORKDAY.INTL(AF9,1,V9,'Resmi Tatiller'!$A$2:$A$17)+TIME(8,0,0)))))))))</f>
        <v/>
      </c>
      <c r="AL9" s="18" t="str">
        <f t="shared" si="23"/>
        <v/>
      </c>
    </row>
    <row r="10" spans="1:38" x14ac:dyDescent="0.25">
      <c r="A10" s="6" t="str">
        <f t="shared" si="0"/>
        <v/>
      </c>
      <c r="B10" s="6"/>
      <c r="C10" s="7" t="str">
        <f>IFERROR(VLOOKUP(B10,'Ürün Veri'!$A:$E,2,FALSE),"")</f>
        <v/>
      </c>
      <c r="D10" s="7" t="str">
        <f>IFERROR(VLOOKUP(B10,'Ürün Veri'!$A:$E,3,FALSE),"")</f>
        <v/>
      </c>
      <c r="E10" s="7" t="str">
        <f>IFERROR(VLOOKUP(B10,'Ürün Veri'!$A:$E,4,FALSE),"")</f>
        <v/>
      </c>
      <c r="F10" s="7" t="str">
        <f>IFERROR(VLOOKUP(B10,'Ürün Veri'!$A:$E,5,FALSE),"")</f>
        <v/>
      </c>
      <c r="G10" s="6"/>
      <c r="H10" s="6"/>
      <c r="I10" s="14">
        <v>10</v>
      </c>
      <c r="J10" s="15">
        <f t="shared" si="1"/>
        <v>45</v>
      </c>
      <c r="K10" s="15">
        <f t="shared" si="2"/>
        <v>15</v>
      </c>
      <c r="L10" s="8">
        <f t="shared" si="3"/>
        <v>9</v>
      </c>
      <c r="M10" s="6" t="s">
        <v>763</v>
      </c>
      <c r="N10" s="9" t="str">
        <f t="shared" si="17"/>
        <v/>
      </c>
      <c r="O10" s="10" t="str">
        <f t="shared" si="18"/>
        <v/>
      </c>
      <c r="P10" s="8" t="str">
        <f t="shared" si="4"/>
        <v/>
      </c>
      <c r="Q10" s="8" t="str">
        <f t="shared" si="5"/>
        <v/>
      </c>
      <c r="R10" s="9" t="str">
        <f>IF(AB10="","",WORKDAY.INTL(W10,AA10,V10,'Resmi Tatiller'!$A$2:$A$17))</f>
        <v/>
      </c>
      <c r="S10" s="10" t="str">
        <f t="shared" si="6"/>
        <v/>
      </c>
      <c r="T10" s="8" t="str">
        <f t="shared" si="7"/>
        <v>Boş</v>
      </c>
      <c r="U10" s="8">
        <f t="shared" si="8"/>
        <v>540</v>
      </c>
      <c r="V10" s="11" t="str">
        <f t="shared" si="9"/>
        <v>0000011</v>
      </c>
      <c r="W10" s="9" t="str">
        <f>IF(OR(N10="",O10=""),"",IF($AD10="24 Saat",N10,IF($AD10="12 Saat",IF(O10&gt;=TIME(20,0,0),WORKDAY.INTL(N10,1,V10,'Resmi Tatiller'!$A$2:$A$17),WORKDAY.INTL(N10-1,1,V10,'Resmi Tatiller'!$A$2:$A$17)),IF($AD10="2 Vardiya",IF(O10&lt;TIME(6,0,0),N10-1,IF(O10&lt;TIME(8,0,0),WORKDAY.INTL(N10-1,1,V10,'Resmi Tatiller'!$A$2:$A$17),N10)),IF(O10&gt;=TIME(18,0,0),WORKDAY.INTL(N10,1,V10,'Resmi Tatiller'!$A$2:$A$17),WORKDAY.INTL(N10-1,1,V10,'Resmi Tatiller'!$A$2:$A$17))))))</f>
        <v/>
      </c>
      <c r="X10" s="8" t="str">
        <f t="shared" si="10"/>
        <v/>
      </c>
      <c r="Y10" s="11" t="str">
        <f t="shared" si="11"/>
        <v/>
      </c>
      <c r="Z10" s="11" t="str">
        <f t="shared" si="12"/>
        <v/>
      </c>
      <c r="AA10" s="11" t="str">
        <f t="shared" si="13"/>
        <v/>
      </c>
      <c r="AB10" s="11" t="str">
        <f t="shared" si="14"/>
        <v/>
      </c>
      <c r="AC10" s="12" t="str">
        <f t="shared" si="15"/>
        <v/>
      </c>
      <c r="AD10" s="6" t="str">
        <f t="shared" si="16"/>
        <v>Gündüz</v>
      </c>
      <c r="AE10" s="18" t="str">
        <f t="shared" si="19"/>
        <v/>
      </c>
      <c r="AF10" s="18" t="str">
        <f t="shared" si="20"/>
        <v/>
      </c>
      <c r="AG10" s="19" t="str">
        <f t="shared" si="21"/>
        <v/>
      </c>
      <c r="AH10" s="18" t="str">
        <f>IF(AF10="","",WORKDAY.INTL(AF10-1,1,V10,'Resmi Tatiller'!$A$2:$A$17))</f>
        <v/>
      </c>
      <c r="AI10" s="18" t="str">
        <f t="shared" si="22"/>
        <v/>
      </c>
      <c r="AJ10" s="18" t="str">
        <f>IF(AE10="","",IF(AH10&lt;&gt;AF10,AH10+TIME(8,0,0),IF(AG10&lt;TIME(8,0,0),AF10+TIME(8,0,0),IF(AG10&lt;TIME(12,0,0),AE10,IF(AG10&lt;TIME(12,45,0),AF10+TIME(12,45,0),IF(AG10&lt;TIME(15,0,0),AE10,IF(AG10&lt;TIME(15,15,0),AF10+TIME(15,15,0),IF(AG10&lt;TIME(18,0,0),AE10,WORKDAY.INTL(AF10,1,V10,'Resmi Tatiller'!$A$2:$A$17)+TIME(8,0,0)))))))))</f>
        <v/>
      </c>
      <c r="AK10" s="18" t="str">
        <f>IF(AE10="","",IF(AH10&lt;&gt;AF10,AH10+TIME(8,0,0),IF(AG10&lt;TIME(8,0,0),AF10+TIME(8,0,0),IF(AG10&lt;TIME(12,0,0),AE10,IF(AG10&lt;TIME(12,45,0),AF10+TIME(12,45,0),IF(AG10&lt;TIME(15,0,0),AE10,IF(AG10&lt;TIME(15,15,0),AF10+TIME(15,15,0),IF(AG10&lt;TIME(20,0,0),AE10,WORKDAY.INTL(AF10,1,V10,'Resmi Tatiller'!$A$2:$A$17)+TIME(8,0,0)))))))))</f>
        <v/>
      </c>
      <c r="AL10" s="18" t="str">
        <f t="shared" si="23"/>
        <v/>
      </c>
    </row>
    <row r="11" spans="1:38" x14ac:dyDescent="0.25">
      <c r="A11" s="6" t="str">
        <f t="shared" si="0"/>
        <v/>
      </c>
      <c r="B11" s="6"/>
      <c r="C11" s="7" t="str">
        <f>IFERROR(VLOOKUP(B11,'Ürün Veri'!$A:$E,2,FALSE),"")</f>
        <v/>
      </c>
      <c r="D11" s="7" t="str">
        <f>IFERROR(VLOOKUP(B11,'Ürün Veri'!$A:$E,3,FALSE),"")</f>
        <v/>
      </c>
      <c r="E11" s="7" t="str">
        <f>IFERROR(VLOOKUP(B11,'Ürün Veri'!$A:$E,4,FALSE),"")</f>
        <v/>
      </c>
      <c r="F11" s="7" t="str">
        <f>IFERROR(VLOOKUP(B11,'Ürün Veri'!$A:$E,5,FALSE),"")</f>
        <v/>
      </c>
      <c r="G11" s="6"/>
      <c r="H11" s="6"/>
      <c r="I11" s="14">
        <v>10</v>
      </c>
      <c r="J11" s="15">
        <f t="shared" si="1"/>
        <v>45</v>
      </c>
      <c r="K11" s="15">
        <f t="shared" si="2"/>
        <v>15</v>
      </c>
      <c r="L11" s="8">
        <f t="shared" si="3"/>
        <v>9</v>
      </c>
      <c r="M11" s="6" t="s">
        <v>763</v>
      </c>
      <c r="N11" s="9" t="str">
        <f t="shared" si="17"/>
        <v/>
      </c>
      <c r="O11" s="10" t="str">
        <f t="shared" si="18"/>
        <v/>
      </c>
      <c r="P11" s="8" t="str">
        <f t="shared" si="4"/>
        <v/>
      </c>
      <c r="Q11" s="8" t="str">
        <f t="shared" si="5"/>
        <v/>
      </c>
      <c r="R11" s="9" t="str">
        <f>IF(AB11="","",WORKDAY.INTL(W11,AA11,V11,'Resmi Tatiller'!$A$2:$A$17))</f>
        <v/>
      </c>
      <c r="S11" s="10" t="str">
        <f t="shared" si="6"/>
        <v/>
      </c>
      <c r="T11" s="8" t="str">
        <f t="shared" si="7"/>
        <v>Boş</v>
      </c>
      <c r="U11" s="8">
        <f t="shared" si="8"/>
        <v>540</v>
      </c>
      <c r="V11" s="11" t="str">
        <f t="shared" si="9"/>
        <v>0000011</v>
      </c>
      <c r="W11" s="9" t="str">
        <f>IF(OR(N11="",O11=""),"",IF($AD11="24 Saat",N11,IF($AD11="12 Saat",IF(O11&gt;=TIME(20,0,0),WORKDAY.INTL(N11,1,V11,'Resmi Tatiller'!$A$2:$A$17),WORKDAY.INTL(N11-1,1,V11,'Resmi Tatiller'!$A$2:$A$17)),IF($AD11="2 Vardiya",IF(O11&lt;TIME(6,0,0),N11-1,IF(O11&lt;TIME(8,0,0),WORKDAY.INTL(N11-1,1,V11,'Resmi Tatiller'!$A$2:$A$17),N11)),IF(O11&gt;=TIME(18,0,0),WORKDAY.INTL(N11,1,V11,'Resmi Tatiller'!$A$2:$A$17),WORKDAY.INTL(N11-1,1,V11,'Resmi Tatiller'!$A$2:$A$17))))))</f>
        <v/>
      </c>
      <c r="X11" s="8" t="str">
        <f t="shared" si="10"/>
        <v/>
      </c>
      <c r="Y11" s="11" t="str">
        <f t="shared" si="11"/>
        <v/>
      </c>
      <c r="Z11" s="11" t="str">
        <f t="shared" si="12"/>
        <v/>
      </c>
      <c r="AA11" s="11" t="str">
        <f t="shared" si="13"/>
        <v/>
      </c>
      <c r="AB11" s="11" t="str">
        <f t="shared" si="14"/>
        <v/>
      </c>
      <c r="AC11" s="12" t="str">
        <f t="shared" si="15"/>
        <v/>
      </c>
      <c r="AD11" s="6" t="str">
        <f t="shared" si="16"/>
        <v>Gündüz</v>
      </c>
      <c r="AE11" s="18" t="str">
        <f t="shared" si="19"/>
        <v/>
      </c>
      <c r="AF11" s="18" t="str">
        <f t="shared" si="20"/>
        <v/>
      </c>
      <c r="AG11" s="19" t="str">
        <f t="shared" si="21"/>
        <v/>
      </c>
      <c r="AH11" s="18" t="str">
        <f>IF(AF11="","",WORKDAY.INTL(AF11-1,1,V11,'Resmi Tatiller'!$A$2:$A$17))</f>
        <v/>
      </c>
      <c r="AI11" s="18" t="str">
        <f t="shared" si="22"/>
        <v/>
      </c>
      <c r="AJ11" s="18" t="str">
        <f>IF(AE11="","",IF(AH11&lt;&gt;AF11,AH11+TIME(8,0,0),IF(AG11&lt;TIME(8,0,0),AF11+TIME(8,0,0),IF(AG11&lt;TIME(12,0,0),AE11,IF(AG11&lt;TIME(12,45,0),AF11+TIME(12,45,0),IF(AG11&lt;TIME(15,0,0),AE11,IF(AG11&lt;TIME(15,15,0),AF11+TIME(15,15,0),IF(AG11&lt;TIME(18,0,0),AE11,WORKDAY.INTL(AF11,1,V11,'Resmi Tatiller'!$A$2:$A$17)+TIME(8,0,0)))))))))</f>
        <v/>
      </c>
      <c r="AK11" s="18" t="str">
        <f>IF(AE11="","",IF(AH11&lt;&gt;AF11,AH11+TIME(8,0,0),IF(AG11&lt;TIME(8,0,0),AF11+TIME(8,0,0),IF(AG11&lt;TIME(12,0,0),AE11,IF(AG11&lt;TIME(12,45,0),AF11+TIME(12,45,0),IF(AG11&lt;TIME(15,0,0),AE11,IF(AG11&lt;TIME(15,15,0),AF11+TIME(15,15,0),IF(AG11&lt;TIME(20,0,0),AE11,WORKDAY.INTL(AF11,1,V11,'Resmi Tatiller'!$A$2:$A$17)+TIME(8,0,0)))))))))</f>
        <v/>
      </c>
      <c r="AL11" s="18" t="str">
        <f t="shared" si="23"/>
        <v/>
      </c>
    </row>
    <row r="12" spans="1:38" x14ac:dyDescent="0.25">
      <c r="A12" s="6" t="str">
        <f t="shared" si="0"/>
        <v/>
      </c>
      <c r="B12" s="6"/>
      <c r="C12" s="7" t="str">
        <f>IFERROR(VLOOKUP(B12,'Ürün Veri'!$A:$E,2,FALSE),"")</f>
        <v/>
      </c>
      <c r="D12" s="7" t="str">
        <f>IFERROR(VLOOKUP(B12,'Ürün Veri'!$A:$E,3,FALSE),"")</f>
        <v/>
      </c>
      <c r="E12" s="7" t="str">
        <f>IFERROR(VLOOKUP(B12,'Ürün Veri'!$A:$E,4,FALSE),"")</f>
        <v/>
      </c>
      <c r="F12" s="7" t="str">
        <f>IFERROR(VLOOKUP(B12,'Ürün Veri'!$A:$E,5,FALSE),"")</f>
        <v/>
      </c>
      <c r="G12" s="6"/>
      <c r="H12" s="6"/>
      <c r="I12" s="14">
        <v>10</v>
      </c>
      <c r="J12" s="15">
        <f t="shared" si="1"/>
        <v>45</v>
      </c>
      <c r="K12" s="15">
        <f t="shared" si="2"/>
        <v>15</v>
      </c>
      <c r="L12" s="8">
        <f t="shared" si="3"/>
        <v>9</v>
      </c>
      <c r="M12" s="6" t="s">
        <v>763</v>
      </c>
      <c r="N12" s="9" t="str">
        <f t="shared" si="17"/>
        <v/>
      </c>
      <c r="O12" s="10" t="str">
        <f t="shared" si="18"/>
        <v/>
      </c>
      <c r="P12" s="8" t="str">
        <f t="shared" si="4"/>
        <v/>
      </c>
      <c r="Q12" s="8" t="str">
        <f t="shared" si="5"/>
        <v/>
      </c>
      <c r="R12" s="9" t="str">
        <f>IF(AB12="","",WORKDAY.INTL(W12,AA12,V12,'Resmi Tatiller'!$A$2:$A$17))</f>
        <v/>
      </c>
      <c r="S12" s="10" t="str">
        <f t="shared" si="6"/>
        <v/>
      </c>
      <c r="T12" s="8" t="str">
        <f t="shared" si="7"/>
        <v>Boş</v>
      </c>
      <c r="U12" s="8">
        <f t="shared" si="8"/>
        <v>540</v>
      </c>
      <c r="V12" s="11" t="str">
        <f t="shared" si="9"/>
        <v>0000011</v>
      </c>
      <c r="W12" s="9" t="str">
        <f>IF(OR(N12="",O12=""),"",IF($AD12="24 Saat",N12,IF($AD12="12 Saat",IF(O12&gt;=TIME(20,0,0),WORKDAY.INTL(N12,1,V12,'Resmi Tatiller'!$A$2:$A$17),WORKDAY.INTL(N12-1,1,V12,'Resmi Tatiller'!$A$2:$A$17)),IF($AD12="2 Vardiya",IF(O12&lt;TIME(6,0,0),N12-1,IF(O12&lt;TIME(8,0,0),WORKDAY.INTL(N12-1,1,V12,'Resmi Tatiller'!$A$2:$A$17),N12)),IF(O12&gt;=TIME(18,0,0),WORKDAY.INTL(N12,1,V12,'Resmi Tatiller'!$A$2:$A$17),WORKDAY.INTL(N12-1,1,V12,'Resmi Tatiller'!$A$2:$A$17))))))</f>
        <v/>
      </c>
      <c r="X12" s="8" t="str">
        <f t="shared" si="10"/>
        <v/>
      </c>
      <c r="Y12" s="11" t="str">
        <f t="shared" si="11"/>
        <v/>
      </c>
      <c r="Z12" s="11" t="str">
        <f t="shared" si="12"/>
        <v/>
      </c>
      <c r="AA12" s="11" t="str">
        <f t="shared" si="13"/>
        <v/>
      </c>
      <c r="AB12" s="11" t="str">
        <f t="shared" si="14"/>
        <v/>
      </c>
      <c r="AC12" s="12" t="str">
        <f t="shared" si="15"/>
        <v/>
      </c>
      <c r="AD12" s="6" t="str">
        <f t="shared" si="16"/>
        <v>Gündüz</v>
      </c>
      <c r="AE12" s="18" t="str">
        <f t="shared" si="19"/>
        <v/>
      </c>
      <c r="AF12" s="18" t="str">
        <f t="shared" si="20"/>
        <v/>
      </c>
      <c r="AG12" s="19" t="str">
        <f t="shared" si="21"/>
        <v/>
      </c>
      <c r="AH12" s="18" t="str">
        <f>IF(AF12="","",WORKDAY.INTL(AF12-1,1,V12,'Resmi Tatiller'!$A$2:$A$17))</f>
        <v/>
      </c>
      <c r="AI12" s="18" t="str">
        <f t="shared" si="22"/>
        <v/>
      </c>
      <c r="AJ12" s="18" t="str">
        <f>IF(AE12="","",IF(AH12&lt;&gt;AF12,AH12+TIME(8,0,0),IF(AG12&lt;TIME(8,0,0),AF12+TIME(8,0,0),IF(AG12&lt;TIME(12,0,0),AE12,IF(AG12&lt;TIME(12,45,0),AF12+TIME(12,45,0),IF(AG12&lt;TIME(15,0,0),AE12,IF(AG12&lt;TIME(15,15,0),AF12+TIME(15,15,0),IF(AG12&lt;TIME(18,0,0),AE12,WORKDAY.INTL(AF12,1,V12,'Resmi Tatiller'!$A$2:$A$17)+TIME(8,0,0)))))))))</f>
        <v/>
      </c>
      <c r="AK12" s="18" t="str">
        <f>IF(AE12="","",IF(AH12&lt;&gt;AF12,AH12+TIME(8,0,0),IF(AG12&lt;TIME(8,0,0),AF12+TIME(8,0,0),IF(AG12&lt;TIME(12,0,0),AE12,IF(AG12&lt;TIME(12,45,0),AF12+TIME(12,45,0),IF(AG12&lt;TIME(15,0,0),AE12,IF(AG12&lt;TIME(15,15,0),AF12+TIME(15,15,0),IF(AG12&lt;TIME(20,0,0),AE12,WORKDAY.INTL(AF12,1,V12,'Resmi Tatiller'!$A$2:$A$17)+TIME(8,0,0)))))))))</f>
        <v/>
      </c>
      <c r="AL12" s="18" t="str">
        <f t="shared" si="23"/>
        <v/>
      </c>
    </row>
    <row r="13" spans="1:38" x14ac:dyDescent="0.25">
      <c r="A13" s="6" t="str">
        <f t="shared" si="0"/>
        <v/>
      </c>
      <c r="B13" s="6"/>
      <c r="C13" s="7" t="str">
        <f>IFERROR(VLOOKUP(B13,'Ürün Veri'!$A:$E,2,FALSE),"")</f>
        <v/>
      </c>
      <c r="D13" s="7" t="str">
        <f>IFERROR(VLOOKUP(B13,'Ürün Veri'!$A:$E,3,FALSE),"")</f>
        <v/>
      </c>
      <c r="E13" s="7" t="str">
        <f>IFERROR(VLOOKUP(B13,'Ürün Veri'!$A:$E,4,FALSE),"")</f>
        <v/>
      </c>
      <c r="F13" s="7" t="str">
        <f>IFERROR(VLOOKUP(B13,'Ürün Veri'!$A:$E,5,FALSE),"")</f>
        <v/>
      </c>
      <c r="G13" s="6"/>
      <c r="H13" s="6"/>
      <c r="I13" s="14">
        <v>10</v>
      </c>
      <c r="J13" s="15">
        <f t="shared" si="1"/>
        <v>45</v>
      </c>
      <c r="K13" s="15">
        <f t="shared" si="2"/>
        <v>15</v>
      </c>
      <c r="L13" s="8">
        <f t="shared" si="3"/>
        <v>9</v>
      </c>
      <c r="M13" s="6" t="s">
        <v>763</v>
      </c>
      <c r="N13" s="9" t="str">
        <f t="shared" si="17"/>
        <v/>
      </c>
      <c r="O13" s="10" t="str">
        <f t="shared" si="18"/>
        <v/>
      </c>
      <c r="P13" s="8" t="str">
        <f t="shared" si="4"/>
        <v/>
      </c>
      <c r="Q13" s="8" t="str">
        <f t="shared" si="5"/>
        <v/>
      </c>
      <c r="R13" s="9" t="str">
        <f>IF(AB13="","",WORKDAY.INTL(W13,AA13,V13,'Resmi Tatiller'!$A$2:$A$17))</f>
        <v/>
      </c>
      <c r="S13" s="10" t="str">
        <f t="shared" si="6"/>
        <v/>
      </c>
      <c r="T13" s="8" t="str">
        <f t="shared" si="7"/>
        <v>Boş</v>
      </c>
      <c r="U13" s="8">
        <f t="shared" si="8"/>
        <v>540</v>
      </c>
      <c r="V13" s="11" t="str">
        <f t="shared" si="9"/>
        <v>0000011</v>
      </c>
      <c r="W13" s="9" t="str">
        <f>IF(OR(N13="",O13=""),"",IF($AD13="24 Saat",N13,IF($AD13="12 Saat",IF(O13&gt;=TIME(20,0,0),WORKDAY.INTL(N13,1,V13,'Resmi Tatiller'!$A$2:$A$17),WORKDAY.INTL(N13-1,1,V13,'Resmi Tatiller'!$A$2:$A$17)),IF($AD13="2 Vardiya",IF(O13&lt;TIME(6,0,0),N13-1,IF(O13&lt;TIME(8,0,0),WORKDAY.INTL(N13-1,1,V13,'Resmi Tatiller'!$A$2:$A$17),N13)),IF(O13&gt;=TIME(18,0,0),WORKDAY.INTL(N13,1,V13,'Resmi Tatiller'!$A$2:$A$17),WORKDAY.INTL(N13-1,1,V13,'Resmi Tatiller'!$A$2:$A$17))))))</f>
        <v/>
      </c>
      <c r="X13" s="8" t="str">
        <f t="shared" si="10"/>
        <v/>
      </c>
      <c r="Y13" s="11" t="str">
        <f t="shared" si="11"/>
        <v/>
      </c>
      <c r="Z13" s="11" t="str">
        <f t="shared" si="12"/>
        <v/>
      </c>
      <c r="AA13" s="11" t="str">
        <f t="shared" si="13"/>
        <v/>
      </c>
      <c r="AB13" s="11" t="str">
        <f t="shared" si="14"/>
        <v/>
      </c>
      <c r="AC13" s="12" t="str">
        <f t="shared" si="15"/>
        <v/>
      </c>
      <c r="AD13" s="6" t="str">
        <f t="shared" si="16"/>
        <v>Gündüz</v>
      </c>
      <c r="AE13" s="18" t="str">
        <f t="shared" si="19"/>
        <v/>
      </c>
      <c r="AF13" s="18" t="str">
        <f t="shared" si="20"/>
        <v/>
      </c>
      <c r="AG13" s="19" t="str">
        <f t="shared" si="21"/>
        <v/>
      </c>
      <c r="AH13" s="18" t="str">
        <f>IF(AF13="","",WORKDAY.INTL(AF13-1,1,V13,'Resmi Tatiller'!$A$2:$A$17))</f>
        <v/>
      </c>
      <c r="AI13" s="18" t="str">
        <f t="shared" si="22"/>
        <v/>
      </c>
      <c r="AJ13" s="18" t="str">
        <f>IF(AE13="","",IF(AH13&lt;&gt;AF13,AH13+TIME(8,0,0),IF(AG13&lt;TIME(8,0,0),AF13+TIME(8,0,0),IF(AG13&lt;TIME(12,0,0),AE13,IF(AG13&lt;TIME(12,45,0),AF13+TIME(12,45,0),IF(AG13&lt;TIME(15,0,0),AE13,IF(AG13&lt;TIME(15,15,0),AF13+TIME(15,15,0),IF(AG13&lt;TIME(18,0,0),AE13,WORKDAY.INTL(AF13,1,V13,'Resmi Tatiller'!$A$2:$A$17)+TIME(8,0,0)))))))))</f>
        <v/>
      </c>
      <c r="AK13" s="18" t="str">
        <f>IF(AE13="","",IF(AH13&lt;&gt;AF13,AH13+TIME(8,0,0),IF(AG13&lt;TIME(8,0,0),AF13+TIME(8,0,0),IF(AG13&lt;TIME(12,0,0),AE13,IF(AG13&lt;TIME(12,45,0),AF13+TIME(12,45,0),IF(AG13&lt;TIME(15,0,0),AE13,IF(AG13&lt;TIME(15,15,0),AF13+TIME(15,15,0),IF(AG13&lt;TIME(20,0,0),AE13,WORKDAY.INTL(AF13,1,V13,'Resmi Tatiller'!$A$2:$A$17)+TIME(8,0,0)))))))))</f>
        <v/>
      </c>
      <c r="AL13" s="18" t="str">
        <f t="shared" si="23"/>
        <v/>
      </c>
    </row>
    <row r="14" spans="1:38" x14ac:dyDescent="0.25">
      <c r="A14" s="6" t="str">
        <f t="shared" si="0"/>
        <v/>
      </c>
      <c r="B14" s="6"/>
      <c r="C14" s="7" t="str">
        <f>IFERROR(VLOOKUP(B14,'Ürün Veri'!$A:$E,2,FALSE),"")</f>
        <v/>
      </c>
      <c r="D14" s="7" t="str">
        <f>IFERROR(VLOOKUP(B14,'Ürün Veri'!$A:$E,3,FALSE),"")</f>
        <v/>
      </c>
      <c r="E14" s="7" t="str">
        <f>IFERROR(VLOOKUP(B14,'Ürün Veri'!$A:$E,4,FALSE),"")</f>
        <v/>
      </c>
      <c r="F14" s="7" t="str">
        <f>IFERROR(VLOOKUP(B14,'Ürün Veri'!$A:$E,5,FALSE),"")</f>
        <v/>
      </c>
      <c r="G14" s="6"/>
      <c r="H14" s="6"/>
      <c r="I14" s="14">
        <v>10</v>
      </c>
      <c r="J14" s="15">
        <f t="shared" si="1"/>
        <v>45</v>
      </c>
      <c r="K14" s="15">
        <f t="shared" si="2"/>
        <v>15</v>
      </c>
      <c r="L14" s="8">
        <f t="shared" si="3"/>
        <v>9</v>
      </c>
      <c r="M14" s="6" t="s">
        <v>763</v>
      </c>
      <c r="N14" s="9" t="str">
        <f t="shared" si="17"/>
        <v/>
      </c>
      <c r="O14" s="10" t="str">
        <f t="shared" si="18"/>
        <v/>
      </c>
      <c r="P14" s="8" t="str">
        <f t="shared" si="4"/>
        <v/>
      </c>
      <c r="Q14" s="8" t="str">
        <f t="shared" si="5"/>
        <v/>
      </c>
      <c r="R14" s="9" t="str">
        <f>IF(AB14="","",WORKDAY.INTL(W14,AA14,V14,'Resmi Tatiller'!$A$2:$A$17))</f>
        <v/>
      </c>
      <c r="S14" s="10" t="str">
        <f t="shared" si="6"/>
        <v/>
      </c>
      <c r="T14" s="8" t="str">
        <f t="shared" si="7"/>
        <v>Boş</v>
      </c>
      <c r="U14" s="8">
        <f t="shared" si="8"/>
        <v>540</v>
      </c>
      <c r="V14" s="11" t="str">
        <f t="shared" si="9"/>
        <v>0000011</v>
      </c>
      <c r="W14" s="9" t="str">
        <f>IF(OR(N14="",O14=""),"",IF($AD14="24 Saat",N14,IF($AD14="12 Saat",IF(O14&gt;=TIME(20,0,0),WORKDAY.INTL(N14,1,V14,'Resmi Tatiller'!$A$2:$A$17),WORKDAY.INTL(N14-1,1,V14,'Resmi Tatiller'!$A$2:$A$17)),IF($AD14="2 Vardiya",IF(O14&lt;TIME(6,0,0),N14-1,IF(O14&lt;TIME(8,0,0),WORKDAY.INTL(N14-1,1,V14,'Resmi Tatiller'!$A$2:$A$17),N14)),IF(O14&gt;=TIME(18,0,0),WORKDAY.INTL(N14,1,V14,'Resmi Tatiller'!$A$2:$A$17),WORKDAY.INTL(N14-1,1,V14,'Resmi Tatiller'!$A$2:$A$17))))))</f>
        <v/>
      </c>
      <c r="X14" s="8" t="str">
        <f t="shared" si="10"/>
        <v/>
      </c>
      <c r="Y14" s="11" t="str">
        <f t="shared" si="11"/>
        <v/>
      </c>
      <c r="Z14" s="11" t="str">
        <f t="shared" si="12"/>
        <v/>
      </c>
      <c r="AA14" s="11" t="str">
        <f t="shared" si="13"/>
        <v/>
      </c>
      <c r="AB14" s="11" t="str">
        <f t="shared" si="14"/>
        <v/>
      </c>
      <c r="AC14" s="12" t="str">
        <f t="shared" si="15"/>
        <v/>
      </c>
      <c r="AD14" s="6" t="str">
        <f t="shared" si="16"/>
        <v>Gündüz</v>
      </c>
      <c r="AE14" s="18" t="str">
        <f t="shared" si="19"/>
        <v/>
      </c>
      <c r="AF14" s="18" t="str">
        <f t="shared" si="20"/>
        <v/>
      </c>
      <c r="AG14" s="19" t="str">
        <f t="shared" si="21"/>
        <v/>
      </c>
      <c r="AH14" s="18" t="str">
        <f>IF(AF14="","",WORKDAY.INTL(AF14-1,1,V14,'Resmi Tatiller'!$A$2:$A$17))</f>
        <v/>
      </c>
      <c r="AI14" s="18" t="str">
        <f t="shared" si="22"/>
        <v/>
      </c>
      <c r="AJ14" s="18" t="str">
        <f>IF(AE14="","",IF(AH14&lt;&gt;AF14,AH14+TIME(8,0,0),IF(AG14&lt;TIME(8,0,0),AF14+TIME(8,0,0),IF(AG14&lt;TIME(12,0,0),AE14,IF(AG14&lt;TIME(12,45,0),AF14+TIME(12,45,0),IF(AG14&lt;TIME(15,0,0),AE14,IF(AG14&lt;TIME(15,15,0),AF14+TIME(15,15,0),IF(AG14&lt;TIME(18,0,0),AE14,WORKDAY.INTL(AF14,1,V14,'Resmi Tatiller'!$A$2:$A$17)+TIME(8,0,0)))))))))</f>
        <v/>
      </c>
      <c r="AK14" s="18" t="str">
        <f>IF(AE14="","",IF(AH14&lt;&gt;AF14,AH14+TIME(8,0,0),IF(AG14&lt;TIME(8,0,0),AF14+TIME(8,0,0),IF(AG14&lt;TIME(12,0,0),AE14,IF(AG14&lt;TIME(12,45,0),AF14+TIME(12,45,0),IF(AG14&lt;TIME(15,0,0),AE14,IF(AG14&lt;TIME(15,15,0),AF14+TIME(15,15,0),IF(AG14&lt;TIME(20,0,0),AE14,WORKDAY.INTL(AF14,1,V14,'Resmi Tatiller'!$A$2:$A$17)+TIME(8,0,0)))))))))</f>
        <v/>
      </c>
      <c r="AL14" s="18" t="str">
        <f t="shared" si="23"/>
        <v/>
      </c>
    </row>
    <row r="15" spans="1:38" x14ac:dyDescent="0.25">
      <c r="A15" s="6" t="str">
        <f t="shared" si="0"/>
        <v/>
      </c>
      <c r="B15" s="6"/>
      <c r="C15" s="7" t="str">
        <f>IFERROR(VLOOKUP(B15,'Ürün Veri'!$A:$E,2,FALSE),"")</f>
        <v/>
      </c>
      <c r="D15" s="7" t="str">
        <f>IFERROR(VLOOKUP(B15,'Ürün Veri'!$A:$E,3,FALSE),"")</f>
        <v/>
      </c>
      <c r="E15" s="7" t="str">
        <f>IFERROR(VLOOKUP(B15,'Ürün Veri'!$A:$E,4,FALSE),"")</f>
        <v/>
      </c>
      <c r="F15" s="7" t="str">
        <f>IFERROR(VLOOKUP(B15,'Ürün Veri'!$A:$E,5,FALSE),"")</f>
        <v/>
      </c>
      <c r="G15" s="6"/>
      <c r="H15" s="6"/>
      <c r="I15" s="14">
        <v>10</v>
      </c>
      <c r="J15" s="15">
        <f t="shared" si="1"/>
        <v>45</v>
      </c>
      <c r="K15" s="15">
        <f t="shared" si="2"/>
        <v>15</v>
      </c>
      <c r="L15" s="8">
        <f t="shared" si="3"/>
        <v>9</v>
      </c>
      <c r="M15" s="6" t="s">
        <v>763</v>
      </c>
      <c r="N15" s="9" t="str">
        <f t="shared" si="17"/>
        <v/>
      </c>
      <c r="O15" s="10" t="str">
        <f t="shared" si="18"/>
        <v/>
      </c>
      <c r="P15" s="8" t="str">
        <f t="shared" si="4"/>
        <v/>
      </c>
      <c r="Q15" s="8" t="str">
        <f t="shared" si="5"/>
        <v/>
      </c>
      <c r="R15" s="9" t="str">
        <f>IF(AB15="","",WORKDAY.INTL(W15,AA15,V15,'Resmi Tatiller'!$A$2:$A$17))</f>
        <v/>
      </c>
      <c r="S15" s="10" t="str">
        <f t="shared" si="6"/>
        <v/>
      </c>
      <c r="T15" s="8" t="str">
        <f t="shared" si="7"/>
        <v>Boş</v>
      </c>
      <c r="U15" s="8">
        <f t="shared" si="8"/>
        <v>540</v>
      </c>
      <c r="V15" s="11" t="str">
        <f t="shared" si="9"/>
        <v>0000011</v>
      </c>
      <c r="W15" s="9" t="str">
        <f>IF(OR(N15="",O15=""),"",IF($AD15="24 Saat",N15,IF($AD15="12 Saat",IF(O15&gt;=TIME(20,0,0),WORKDAY.INTL(N15,1,V15,'Resmi Tatiller'!$A$2:$A$17),WORKDAY.INTL(N15-1,1,V15,'Resmi Tatiller'!$A$2:$A$17)),IF($AD15="2 Vardiya",IF(O15&lt;TIME(6,0,0),N15-1,IF(O15&lt;TIME(8,0,0),WORKDAY.INTL(N15-1,1,V15,'Resmi Tatiller'!$A$2:$A$17),N15)),IF(O15&gt;=TIME(18,0,0),WORKDAY.INTL(N15,1,V15,'Resmi Tatiller'!$A$2:$A$17),WORKDAY.INTL(N15-1,1,V15,'Resmi Tatiller'!$A$2:$A$17))))))</f>
        <v/>
      </c>
      <c r="X15" s="8" t="str">
        <f t="shared" si="10"/>
        <v/>
      </c>
      <c r="Y15" s="11" t="str">
        <f t="shared" si="11"/>
        <v/>
      </c>
      <c r="Z15" s="11" t="str">
        <f t="shared" si="12"/>
        <v/>
      </c>
      <c r="AA15" s="11" t="str">
        <f t="shared" si="13"/>
        <v/>
      </c>
      <c r="AB15" s="11" t="str">
        <f t="shared" si="14"/>
        <v/>
      </c>
      <c r="AC15" s="12" t="str">
        <f t="shared" si="15"/>
        <v/>
      </c>
      <c r="AD15" s="6" t="str">
        <f t="shared" si="16"/>
        <v>Gündüz</v>
      </c>
      <c r="AE15" s="18" t="str">
        <f t="shared" si="19"/>
        <v/>
      </c>
      <c r="AF15" s="18" t="str">
        <f t="shared" si="20"/>
        <v/>
      </c>
      <c r="AG15" s="19" t="str">
        <f t="shared" si="21"/>
        <v/>
      </c>
      <c r="AH15" s="18" t="str">
        <f>IF(AF15="","",WORKDAY.INTL(AF15-1,1,V15,'Resmi Tatiller'!$A$2:$A$17))</f>
        <v/>
      </c>
      <c r="AI15" s="18" t="str">
        <f t="shared" si="22"/>
        <v/>
      </c>
      <c r="AJ15" s="18" t="str">
        <f>IF(AE15="","",IF(AH15&lt;&gt;AF15,AH15+TIME(8,0,0),IF(AG15&lt;TIME(8,0,0),AF15+TIME(8,0,0),IF(AG15&lt;TIME(12,0,0),AE15,IF(AG15&lt;TIME(12,45,0),AF15+TIME(12,45,0),IF(AG15&lt;TIME(15,0,0),AE15,IF(AG15&lt;TIME(15,15,0),AF15+TIME(15,15,0),IF(AG15&lt;TIME(18,0,0),AE15,WORKDAY.INTL(AF15,1,V15,'Resmi Tatiller'!$A$2:$A$17)+TIME(8,0,0)))))))))</f>
        <v/>
      </c>
      <c r="AK15" s="18" t="str">
        <f>IF(AE15="","",IF(AH15&lt;&gt;AF15,AH15+TIME(8,0,0),IF(AG15&lt;TIME(8,0,0),AF15+TIME(8,0,0),IF(AG15&lt;TIME(12,0,0),AE15,IF(AG15&lt;TIME(12,45,0),AF15+TIME(12,45,0),IF(AG15&lt;TIME(15,0,0),AE15,IF(AG15&lt;TIME(15,15,0),AF15+TIME(15,15,0),IF(AG15&lt;TIME(20,0,0),AE15,WORKDAY.INTL(AF15,1,V15,'Resmi Tatiller'!$A$2:$A$17)+TIME(8,0,0)))))))))</f>
        <v/>
      </c>
      <c r="AL15" s="18" t="str">
        <f t="shared" si="23"/>
        <v/>
      </c>
    </row>
    <row r="16" spans="1:38" x14ac:dyDescent="0.25">
      <c r="A16" s="6" t="str">
        <f t="shared" si="0"/>
        <v/>
      </c>
      <c r="B16" s="6"/>
      <c r="C16" s="7" t="str">
        <f>IFERROR(VLOOKUP(B16,'Ürün Veri'!$A:$E,2,FALSE),"")</f>
        <v/>
      </c>
      <c r="D16" s="7" t="str">
        <f>IFERROR(VLOOKUP(B16,'Ürün Veri'!$A:$E,3,FALSE),"")</f>
        <v/>
      </c>
      <c r="E16" s="7" t="str">
        <f>IFERROR(VLOOKUP(B16,'Ürün Veri'!$A:$E,4,FALSE),"")</f>
        <v/>
      </c>
      <c r="F16" s="7" t="str">
        <f>IFERROR(VLOOKUP(B16,'Ürün Veri'!$A:$E,5,FALSE),"")</f>
        <v/>
      </c>
      <c r="G16" s="6"/>
      <c r="H16" s="6"/>
      <c r="I16" s="14">
        <v>10</v>
      </c>
      <c r="J16" s="15">
        <f t="shared" si="1"/>
        <v>45</v>
      </c>
      <c r="K16" s="15">
        <f t="shared" si="2"/>
        <v>15</v>
      </c>
      <c r="L16" s="8">
        <f t="shared" si="3"/>
        <v>9</v>
      </c>
      <c r="M16" s="6" t="s">
        <v>763</v>
      </c>
      <c r="N16" s="9" t="str">
        <f t="shared" si="17"/>
        <v/>
      </c>
      <c r="O16" s="10" t="str">
        <f t="shared" si="18"/>
        <v/>
      </c>
      <c r="P16" s="8" t="str">
        <f t="shared" si="4"/>
        <v/>
      </c>
      <c r="Q16" s="8" t="str">
        <f t="shared" si="5"/>
        <v/>
      </c>
      <c r="R16" s="9" t="str">
        <f>IF(AB16="","",WORKDAY.INTL(W16,AA16,V16,'Resmi Tatiller'!$A$2:$A$17))</f>
        <v/>
      </c>
      <c r="S16" s="10" t="str">
        <f t="shared" si="6"/>
        <v/>
      </c>
      <c r="T16" s="8" t="str">
        <f t="shared" si="7"/>
        <v>Boş</v>
      </c>
      <c r="U16" s="8">
        <f t="shared" si="8"/>
        <v>540</v>
      </c>
      <c r="V16" s="11" t="str">
        <f t="shared" si="9"/>
        <v>0000011</v>
      </c>
      <c r="W16" s="9" t="str">
        <f>IF(OR(N16="",O16=""),"",IF($AD16="24 Saat",N16,IF($AD16="12 Saat",IF(O16&gt;=TIME(20,0,0),WORKDAY.INTL(N16,1,V16,'Resmi Tatiller'!$A$2:$A$17),WORKDAY.INTL(N16-1,1,V16,'Resmi Tatiller'!$A$2:$A$17)),IF($AD16="2 Vardiya",IF(O16&lt;TIME(6,0,0),N16-1,IF(O16&lt;TIME(8,0,0),WORKDAY.INTL(N16-1,1,V16,'Resmi Tatiller'!$A$2:$A$17),N16)),IF(O16&gt;=TIME(18,0,0),WORKDAY.INTL(N16,1,V16,'Resmi Tatiller'!$A$2:$A$17),WORKDAY.INTL(N16-1,1,V16,'Resmi Tatiller'!$A$2:$A$17))))))</f>
        <v/>
      </c>
      <c r="X16" s="8" t="str">
        <f t="shared" si="10"/>
        <v/>
      </c>
      <c r="Y16" s="11" t="str">
        <f t="shared" si="11"/>
        <v/>
      </c>
      <c r="Z16" s="11" t="str">
        <f t="shared" si="12"/>
        <v/>
      </c>
      <c r="AA16" s="11" t="str">
        <f t="shared" si="13"/>
        <v/>
      </c>
      <c r="AB16" s="11" t="str">
        <f t="shared" si="14"/>
        <v/>
      </c>
      <c r="AC16" s="12" t="str">
        <f t="shared" si="15"/>
        <v/>
      </c>
      <c r="AD16" s="6" t="str">
        <f t="shared" si="16"/>
        <v>Gündüz</v>
      </c>
      <c r="AE16" s="18" t="str">
        <f t="shared" si="19"/>
        <v/>
      </c>
      <c r="AF16" s="18" t="str">
        <f t="shared" si="20"/>
        <v/>
      </c>
      <c r="AG16" s="19" t="str">
        <f t="shared" si="21"/>
        <v/>
      </c>
      <c r="AH16" s="18" t="str">
        <f>IF(AF16="","",WORKDAY.INTL(AF16-1,1,V16,'Resmi Tatiller'!$A$2:$A$17))</f>
        <v/>
      </c>
      <c r="AI16" s="18" t="str">
        <f t="shared" si="22"/>
        <v/>
      </c>
      <c r="AJ16" s="18" t="str">
        <f>IF(AE16="","",IF(AH16&lt;&gt;AF16,AH16+TIME(8,0,0),IF(AG16&lt;TIME(8,0,0),AF16+TIME(8,0,0),IF(AG16&lt;TIME(12,0,0),AE16,IF(AG16&lt;TIME(12,45,0),AF16+TIME(12,45,0),IF(AG16&lt;TIME(15,0,0),AE16,IF(AG16&lt;TIME(15,15,0),AF16+TIME(15,15,0),IF(AG16&lt;TIME(18,0,0),AE16,WORKDAY.INTL(AF16,1,V16,'Resmi Tatiller'!$A$2:$A$17)+TIME(8,0,0)))))))))</f>
        <v/>
      </c>
      <c r="AK16" s="18" t="str">
        <f>IF(AE16="","",IF(AH16&lt;&gt;AF16,AH16+TIME(8,0,0),IF(AG16&lt;TIME(8,0,0),AF16+TIME(8,0,0),IF(AG16&lt;TIME(12,0,0),AE16,IF(AG16&lt;TIME(12,45,0),AF16+TIME(12,45,0),IF(AG16&lt;TIME(15,0,0),AE16,IF(AG16&lt;TIME(15,15,0),AF16+TIME(15,15,0),IF(AG16&lt;TIME(20,0,0),AE16,WORKDAY.INTL(AF16,1,V16,'Resmi Tatiller'!$A$2:$A$17)+TIME(8,0,0)))))))))</f>
        <v/>
      </c>
      <c r="AL16" s="18" t="str">
        <f t="shared" si="23"/>
        <v/>
      </c>
    </row>
    <row r="17" spans="1:38" x14ac:dyDescent="0.25">
      <c r="A17" s="6" t="str">
        <f t="shared" si="0"/>
        <v/>
      </c>
      <c r="B17" s="6"/>
      <c r="C17" s="7" t="str">
        <f>IFERROR(VLOOKUP(B17,'Ürün Veri'!$A:$E,2,FALSE),"")</f>
        <v/>
      </c>
      <c r="D17" s="7" t="str">
        <f>IFERROR(VLOOKUP(B17,'Ürün Veri'!$A:$E,3,FALSE),"")</f>
        <v/>
      </c>
      <c r="E17" s="7" t="str">
        <f>IFERROR(VLOOKUP(B17,'Ürün Veri'!$A:$E,4,FALSE),"")</f>
        <v/>
      </c>
      <c r="F17" s="7" t="str">
        <f>IFERROR(VLOOKUP(B17,'Ürün Veri'!$A:$E,5,FALSE),"")</f>
        <v/>
      </c>
      <c r="G17" s="6"/>
      <c r="H17" s="6"/>
      <c r="I17" s="14">
        <v>10</v>
      </c>
      <c r="J17" s="15">
        <f t="shared" si="1"/>
        <v>45</v>
      </c>
      <c r="K17" s="15">
        <f t="shared" si="2"/>
        <v>15</v>
      </c>
      <c r="L17" s="8">
        <f t="shared" si="3"/>
        <v>9</v>
      </c>
      <c r="M17" s="6" t="s">
        <v>763</v>
      </c>
      <c r="N17" s="9" t="str">
        <f t="shared" si="17"/>
        <v/>
      </c>
      <c r="O17" s="10" t="str">
        <f t="shared" si="18"/>
        <v/>
      </c>
      <c r="P17" s="8" t="str">
        <f t="shared" si="4"/>
        <v/>
      </c>
      <c r="Q17" s="8" t="str">
        <f t="shared" si="5"/>
        <v/>
      </c>
      <c r="R17" s="9" t="str">
        <f>IF(AB17="","",WORKDAY.INTL(W17,AA17,V17,'Resmi Tatiller'!$A$2:$A$17))</f>
        <v/>
      </c>
      <c r="S17" s="10" t="str">
        <f t="shared" si="6"/>
        <v/>
      </c>
      <c r="T17" s="8" t="str">
        <f t="shared" si="7"/>
        <v>Boş</v>
      </c>
      <c r="U17" s="8">
        <f t="shared" si="8"/>
        <v>540</v>
      </c>
      <c r="V17" s="11" t="str">
        <f t="shared" si="9"/>
        <v>0000011</v>
      </c>
      <c r="W17" s="9" t="str">
        <f>IF(OR(N17="",O17=""),"",IF($AD17="24 Saat",N17,IF($AD17="12 Saat",IF(O17&gt;=TIME(20,0,0),WORKDAY.INTL(N17,1,V17,'Resmi Tatiller'!$A$2:$A$17),WORKDAY.INTL(N17-1,1,V17,'Resmi Tatiller'!$A$2:$A$17)),IF($AD17="2 Vardiya",IF(O17&lt;TIME(6,0,0),N17-1,IF(O17&lt;TIME(8,0,0),WORKDAY.INTL(N17-1,1,V17,'Resmi Tatiller'!$A$2:$A$17),N17)),IF(O17&gt;=TIME(18,0,0),WORKDAY.INTL(N17,1,V17,'Resmi Tatiller'!$A$2:$A$17),WORKDAY.INTL(N17-1,1,V17,'Resmi Tatiller'!$A$2:$A$17))))))</f>
        <v/>
      </c>
      <c r="X17" s="8" t="str">
        <f t="shared" si="10"/>
        <v/>
      </c>
      <c r="Y17" s="11" t="str">
        <f t="shared" si="11"/>
        <v/>
      </c>
      <c r="Z17" s="11" t="str">
        <f t="shared" si="12"/>
        <v/>
      </c>
      <c r="AA17" s="11" t="str">
        <f t="shared" si="13"/>
        <v/>
      </c>
      <c r="AB17" s="11" t="str">
        <f t="shared" si="14"/>
        <v/>
      </c>
      <c r="AC17" s="12" t="str">
        <f t="shared" si="15"/>
        <v/>
      </c>
      <c r="AD17" s="6" t="str">
        <f t="shared" si="16"/>
        <v>Gündüz</v>
      </c>
      <c r="AE17" s="18" t="str">
        <f t="shared" si="19"/>
        <v/>
      </c>
      <c r="AF17" s="18" t="str">
        <f t="shared" si="20"/>
        <v/>
      </c>
      <c r="AG17" s="19" t="str">
        <f t="shared" si="21"/>
        <v/>
      </c>
      <c r="AH17" s="18" t="str">
        <f>IF(AF17="","",WORKDAY.INTL(AF17-1,1,V17,'Resmi Tatiller'!$A$2:$A$17))</f>
        <v/>
      </c>
      <c r="AI17" s="18" t="str">
        <f t="shared" si="22"/>
        <v/>
      </c>
      <c r="AJ17" s="18" t="str">
        <f>IF(AE17="","",IF(AH17&lt;&gt;AF17,AH17+TIME(8,0,0),IF(AG17&lt;TIME(8,0,0),AF17+TIME(8,0,0),IF(AG17&lt;TIME(12,0,0),AE17,IF(AG17&lt;TIME(12,45,0),AF17+TIME(12,45,0),IF(AG17&lt;TIME(15,0,0),AE17,IF(AG17&lt;TIME(15,15,0),AF17+TIME(15,15,0),IF(AG17&lt;TIME(18,0,0),AE17,WORKDAY.INTL(AF17,1,V17,'Resmi Tatiller'!$A$2:$A$17)+TIME(8,0,0)))))))))</f>
        <v/>
      </c>
      <c r="AK17" s="18" t="str">
        <f>IF(AE17="","",IF(AH17&lt;&gt;AF17,AH17+TIME(8,0,0),IF(AG17&lt;TIME(8,0,0),AF17+TIME(8,0,0),IF(AG17&lt;TIME(12,0,0),AE17,IF(AG17&lt;TIME(12,45,0),AF17+TIME(12,45,0),IF(AG17&lt;TIME(15,0,0),AE17,IF(AG17&lt;TIME(15,15,0),AF17+TIME(15,15,0),IF(AG17&lt;TIME(20,0,0),AE17,WORKDAY.INTL(AF17,1,V17,'Resmi Tatiller'!$A$2:$A$17)+TIME(8,0,0)))))))))</f>
        <v/>
      </c>
      <c r="AL17" s="18" t="str">
        <f t="shared" si="23"/>
        <v/>
      </c>
    </row>
    <row r="18" spans="1:38" x14ac:dyDescent="0.25">
      <c r="A18" s="6" t="str">
        <f t="shared" si="0"/>
        <v/>
      </c>
      <c r="B18" s="6"/>
      <c r="C18" s="7" t="str">
        <f>IFERROR(VLOOKUP(B18,'Ürün Veri'!$A:$E,2,FALSE),"")</f>
        <v/>
      </c>
      <c r="D18" s="7" t="str">
        <f>IFERROR(VLOOKUP(B18,'Ürün Veri'!$A:$E,3,FALSE),"")</f>
        <v/>
      </c>
      <c r="E18" s="7" t="str">
        <f>IFERROR(VLOOKUP(B18,'Ürün Veri'!$A:$E,4,FALSE),"")</f>
        <v/>
      </c>
      <c r="F18" s="7" t="str">
        <f>IFERROR(VLOOKUP(B18,'Ürün Veri'!$A:$E,5,FALSE),"")</f>
        <v/>
      </c>
      <c r="G18" s="6"/>
      <c r="H18" s="6"/>
      <c r="I18" s="14">
        <v>10</v>
      </c>
      <c r="J18" s="15">
        <f t="shared" si="1"/>
        <v>45</v>
      </c>
      <c r="K18" s="15">
        <f t="shared" si="2"/>
        <v>15</v>
      </c>
      <c r="L18" s="8">
        <f t="shared" si="3"/>
        <v>9</v>
      </c>
      <c r="M18" s="6" t="s">
        <v>763</v>
      </c>
      <c r="N18" s="9" t="str">
        <f t="shared" si="17"/>
        <v/>
      </c>
      <c r="O18" s="10" t="str">
        <f t="shared" si="18"/>
        <v/>
      </c>
      <c r="P18" s="8" t="str">
        <f t="shared" si="4"/>
        <v/>
      </c>
      <c r="Q18" s="8" t="str">
        <f t="shared" si="5"/>
        <v/>
      </c>
      <c r="R18" s="9" t="str">
        <f>IF(AB18="","",WORKDAY.INTL(W18,AA18,V18,'Resmi Tatiller'!$A$2:$A$17))</f>
        <v/>
      </c>
      <c r="S18" s="10" t="str">
        <f t="shared" si="6"/>
        <v/>
      </c>
      <c r="T18" s="8" t="str">
        <f t="shared" si="7"/>
        <v>Boş</v>
      </c>
      <c r="U18" s="8">
        <f t="shared" si="8"/>
        <v>540</v>
      </c>
      <c r="V18" s="11" t="str">
        <f t="shared" si="9"/>
        <v>0000011</v>
      </c>
      <c r="W18" s="9" t="str">
        <f>IF(OR(N18="",O18=""),"",IF($AD18="24 Saat",N18,IF($AD18="12 Saat",IF(O18&gt;=TIME(20,0,0),WORKDAY.INTL(N18,1,V18,'Resmi Tatiller'!$A$2:$A$17),WORKDAY.INTL(N18-1,1,V18,'Resmi Tatiller'!$A$2:$A$17)),IF($AD18="2 Vardiya",IF(O18&lt;TIME(6,0,0),N18-1,IF(O18&lt;TIME(8,0,0),WORKDAY.INTL(N18-1,1,V18,'Resmi Tatiller'!$A$2:$A$17),N18)),IF(O18&gt;=TIME(18,0,0),WORKDAY.INTL(N18,1,V18,'Resmi Tatiller'!$A$2:$A$17),WORKDAY.INTL(N18-1,1,V18,'Resmi Tatiller'!$A$2:$A$17))))))</f>
        <v/>
      </c>
      <c r="X18" s="8" t="str">
        <f t="shared" si="10"/>
        <v/>
      </c>
      <c r="Y18" s="11" t="str">
        <f t="shared" si="11"/>
        <v/>
      </c>
      <c r="Z18" s="11" t="str">
        <f t="shared" si="12"/>
        <v/>
      </c>
      <c r="AA18" s="11" t="str">
        <f t="shared" si="13"/>
        <v/>
      </c>
      <c r="AB18" s="11" t="str">
        <f t="shared" si="14"/>
        <v/>
      </c>
      <c r="AC18" s="12" t="str">
        <f t="shared" si="15"/>
        <v/>
      </c>
      <c r="AD18" s="6" t="str">
        <f t="shared" si="16"/>
        <v>Gündüz</v>
      </c>
      <c r="AE18" s="18" t="str">
        <f t="shared" si="19"/>
        <v/>
      </c>
      <c r="AF18" s="18" t="str">
        <f t="shared" si="20"/>
        <v/>
      </c>
      <c r="AG18" s="19" t="str">
        <f t="shared" si="21"/>
        <v/>
      </c>
      <c r="AH18" s="18" t="str">
        <f>IF(AF18="","",WORKDAY.INTL(AF18-1,1,V18,'Resmi Tatiller'!$A$2:$A$17))</f>
        <v/>
      </c>
      <c r="AI18" s="18" t="str">
        <f t="shared" si="22"/>
        <v/>
      </c>
      <c r="AJ18" s="18" t="str">
        <f>IF(AE18="","",IF(AH18&lt;&gt;AF18,AH18+TIME(8,0,0),IF(AG18&lt;TIME(8,0,0),AF18+TIME(8,0,0),IF(AG18&lt;TIME(12,0,0),AE18,IF(AG18&lt;TIME(12,45,0),AF18+TIME(12,45,0),IF(AG18&lt;TIME(15,0,0),AE18,IF(AG18&lt;TIME(15,15,0),AF18+TIME(15,15,0),IF(AG18&lt;TIME(18,0,0),AE18,WORKDAY.INTL(AF18,1,V18,'Resmi Tatiller'!$A$2:$A$17)+TIME(8,0,0)))))))))</f>
        <v/>
      </c>
      <c r="AK18" s="18" t="str">
        <f>IF(AE18="","",IF(AH18&lt;&gt;AF18,AH18+TIME(8,0,0),IF(AG18&lt;TIME(8,0,0),AF18+TIME(8,0,0),IF(AG18&lt;TIME(12,0,0),AE18,IF(AG18&lt;TIME(12,45,0),AF18+TIME(12,45,0),IF(AG18&lt;TIME(15,0,0),AE18,IF(AG18&lt;TIME(15,15,0),AF18+TIME(15,15,0),IF(AG18&lt;TIME(20,0,0),AE18,WORKDAY.INTL(AF18,1,V18,'Resmi Tatiller'!$A$2:$A$17)+TIME(8,0,0)))))))))</f>
        <v/>
      </c>
      <c r="AL18" s="18" t="str">
        <f t="shared" si="23"/>
        <v/>
      </c>
    </row>
    <row r="19" spans="1:38" x14ac:dyDescent="0.25">
      <c r="A19" s="6" t="str">
        <f t="shared" si="0"/>
        <v/>
      </c>
      <c r="B19" s="6"/>
      <c r="C19" s="7" t="str">
        <f>IFERROR(VLOOKUP(B19,'Ürün Veri'!$A:$E,2,FALSE),"")</f>
        <v/>
      </c>
      <c r="D19" s="7" t="str">
        <f>IFERROR(VLOOKUP(B19,'Ürün Veri'!$A:$E,3,FALSE),"")</f>
        <v/>
      </c>
      <c r="E19" s="7" t="str">
        <f>IFERROR(VLOOKUP(B19,'Ürün Veri'!$A:$E,4,FALSE),"")</f>
        <v/>
      </c>
      <c r="F19" s="7" t="str">
        <f>IFERROR(VLOOKUP(B19,'Ürün Veri'!$A:$E,5,FALSE),"")</f>
        <v/>
      </c>
      <c r="G19" s="6"/>
      <c r="H19" s="6"/>
      <c r="I19" s="14">
        <v>10</v>
      </c>
      <c r="J19" s="15">
        <f t="shared" si="1"/>
        <v>45</v>
      </c>
      <c r="K19" s="15">
        <f t="shared" si="2"/>
        <v>15</v>
      </c>
      <c r="L19" s="8">
        <f t="shared" si="3"/>
        <v>9</v>
      </c>
      <c r="M19" s="6" t="s">
        <v>763</v>
      </c>
      <c r="N19" s="9" t="str">
        <f t="shared" si="17"/>
        <v/>
      </c>
      <c r="O19" s="10" t="str">
        <f t="shared" si="18"/>
        <v/>
      </c>
      <c r="P19" s="8" t="str">
        <f t="shared" si="4"/>
        <v/>
      </c>
      <c r="Q19" s="8" t="str">
        <f t="shared" si="5"/>
        <v/>
      </c>
      <c r="R19" s="9" t="str">
        <f>IF(AB19="","",WORKDAY.INTL(W19,AA19,V19,'Resmi Tatiller'!$A$2:$A$17))</f>
        <v/>
      </c>
      <c r="S19" s="10" t="str">
        <f t="shared" si="6"/>
        <v/>
      </c>
      <c r="T19" s="8" t="str">
        <f t="shared" si="7"/>
        <v>Boş</v>
      </c>
      <c r="U19" s="8">
        <f t="shared" si="8"/>
        <v>540</v>
      </c>
      <c r="V19" s="11" t="str">
        <f t="shared" si="9"/>
        <v>0000011</v>
      </c>
      <c r="W19" s="9" t="str">
        <f>IF(OR(N19="",O19=""),"",IF($AD19="24 Saat",N19,IF($AD19="12 Saat",IF(O19&gt;=TIME(20,0,0),WORKDAY.INTL(N19,1,V19,'Resmi Tatiller'!$A$2:$A$17),WORKDAY.INTL(N19-1,1,V19,'Resmi Tatiller'!$A$2:$A$17)),IF($AD19="2 Vardiya",IF(O19&lt;TIME(6,0,0),N19-1,IF(O19&lt;TIME(8,0,0),WORKDAY.INTL(N19-1,1,V19,'Resmi Tatiller'!$A$2:$A$17),N19)),IF(O19&gt;=TIME(18,0,0),WORKDAY.INTL(N19,1,V19,'Resmi Tatiller'!$A$2:$A$17),WORKDAY.INTL(N19-1,1,V19,'Resmi Tatiller'!$A$2:$A$17))))))</f>
        <v/>
      </c>
      <c r="X19" s="8" t="str">
        <f t="shared" si="10"/>
        <v/>
      </c>
      <c r="Y19" s="11" t="str">
        <f t="shared" si="11"/>
        <v/>
      </c>
      <c r="Z19" s="11" t="str">
        <f t="shared" si="12"/>
        <v/>
      </c>
      <c r="AA19" s="11" t="str">
        <f t="shared" si="13"/>
        <v/>
      </c>
      <c r="AB19" s="11" t="str">
        <f t="shared" si="14"/>
        <v/>
      </c>
      <c r="AC19" s="12" t="str">
        <f t="shared" si="15"/>
        <v/>
      </c>
      <c r="AD19" s="6" t="str">
        <f t="shared" si="16"/>
        <v>Gündüz</v>
      </c>
      <c r="AE19" s="18" t="str">
        <f t="shared" si="19"/>
        <v/>
      </c>
      <c r="AF19" s="18" t="str">
        <f t="shared" si="20"/>
        <v/>
      </c>
      <c r="AG19" s="19" t="str">
        <f t="shared" si="21"/>
        <v/>
      </c>
      <c r="AH19" s="18" t="str">
        <f>IF(AF19="","",WORKDAY.INTL(AF19-1,1,V19,'Resmi Tatiller'!$A$2:$A$17))</f>
        <v/>
      </c>
      <c r="AI19" s="18" t="str">
        <f t="shared" si="22"/>
        <v/>
      </c>
      <c r="AJ19" s="18" t="str">
        <f>IF(AE19="","",IF(AH19&lt;&gt;AF19,AH19+TIME(8,0,0),IF(AG19&lt;TIME(8,0,0),AF19+TIME(8,0,0),IF(AG19&lt;TIME(12,0,0),AE19,IF(AG19&lt;TIME(12,45,0),AF19+TIME(12,45,0),IF(AG19&lt;TIME(15,0,0),AE19,IF(AG19&lt;TIME(15,15,0),AF19+TIME(15,15,0),IF(AG19&lt;TIME(18,0,0),AE19,WORKDAY.INTL(AF19,1,V19,'Resmi Tatiller'!$A$2:$A$17)+TIME(8,0,0)))))))))</f>
        <v/>
      </c>
      <c r="AK19" s="18" t="str">
        <f>IF(AE19="","",IF(AH19&lt;&gt;AF19,AH19+TIME(8,0,0),IF(AG19&lt;TIME(8,0,0),AF19+TIME(8,0,0),IF(AG19&lt;TIME(12,0,0),AE19,IF(AG19&lt;TIME(12,45,0),AF19+TIME(12,45,0),IF(AG19&lt;TIME(15,0,0),AE19,IF(AG19&lt;TIME(15,15,0),AF19+TIME(15,15,0),IF(AG19&lt;TIME(20,0,0),AE19,WORKDAY.INTL(AF19,1,V19,'Resmi Tatiller'!$A$2:$A$17)+TIME(8,0,0)))))))))</f>
        <v/>
      </c>
      <c r="AL19" s="18" t="str">
        <f t="shared" si="23"/>
        <v/>
      </c>
    </row>
    <row r="20" spans="1:38" x14ac:dyDescent="0.25">
      <c r="A20" s="6" t="str">
        <f t="shared" si="0"/>
        <v/>
      </c>
      <c r="B20" s="6"/>
      <c r="C20" s="7" t="str">
        <f>IFERROR(VLOOKUP(B20,'Ürün Veri'!$A:$E,2,FALSE),"")</f>
        <v/>
      </c>
      <c r="D20" s="7" t="str">
        <f>IFERROR(VLOOKUP(B20,'Ürün Veri'!$A:$E,3,FALSE),"")</f>
        <v/>
      </c>
      <c r="E20" s="7" t="str">
        <f>IFERROR(VLOOKUP(B20,'Ürün Veri'!$A:$E,4,FALSE),"")</f>
        <v/>
      </c>
      <c r="F20" s="7" t="str">
        <f>IFERROR(VLOOKUP(B20,'Ürün Veri'!$A:$E,5,FALSE),"")</f>
        <v/>
      </c>
      <c r="G20" s="6"/>
      <c r="H20" s="6"/>
      <c r="I20" s="14">
        <v>10</v>
      </c>
      <c r="J20" s="15">
        <f t="shared" si="1"/>
        <v>45</v>
      </c>
      <c r="K20" s="15">
        <f t="shared" si="2"/>
        <v>15</v>
      </c>
      <c r="L20" s="8">
        <f t="shared" si="3"/>
        <v>9</v>
      </c>
      <c r="M20" s="6" t="s">
        <v>763</v>
      </c>
      <c r="N20" s="9" t="str">
        <f t="shared" si="17"/>
        <v/>
      </c>
      <c r="O20" s="10" t="str">
        <f t="shared" si="18"/>
        <v/>
      </c>
      <c r="P20" s="8" t="str">
        <f t="shared" si="4"/>
        <v/>
      </c>
      <c r="Q20" s="8" t="str">
        <f t="shared" si="5"/>
        <v/>
      </c>
      <c r="R20" s="9" t="str">
        <f>IF(AB20="","",WORKDAY.INTL(W20,AA20,V20,'Resmi Tatiller'!$A$2:$A$17))</f>
        <v/>
      </c>
      <c r="S20" s="10" t="str">
        <f t="shared" si="6"/>
        <v/>
      </c>
      <c r="T20" s="8" t="str">
        <f t="shared" si="7"/>
        <v>Boş</v>
      </c>
      <c r="U20" s="8">
        <f t="shared" si="8"/>
        <v>540</v>
      </c>
      <c r="V20" s="11" t="str">
        <f t="shared" si="9"/>
        <v>0000011</v>
      </c>
      <c r="W20" s="9" t="str">
        <f>IF(OR(N20="",O20=""),"",IF($AD20="24 Saat",N20,IF($AD20="12 Saat",IF(O20&gt;=TIME(20,0,0),WORKDAY.INTL(N20,1,V20,'Resmi Tatiller'!$A$2:$A$17),WORKDAY.INTL(N20-1,1,V20,'Resmi Tatiller'!$A$2:$A$17)),IF($AD20="2 Vardiya",IF(O20&lt;TIME(6,0,0),N20-1,IF(O20&lt;TIME(8,0,0),WORKDAY.INTL(N20-1,1,V20,'Resmi Tatiller'!$A$2:$A$17),N20)),IF(O20&gt;=TIME(18,0,0),WORKDAY.INTL(N20,1,V20,'Resmi Tatiller'!$A$2:$A$17),WORKDAY.INTL(N20-1,1,V20,'Resmi Tatiller'!$A$2:$A$17))))))</f>
        <v/>
      </c>
      <c r="X20" s="8" t="str">
        <f t="shared" si="10"/>
        <v/>
      </c>
      <c r="Y20" s="11" t="str">
        <f t="shared" si="11"/>
        <v/>
      </c>
      <c r="Z20" s="11" t="str">
        <f t="shared" si="12"/>
        <v/>
      </c>
      <c r="AA20" s="11" t="str">
        <f t="shared" si="13"/>
        <v/>
      </c>
      <c r="AB20" s="11" t="str">
        <f t="shared" si="14"/>
        <v/>
      </c>
      <c r="AC20" s="12" t="str">
        <f t="shared" si="15"/>
        <v/>
      </c>
      <c r="AD20" s="6" t="str">
        <f t="shared" si="16"/>
        <v>Gündüz</v>
      </c>
      <c r="AE20" s="18" t="str">
        <f t="shared" si="19"/>
        <v/>
      </c>
      <c r="AF20" s="18" t="str">
        <f t="shared" si="20"/>
        <v/>
      </c>
      <c r="AG20" s="19" t="str">
        <f t="shared" si="21"/>
        <v/>
      </c>
      <c r="AH20" s="18" t="str">
        <f>IF(AF20="","",WORKDAY.INTL(AF20-1,1,V20,'Resmi Tatiller'!$A$2:$A$17))</f>
        <v/>
      </c>
      <c r="AI20" s="18" t="str">
        <f t="shared" si="22"/>
        <v/>
      </c>
      <c r="AJ20" s="18" t="str">
        <f>IF(AE20="","",IF(AH20&lt;&gt;AF20,AH20+TIME(8,0,0),IF(AG20&lt;TIME(8,0,0),AF20+TIME(8,0,0),IF(AG20&lt;TIME(12,0,0),AE20,IF(AG20&lt;TIME(12,45,0),AF20+TIME(12,45,0),IF(AG20&lt;TIME(15,0,0),AE20,IF(AG20&lt;TIME(15,15,0),AF20+TIME(15,15,0),IF(AG20&lt;TIME(18,0,0),AE20,WORKDAY.INTL(AF20,1,V20,'Resmi Tatiller'!$A$2:$A$17)+TIME(8,0,0)))))))))</f>
        <v/>
      </c>
      <c r="AK20" s="18" t="str">
        <f>IF(AE20="","",IF(AH20&lt;&gt;AF20,AH20+TIME(8,0,0),IF(AG20&lt;TIME(8,0,0),AF20+TIME(8,0,0),IF(AG20&lt;TIME(12,0,0),AE20,IF(AG20&lt;TIME(12,45,0),AF20+TIME(12,45,0),IF(AG20&lt;TIME(15,0,0),AE20,IF(AG20&lt;TIME(15,15,0),AF20+TIME(15,15,0),IF(AG20&lt;TIME(20,0,0),AE20,WORKDAY.INTL(AF20,1,V20,'Resmi Tatiller'!$A$2:$A$17)+TIME(8,0,0)))))))))</f>
        <v/>
      </c>
      <c r="AL20" s="18" t="str">
        <f t="shared" si="23"/>
        <v/>
      </c>
    </row>
    <row r="21" spans="1:38" x14ac:dyDescent="0.25">
      <c r="A21" s="6" t="str">
        <f t="shared" si="0"/>
        <v/>
      </c>
      <c r="B21" s="6"/>
      <c r="C21" s="7" t="str">
        <f>IFERROR(VLOOKUP(B21,'Ürün Veri'!$A:$E,2,FALSE),"")</f>
        <v/>
      </c>
      <c r="D21" s="7" t="str">
        <f>IFERROR(VLOOKUP(B21,'Ürün Veri'!$A:$E,3,FALSE),"")</f>
        <v/>
      </c>
      <c r="E21" s="7" t="str">
        <f>IFERROR(VLOOKUP(B21,'Ürün Veri'!$A:$E,4,FALSE),"")</f>
        <v/>
      </c>
      <c r="F21" s="7" t="str">
        <f>IFERROR(VLOOKUP(B21,'Ürün Veri'!$A:$E,5,FALSE),"")</f>
        <v/>
      </c>
      <c r="G21" s="6"/>
      <c r="H21" s="6"/>
      <c r="I21" s="14">
        <v>10</v>
      </c>
      <c r="J21" s="15">
        <f t="shared" si="1"/>
        <v>45</v>
      </c>
      <c r="K21" s="15">
        <f t="shared" si="2"/>
        <v>15</v>
      </c>
      <c r="L21" s="8">
        <f t="shared" si="3"/>
        <v>9</v>
      </c>
      <c r="M21" s="6" t="s">
        <v>763</v>
      </c>
      <c r="N21" s="9" t="str">
        <f t="shared" si="17"/>
        <v/>
      </c>
      <c r="O21" s="10" t="str">
        <f t="shared" si="18"/>
        <v/>
      </c>
      <c r="P21" s="8" t="str">
        <f t="shared" si="4"/>
        <v/>
      </c>
      <c r="Q21" s="8" t="str">
        <f t="shared" si="5"/>
        <v/>
      </c>
      <c r="R21" s="9" t="str">
        <f>IF(AB21="","",WORKDAY.INTL(W21,AA21,V21,'Resmi Tatiller'!$A$2:$A$17))</f>
        <v/>
      </c>
      <c r="S21" s="10" t="str">
        <f t="shared" si="6"/>
        <v/>
      </c>
      <c r="T21" s="8" t="str">
        <f t="shared" si="7"/>
        <v>Boş</v>
      </c>
      <c r="U21" s="8">
        <f t="shared" si="8"/>
        <v>540</v>
      </c>
      <c r="V21" s="11" t="str">
        <f t="shared" si="9"/>
        <v>0000011</v>
      </c>
      <c r="W21" s="9" t="str">
        <f>IF(OR(N21="",O21=""),"",IF($AD21="24 Saat",N21,IF($AD21="12 Saat",IF(O21&gt;=TIME(20,0,0),WORKDAY.INTL(N21,1,V21,'Resmi Tatiller'!$A$2:$A$17),WORKDAY.INTL(N21-1,1,V21,'Resmi Tatiller'!$A$2:$A$17)),IF($AD21="2 Vardiya",IF(O21&lt;TIME(6,0,0),N21-1,IF(O21&lt;TIME(8,0,0),WORKDAY.INTL(N21-1,1,V21,'Resmi Tatiller'!$A$2:$A$17),N21)),IF(O21&gt;=TIME(18,0,0),WORKDAY.INTL(N21,1,V21,'Resmi Tatiller'!$A$2:$A$17),WORKDAY.INTL(N21-1,1,V21,'Resmi Tatiller'!$A$2:$A$17))))))</f>
        <v/>
      </c>
      <c r="X21" s="8" t="str">
        <f t="shared" si="10"/>
        <v/>
      </c>
      <c r="Y21" s="11" t="str">
        <f t="shared" si="11"/>
        <v/>
      </c>
      <c r="Z21" s="11" t="str">
        <f t="shared" si="12"/>
        <v/>
      </c>
      <c r="AA21" s="11" t="str">
        <f t="shared" si="13"/>
        <v/>
      </c>
      <c r="AB21" s="11" t="str">
        <f t="shared" si="14"/>
        <v/>
      </c>
      <c r="AC21" s="12" t="str">
        <f t="shared" si="15"/>
        <v/>
      </c>
      <c r="AD21" s="6" t="str">
        <f t="shared" si="16"/>
        <v>Gündüz</v>
      </c>
      <c r="AE21" s="18" t="str">
        <f t="shared" si="19"/>
        <v/>
      </c>
      <c r="AF21" s="18" t="str">
        <f t="shared" si="20"/>
        <v/>
      </c>
      <c r="AG21" s="19" t="str">
        <f t="shared" si="21"/>
        <v/>
      </c>
      <c r="AH21" s="18" t="str">
        <f>IF(AF21="","",WORKDAY.INTL(AF21-1,1,V21,'Resmi Tatiller'!$A$2:$A$17))</f>
        <v/>
      </c>
      <c r="AI21" s="18" t="str">
        <f t="shared" si="22"/>
        <v/>
      </c>
      <c r="AJ21" s="18" t="str">
        <f>IF(AE21="","",IF(AH21&lt;&gt;AF21,AH21+TIME(8,0,0),IF(AG21&lt;TIME(8,0,0),AF21+TIME(8,0,0),IF(AG21&lt;TIME(12,0,0),AE21,IF(AG21&lt;TIME(12,45,0),AF21+TIME(12,45,0),IF(AG21&lt;TIME(15,0,0),AE21,IF(AG21&lt;TIME(15,15,0),AF21+TIME(15,15,0),IF(AG21&lt;TIME(18,0,0),AE21,WORKDAY.INTL(AF21,1,V21,'Resmi Tatiller'!$A$2:$A$17)+TIME(8,0,0)))))))))</f>
        <v/>
      </c>
      <c r="AK21" s="18" t="str">
        <f>IF(AE21="","",IF(AH21&lt;&gt;AF21,AH21+TIME(8,0,0),IF(AG21&lt;TIME(8,0,0),AF21+TIME(8,0,0),IF(AG21&lt;TIME(12,0,0),AE21,IF(AG21&lt;TIME(12,45,0),AF21+TIME(12,45,0),IF(AG21&lt;TIME(15,0,0),AE21,IF(AG21&lt;TIME(15,15,0),AF21+TIME(15,15,0),IF(AG21&lt;TIME(20,0,0),AE21,WORKDAY.INTL(AF21,1,V21,'Resmi Tatiller'!$A$2:$A$17)+TIME(8,0,0)))))))))</f>
        <v/>
      </c>
      <c r="AL21" s="18" t="str">
        <f t="shared" si="23"/>
        <v/>
      </c>
    </row>
    <row r="22" spans="1:38" x14ac:dyDescent="0.25">
      <c r="A22" s="6" t="str">
        <f t="shared" si="0"/>
        <v/>
      </c>
      <c r="B22" s="6"/>
      <c r="C22" s="7" t="str">
        <f>IFERROR(VLOOKUP(B22,'Ürün Veri'!$A:$E,2,FALSE),"")</f>
        <v/>
      </c>
      <c r="D22" s="7" t="str">
        <f>IFERROR(VLOOKUP(B22,'Ürün Veri'!$A:$E,3,FALSE),"")</f>
        <v/>
      </c>
      <c r="E22" s="7" t="str">
        <f>IFERROR(VLOOKUP(B22,'Ürün Veri'!$A:$E,4,FALSE),"")</f>
        <v/>
      </c>
      <c r="F22" s="7" t="str">
        <f>IFERROR(VLOOKUP(B22,'Ürün Veri'!$A:$E,5,FALSE),"")</f>
        <v/>
      </c>
      <c r="G22" s="6"/>
      <c r="H22" s="6"/>
      <c r="I22" s="14">
        <v>10</v>
      </c>
      <c r="J22" s="15">
        <f t="shared" si="1"/>
        <v>45</v>
      </c>
      <c r="K22" s="15">
        <f t="shared" si="2"/>
        <v>15</v>
      </c>
      <c r="L22" s="8">
        <f t="shared" si="3"/>
        <v>9</v>
      </c>
      <c r="M22" s="6" t="s">
        <v>763</v>
      </c>
      <c r="N22" s="9" t="str">
        <f t="shared" si="17"/>
        <v/>
      </c>
      <c r="O22" s="10" t="str">
        <f t="shared" si="18"/>
        <v/>
      </c>
      <c r="P22" s="8" t="str">
        <f t="shared" si="4"/>
        <v/>
      </c>
      <c r="Q22" s="8" t="str">
        <f t="shared" si="5"/>
        <v/>
      </c>
      <c r="R22" s="9" t="str">
        <f>IF(AB22="","",WORKDAY.INTL(W22,AA22,V22,'Resmi Tatiller'!$A$2:$A$17))</f>
        <v/>
      </c>
      <c r="S22" s="10" t="str">
        <f t="shared" si="6"/>
        <v/>
      </c>
      <c r="T22" s="8" t="str">
        <f t="shared" si="7"/>
        <v>Boş</v>
      </c>
      <c r="U22" s="8">
        <f t="shared" si="8"/>
        <v>540</v>
      </c>
      <c r="V22" s="11" t="str">
        <f t="shared" si="9"/>
        <v>0000011</v>
      </c>
      <c r="W22" s="9" t="str">
        <f>IF(OR(N22="",O22=""),"",IF($AD22="24 Saat",N22,IF($AD22="12 Saat",IF(O22&gt;=TIME(20,0,0),WORKDAY.INTL(N22,1,V22,'Resmi Tatiller'!$A$2:$A$17),WORKDAY.INTL(N22-1,1,V22,'Resmi Tatiller'!$A$2:$A$17)),IF($AD22="2 Vardiya",IF(O22&lt;TIME(6,0,0),N22-1,IF(O22&lt;TIME(8,0,0),WORKDAY.INTL(N22-1,1,V22,'Resmi Tatiller'!$A$2:$A$17),N22)),IF(O22&gt;=TIME(18,0,0),WORKDAY.INTL(N22,1,V22,'Resmi Tatiller'!$A$2:$A$17),WORKDAY.INTL(N22-1,1,V22,'Resmi Tatiller'!$A$2:$A$17))))))</f>
        <v/>
      </c>
      <c r="X22" s="8" t="str">
        <f t="shared" si="10"/>
        <v/>
      </c>
      <c r="Y22" s="11" t="str">
        <f t="shared" si="11"/>
        <v/>
      </c>
      <c r="Z22" s="11" t="str">
        <f t="shared" si="12"/>
        <v/>
      </c>
      <c r="AA22" s="11" t="str">
        <f t="shared" si="13"/>
        <v/>
      </c>
      <c r="AB22" s="11" t="str">
        <f t="shared" si="14"/>
        <v/>
      </c>
      <c r="AC22" s="12" t="str">
        <f t="shared" si="15"/>
        <v/>
      </c>
      <c r="AD22" s="6" t="str">
        <f t="shared" si="16"/>
        <v>Gündüz</v>
      </c>
      <c r="AE22" s="18" t="str">
        <f t="shared" si="19"/>
        <v/>
      </c>
      <c r="AF22" s="18" t="str">
        <f t="shared" si="20"/>
        <v/>
      </c>
      <c r="AG22" s="19" t="str">
        <f t="shared" si="21"/>
        <v/>
      </c>
      <c r="AH22" s="18" t="str">
        <f>IF(AF22="","",WORKDAY.INTL(AF22-1,1,V22,'Resmi Tatiller'!$A$2:$A$17))</f>
        <v/>
      </c>
      <c r="AI22" s="18" t="str">
        <f t="shared" si="22"/>
        <v/>
      </c>
      <c r="AJ22" s="18" t="str">
        <f>IF(AE22="","",IF(AH22&lt;&gt;AF22,AH22+TIME(8,0,0),IF(AG22&lt;TIME(8,0,0),AF22+TIME(8,0,0),IF(AG22&lt;TIME(12,0,0),AE22,IF(AG22&lt;TIME(12,45,0),AF22+TIME(12,45,0),IF(AG22&lt;TIME(15,0,0),AE22,IF(AG22&lt;TIME(15,15,0),AF22+TIME(15,15,0),IF(AG22&lt;TIME(18,0,0),AE22,WORKDAY.INTL(AF22,1,V22,'Resmi Tatiller'!$A$2:$A$17)+TIME(8,0,0)))))))))</f>
        <v/>
      </c>
      <c r="AK22" s="18" t="str">
        <f>IF(AE22="","",IF(AH22&lt;&gt;AF22,AH22+TIME(8,0,0),IF(AG22&lt;TIME(8,0,0),AF22+TIME(8,0,0),IF(AG22&lt;TIME(12,0,0),AE22,IF(AG22&lt;TIME(12,45,0),AF22+TIME(12,45,0),IF(AG22&lt;TIME(15,0,0),AE22,IF(AG22&lt;TIME(15,15,0),AF22+TIME(15,15,0),IF(AG22&lt;TIME(20,0,0),AE22,WORKDAY.INTL(AF22,1,V22,'Resmi Tatiller'!$A$2:$A$17)+TIME(8,0,0)))))))))</f>
        <v/>
      </c>
      <c r="AL22" s="18" t="str">
        <f t="shared" si="23"/>
        <v/>
      </c>
    </row>
    <row r="23" spans="1:38" x14ac:dyDescent="0.25">
      <c r="A23" s="6" t="str">
        <f t="shared" si="0"/>
        <v/>
      </c>
      <c r="B23" s="6"/>
      <c r="C23" s="7" t="str">
        <f>IFERROR(VLOOKUP(B23,'Ürün Veri'!$A:$E,2,FALSE),"")</f>
        <v/>
      </c>
      <c r="D23" s="7" t="str">
        <f>IFERROR(VLOOKUP(B23,'Ürün Veri'!$A:$E,3,FALSE),"")</f>
        <v/>
      </c>
      <c r="E23" s="7" t="str">
        <f>IFERROR(VLOOKUP(B23,'Ürün Veri'!$A:$E,4,FALSE),"")</f>
        <v/>
      </c>
      <c r="F23" s="7" t="str">
        <f>IFERROR(VLOOKUP(B23,'Ürün Veri'!$A:$E,5,FALSE),"")</f>
        <v/>
      </c>
      <c r="G23" s="6"/>
      <c r="H23" s="6"/>
      <c r="I23" s="14">
        <v>10</v>
      </c>
      <c r="J23" s="15">
        <f t="shared" si="1"/>
        <v>45</v>
      </c>
      <c r="K23" s="15">
        <f t="shared" si="2"/>
        <v>15</v>
      </c>
      <c r="L23" s="8">
        <f t="shared" si="3"/>
        <v>9</v>
      </c>
      <c r="M23" s="6" t="s">
        <v>763</v>
      </c>
      <c r="N23" s="9" t="str">
        <f t="shared" si="17"/>
        <v/>
      </c>
      <c r="O23" s="10" t="str">
        <f t="shared" si="18"/>
        <v/>
      </c>
      <c r="P23" s="8" t="str">
        <f t="shared" si="4"/>
        <v/>
      </c>
      <c r="Q23" s="8" t="str">
        <f t="shared" si="5"/>
        <v/>
      </c>
      <c r="R23" s="9" t="str">
        <f>IF(AB23="","",WORKDAY.INTL(W23,AA23,V23,'Resmi Tatiller'!$A$2:$A$17))</f>
        <v/>
      </c>
      <c r="S23" s="10" t="str">
        <f t="shared" si="6"/>
        <v/>
      </c>
      <c r="T23" s="8" t="str">
        <f t="shared" si="7"/>
        <v>Boş</v>
      </c>
      <c r="U23" s="8">
        <f t="shared" si="8"/>
        <v>540</v>
      </c>
      <c r="V23" s="11" t="str">
        <f t="shared" si="9"/>
        <v>0000011</v>
      </c>
      <c r="W23" s="9" t="str">
        <f>IF(OR(N23="",O23=""),"",IF($AD23="24 Saat",N23,IF($AD23="12 Saat",IF(O23&gt;=TIME(20,0,0),WORKDAY.INTL(N23,1,V23,'Resmi Tatiller'!$A$2:$A$17),WORKDAY.INTL(N23-1,1,V23,'Resmi Tatiller'!$A$2:$A$17)),IF($AD23="2 Vardiya",IF(O23&lt;TIME(6,0,0),N23-1,IF(O23&lt;TIME(8,0,0),WORKDAY.INTL(N23-1,1,V23,'Resmi Tatiller'!$A$2:$A$17),N23)),IF(O23&gt;=TIME(18,0,0),WORKDAY.INTL(N23,1,V23,'Resmi Tatiller'!$A$2:$A$17),WORKDAY.INTL(N23-1,1,V23,'Resmi Tatiller'!$A$2:$A$17))))))</f>
        <v/>
      </c>
      <c r="X23" s="8" t="str">
        <f t="shared" si="10"/>
        <v/>
      </c>
      <c r="Y23" s="11" t="str">
        <f t="shared" si="11"/>
        <v/>
      </c>
      <c r="Z23" s="11" t="str">
        <f t="shared" si="12"/>
        <v/>
      </c>
      <c r="AA23" s="11" t="str">
        <f t="shared" si="13"/>
        <v/>
      </c>
      <c r="AB23" s="11" t="str">
        <f t="shared" si="14"/>
        <v/>
      </c>
      <c r="AC23" s="12" t="str">
        <f t="shared" si="15"/>
        <v/>
      </c>
      <c r="AD23" s="6" t="str">
        <f t="shared" si="16"/>
        <v>Gündüz</v>
      </c>
      <c r="AE23" s="18" t="str">
        <f t="shared" si="19"/>
        <v/>
      </c>
      <c r="AF23" s="18" t="str">
        <f t="shared" si="20"/>
        <v/>
      </c>
      <c r="AG23" s="19" t="str">
        <f t="shared" si="21"/>
        <v/>
      </c>
      <c r="AH23" s="18" t="str">
        <f>IF(AF23="","",WORKDAY.INTL(AF23-1,1,V23,'Resmi Tatiller'!$A$2:$A$17))</f>
        <v/>
      </c>
      <c r="AI23" s="18" t="str">
        <f t="shared" si="22"/>
        <v/>
      </c>
      <c r="AJ23" s="18" t="str">
        <f>IF(AE23="","",IF(AH23&lt;&gt;AF23,AH23+TIME(8,0,0),IF(AG23&lt;TIME(8,0,0),AF23+TIME(8,0,0),IF(AG23&lt;TIME(12,0,0),AE23,IF(AG23&lt;TIME(12,45,0),AF23+TIME(12,45,0),IF(AG23&lt;TIME(15,0,0),AE23,IF(AG23&lt;TIME(15,15,0),AF23+TIME(15,15,0),IF(AG23&lt;TIME(18,0,0),AE23,WORKDAY.INTL(AF23,1,V23,'Resmi Tatiller'!$A$2:$A$17)+TIME(8,0,0)))))))))</f>
        <v/>
      </c>
      <c r="AK23" s="18" t="str">
        <f>IF(AE23="","",IF(AH23&lt;&gt;AF23,AH23+TIME(8,0,0),IF(AG23&lt;TIME(8,0,0),AF23+TIME(8,0,0),IF(AG23&lt;TIME(12,0,0),AE23,IF(AG23&lt;TIME(12,45,0),AF23+TIME(12,45,0),IF(AG23&lt;TIME(15,0,0),AE23,IF(AG23&lt;TIME(15,15,0),AF23+TIME(15,15,0),IF(AG23&lt;TIME(20,0,0),AE23,WORKDAY.INTL(AF23,1,V23,'Resmi Tatiller'!$A$2:$A$17)+TIME(8,0,0)))))))))</f>
        <v/>
      </c>
      <c r="AL23" s="18" t="str">
        <f t="shared" si="23"/>
        <v/>
      </c>
    </row>
    <row r="24" spans="1:38" x14ac:dyDescent="0.25">
      <c r="A24" s="6" t="str">
        <f t="shared" si="0"/>
        <v/>
      </c>
      <c r="B24" s="6"/>
      <c r="C24" s="7" t="str">
        <f>IFERROR(VLOOKUP(B24,'Ürün Veri'!$A:$E,2,FALSE),"")</f>
        <v/>
      </c>
      <c r="D24" s="7" t="str">
        <f>IFERROR(VLOOKUP(B24,'Ürün Veri'!$A:$E,3,FALSE),"")</f>
        <v/>
      </c>
      <c r="E24" s="7" t="str">
        <f>IFERROR(VLOOKUP(B24,'Ürün Veri'!$A:$E,4,FALSE),"")</f>
        <v/>
      </c>
      <c r="F24" s="7" t="str">
        <f>IFERROR(VLOOKUP(B24,'Ürün Veri'!$A:$E,5,FALSE),"")</f>
        <v/>
      </c>
      <c r="G24" s="6"/>
      <c r="H24" s="6"/>
      <c r="I24" s="14">
        <v>10</v>
      </c>
      <c r="J24" s="15">
        <f t="shared" si="1"/>
        <v>45</v>
      </c>
      <c r="K24" s="15">
        <f t="shared" si="2"/>
        <v>15</v>
      </c>
      <c r="L24" s="8">
        <f t="shared" si="3"/>
        <v>9</v>
      </c>
      <c r="M24" s="6" t="s">
        <v>763</v>
      </c>
      <c r="N24" s="9" t="str">
        <f t="shared" si="17"/>
        <v/>
      </c>
      <c r="O24" s="10" t="str">
        <f t="shared" si="18"/>
        <v/>
      </c>
      <c r="P24" s="8" t="str">
        <f t="shared" si="4"/>
        <v/>
      </c>
      <c r="Q24" s="8" t="str">
        <f t="shared" si="5"/>
        <v/>
      </c>
      <c r="R24" s="9" t="str">
        <f>IF(AB24="","",WORKDAY.INTL(W24,AA24,V24,'Resmi Tatiller'!$A$2:$A$17))</f>
        <v/>
      </c>
      <c r="S24" s="10" t="str">
        <f t="shared" si="6"/>
        <v/>
      </c>
      <c r="T24" s="8" t="str">
        <f t="shared" si="7"/>
        <v>Boş</v>
      </c>
      <c r="U24" s="8">
        <f t="shared" si="8"/>
        <v>540</v>
      </c>
      <c r="V24" s="11" t="str">
        <f t="shared" si="9"/>
        <v>0000011</v>
      </c>
      <c r="W24" s="9" t="str">
        <f>IF(OR(N24="",O24=""),"",IF($AD24="24 Saat",N24,IF($AD24="12 Saat",IF(O24&gt;=TIME(20,0,0),WORKDAY.INTL(N24,1,V24,'Resmi Tatiller'!$A$2:$A$17),WORKDAY.INTL(N24-1,1,V24,'Resmi Tatiller'!$A$2:$A$17)),IF($AD24="2 Vardiya",IF(O24&lt;TIME(6,0,0),N24-1,IF(O24&lt;TIME(8,0,0),WORKDAY.INTL(N24-1,1,V24,'Resmi Tatiller'!$A$2:$A$17),N24)),IF(O24&gt;=TIME(18,0,0),WORKDAY.INTL(N24,1,V24,'Resmi Tatiller'!$A$2:$A$17),WORKDAY.INTL(N24-1,1,V24,'Resmi Tatiller'!$A$2:$A$17))))))</f>
        <v/>
      </c>
      <c r="X24" s="8" t="str">
        <f t="shared" si="10"/>
        <v/>
      </c>
      <c r="Y24" s="11" t="str">
        <f t="shared" si="11"/>
        <v/>
      </c>
      <c r="Z24" s="11" t="str">
        <f t="shared" si="12"/>
        <v/>
      </c>
      <c r="AA24" s="11" t="str">
        <f t="shared" si="13"/>
        <v/>
      </c>
      <c r="AB24" s="11" t="str">
        <f t="shared" si="14"/>
        <v/>
      </c>
      <c r="AC24" s="12" t="str">
        <f t="shared" si="15"/>
        <v/>
      </c>
      <c r="AD24" s="6" t="str">
        <f t="shared" si="16"/>
        <v>Gündüz</v>
      </c>
      <c r="AE24" s="18" t="str">
        <f t="shared" si="19"/>
        <v/>
      </c>
      <c r="AF24" s="18" t="str">
        <f t="shared" si="20"/>
        <v/>
      </c>
      <c r="AG24" s="19" t="str">
        <f t="shared" si="21"/>
        <v/>
      </c>
      <c r="AH24" s="18" t="str">
        <f>IF(AF24="","",WORKDAY.INTL(AF24-1,1,V24,'Resmi Tatiller'!$A$2:$A$17))</f>
        <v/>
      </c>
      <c r="AI24" s="18" t="str">
        <f t="shared" si="22"/>
        <v/>
      </c>
      <c r="AJ24" s="18" t="str">
        <f>IF(AE24="","",IF(AH24&lt;&gt;AF24,AH24+TIME(8,0,0),IF(AG24&lt;TIME(8,0,0),AF24+TIME(8,0,0),IF(AG24&lt;TIME(12,0,0),AE24,IF(AG24&lt;TIME(12,45,0),AF24+TIME(12,45,0),IF(AG24&lt;TIME(15,0,0),AE24,IF(AG24&lt;TIME(15,15,0),AF24+TIME(15,15,0),IF(AG24&lt;TIME(18,0,0),AE24,WORKDAY.INTL(AF24,1,V24,'Resmi Tatiller'!$A$2:$A$17)+TIME(8,0,0)))))))))</f>
        <v/>
      </c>
      <c r="AK24" s="18" t="str">
        <f>IF(AE24="","",IF(AH24&lt;&gt;AF24,AH24+TIME(8,0,0),IF(AG24&lt;TIME(8,0,0),AF24+TIME(8,0,0),IF(AG24&lt;TIME(12,0,0),AE24,IF(AG24&lt;TIME(12,45,0),AF24+TIME(12,45,0),IF(AG24&lt;TIME(15,0,0),AE24,IF(AG24&lt;TIME(15,15,0),AF24+TIME(15,15,0),IF(AG24&lt;TIME(20,0,0),AE24,WORKDAY.INTL(AF24,1,V24,'Resmi Tatiller'!$A$2:$A$17)+TIME(8,0,0)))))))))</f>
        <v/>
      </c>
      <c r="AL24" s="18" t="str">
        <f t="shared" si="23"/>
        <v/>
      </c>
    </row>
    <row r="25" spans="1:38" x14ac:dyDescent="0.25">
      <c r="A25" s="6" t="str">
        <f t="shared" si="0"/>
        <v/>
      </c>
      <c r="B25" s="6"/>
      <c r="C25" s="7" t="str">
        <f>IFERROR(VLOOKUP(B25,'Ürün Veri'!$A:$E,2,FALSE),"")</f>
        <v/>
      </c>
      <c r="D25" s="7" t="str">
        <f>IFERROR(VLOOKUP(B25,'Ürün Veri'!$A:$E,3,FALSE),"")</f>
        <v/>
      </c>
      <c r="E25" s="7" t="str">
        <f>IFERROR(VLOOKUP(B25,'Ürün Veri'!$A:$E,4,FALSE),"")</f>
        <v/>
      </c>
      <c r="F25" s="7" t="str">
        <f>IFERROR(VLOOKUP(B25,'Ürün Veri'!$A:$E,5,FALSE),"")</f>
        <v/>
      </c>
      <c r="G25" s="6"/>
      <c r="H25" s="6"/>
      <c r="I25" s="14">
        <v>10</v>
      </c>
      <c r="J25" s="15">
        <f t="shared" si="1"/>
        <v>45</v>
      </c>
      <c r="K25" s="15">
        <f t="shared" si="2"/>
        <v>15</v>
      </c>
      <c r="L25" s="8">
        <f t="shared" si="3"/>
        <v>9</v>
      </c>
      <c r="M25" s="6" t="s">
        <v>763</v>
      </c>
      <c r="N25" s="9" t="str">
        <f t="shared" si="17"/>
        <v/>
      </c>
      <c r="O25" s="10" t="str">
        <f t="shared" si="18"/>
        <v/>
      </c>
      <c r="P25" s="8" t="str">
        <f t="shared" si="4"/>
        <v/>
      </c>
      <c r="Q25" s="8" t="str">
        <f t="shared" si="5"/>
        <v/>
      </c>
      <c r="R25" s="9" t="str">
        <f>IF(AB25="","",WORKDAY.INTL(W25,AA25,V25,'Resmi Tatiller'!$A$2:$A$17))</f>
        <v/>
      </c>
      <c r="S25" s="10" t="str">
        <f t="shared" si="6"/>
        <v/>
      </c>
      <c r="T25" s="8" t="str">
        <f t="shared" si="7"/>
        <v>Boş</v>
      </c>
      <c r="U25" s="8">
        <f t="shared" si="8"/>
        <v>540</v>
      </c>
      <c r="V25" s="11" t="str">
        <f t="shared" si="9"/>
        <v>0000011</v>
      </c>
      <c r="W25" s="9" t="str">
        <f>IF(OR(N25="",O25=""),"",IF($AD25="24 Saat",N25,IF($AD25="12 Saat",IF(O25&gt;=TIME(20,0,0),WORKDAY.INTL(N25,1,V25,'Resmi Tatiller'!$A$2:$A$17),WORKDAY.INTL(N25-1,1,V25,'Resmi Tatiller'!$A$2:$A$17)),IF($AD25="2 Vardiya",IF(O25&lt;TIME(6,0,0),N25-1,IF(O25&lt;TIME(8,0,0),WORKDAY.INTL(N25-1,1,V25,'Resmi Tatiller'!$A$2:$A$17),N25)),IF(O25&gt;=TIME(18,0,0),WORKDAY.INTL(N25,1,V25,'Resmi Tatiller'!$A$2:$A$17),WORKDAY.INTL(N25-1,1,V25,'Resmi Tatiller'!$A$2:$A$17))))))</f>
        <v/>
      </c>
      <c r="X25" s="8" t="str">
        <f t="shared" si="10"/>
        <v/>
      </c>
      <c r="Y25" s="11" t="str">
        <f t="shared" si="11"/>
        <v/>
      </c>
      <c r="Z25" s="11" t="str">
        <f t="shared" si="12"/>
        <v/>
      </c>
      <c r="AA25" s="11" t="str">
        <f t="shared" si="13"/>
        <v/>
      </c>
      <c r="AB25" s="11" t="str">
        <f t="shared" si="14"/>
        <v/>
      </c>
      <c r="AC25" s="12" t="str">
        <f t="shared" si="15"/>
        <v/>
      </c>
      <c r="AD25" s="6" t="str">
        <f t="shared" si="16"/>
        <v>Gündüz</v>
      </c>
      <c r="AE25" s="18" t="str">
        <f t="shared" si="19"/>
        <v/>
      </c>
      <c r="AF25" s="18" t="str">
        <f t="shared" si="20"/>
        <v/>
      </c>
      <c r="AG25" s="19" t="str">
        <f t="shared" si="21"/>
        <v/>
      </c>
      <c r="AH25" s="18" t="str">
        <f>IF(AF25="","",WORKDAY.INTL(AF25-1,1,V25,'Resmi Tatiller'!$A$2:$A$17))</f>
        <v/>
      </c>
      <c r="AI25" s="18" t="str">
        <f t="shared" si="22"/>
        <v/>
      </c>
      <c r="AJ25" s="18" t="str">
        <f>IF(AE25="","",IF(AH25&lt;&gt;AF25,AH25+TIME(8,0,0),IF(AG25&lt;TIME(8,0,0),AF25+TIME(8,0,0),IF(AG25&lt;TIME(12,0,0),AE25,IF(AG25&lt;TIME(12,45,0),AF25+TIME(12,45,0),IF(AG25&lt;TIME(15,0,0),AE25,IF(AG25&lt;TIME(15,15,0),AF25+TIME(15,15,0),IF(AG25&lt;TIME(18,0,0),AE25,WORKDAY.INTL(AF25,1,V25,'Resmi Tatiller'!$A$2:$A$17)+TIME(8,0,0)))))))))</f>
        <v/>
      </c>
      <c r="AK25" s="18" t="str">
        <f>IF(AE25="","",IF(AH25&lt;&gt;AF25,AH25+TIME(8,0,0),IF(AG25&lt;TIME(8,0,0),AF25+TIME(8,0,0),IF(AG25&lt;TIME(12,0,0),AE25,IF(AG25&lt;TIME(12,45,0),AF25+TIME(12,45,0),IF(AG25&lt;TIME(15,0,0),AE25,IF(AG25&lt;TIME(15,15,0),AF25+TIME(15,15,0),IF(AG25&lt;TIME(20,0,0),AE25,WORKDAY.INTL(AF25,1,V25,'Resmi Tatiller'!$A$2:$A$17)+TIME(8,0,0)))))))))</f>
        <v/>
      </c>
      <c r="AL25" s="18" t="str">
        <f t="shared" si="23"/>
        <v/>
      </c>
    </row>
    <row r="26" spans="1:38" x14ac:dyDescent="0.25">
      <c r="A26" s="6" t="str">
        <f t="shared" si="0"/>
        <v/>
      </c>
      <c r="B26" s="6"/>
      <c r="C26" s="7" t="str">
        <f>IFERROR(VLOOKUP(B26,'Ürün Veri'!$A:$E,2,FALSE),"")</f>
        <v/>
      </c>
      <c r="D26" s="7" t="str">
        <f>IFERROR(VLOOKUP(B26,'Ürün Veri'!$A:$E,3,FALSE),"")</f>
        <v/>
      </c>
      <c r="E26" s="7" t="str">
        <f>IFERROR(VLOOKUP(B26,'Ürün Veri'!$A:$E,4,FALSE),"")</f>
        <v/>
      </c>
      <c r="F26" s="7" t="str">
        <f>IFERROR(VLOOKUP(B26,'Ürün Veri'!$A:$E,5,FALSE),"")</f>
        <v/>
      </c>
      <c r="G26" s="6"/>
      <c r="H26" s="6"/>
      <c r="I26" s="14">
        <v>10</v>
      </c>
      <c r="J26" s="15">
        <f t="shared" si="1"/>
        <v>45</v>
      </c>
      <c r="K26" s="15">
        <f t="shared" si="2"/>
        <v>15</v>
      </c>
      <c r="L26" s="8">
        <f t="shared" si="3"/>
        <v>9</v>
      </c>
      <c r="M26" s="6" t="s">
        <v>763</v>
      </c>
      <c r="N26" s="9" t="str">
        <f t="shared" si="17"/>
        <v/>
      </c>
      <c r="O26" s="10" t="str">
        <f t="shared" si="18"/>
        <v/>
      </c>
      <c r="P26" s="8" t="str">
        <f t="shared" si="4"/>
        <v/>
      </c>
      <c r="Q26" s="8" t="str">
        <f t="shared" si="5"/>
        <v/>
      </c>
      <c r="R26" s="9" t="str">
        <f>IF(AB26="","",WORKDAY.INTL(W26,AA26,V26,'Resmi Tatiller'!$A$2:$A$17))</f>
        <v/>
      </c>
      <c r="S26" s="10" t="str">
        <f t="shared" si="6"/>
        <v/>
      </c>
      <c r="T26" s="8" t="str">
        <f t="shared" si="7"/>
        <v>Boş</v>
      </c>
      <c r="U26" s="8">
        <f t="shared" si="8"/>
        <v>540</v>
      </c>
      <c r="V26" s="11" t="str">
        <f t="shared" si="9"/>
        <v>0000011</v>
      </c>
      <c r="W26" s="9" t="str">
        <f>IF(OR(N26="",O26=""),"",IF($AD26="24 Saat",N26,IF($AD26="12 Saat",IF(O26&gt;=TIME(20,0,0),WORKDAY.INTL(N26,1,V26,'Resmi Tatiller'!$A$2:$A$17),WORKDAY.INTL(N26-1,1,V26,'Resmi Tatiller'!$A$2:$A$17)),IF($AD26="2 Vardiya",IF(O26&lt;TIME(6,0,0),N26-1,IF(O26&lt;TIME(8,0,0),WORKDAY.INTL(N26-1,1,V26,'Resmi Tatiller'!$A$2:$A$17),N26)),IF(O26&gt;=TIME(18,0,0),WORKDAY.INTL(N26,1,V26,'Resmi Tatiller'!$A$2:$A$17),WORKDAY.INTL(N26-1,1,V26,'Resmi Tatiller'!$A$2:$A$17))))))</f>
        <v/>
      </c>
      <c r="X26" s="8" t="str">
        <f t="shared" si="10"/>
        <v/>
      </c>
      <c r="Y26" s="11" t="str">
        <f t="shared" si="11"/>
        <v/>
      </c>
      <c r="Z26" s="11" t="str">
        <f t="shared" si="12"/>
        <v/>
      </c>
      <c r="AA26" s="11" t="str">
        <f t="shared" si="13"/>
        <v/>
      </c>
      <c r="AB26" s="11" t="str">
        <f t="shared" si="14"/>
        <v/>
      </c>
      <c r="AC26" s="12" t="str">
        <f t="shared" si="15"/>
        <v/>
      </c>
      <c r="AD26" s="6" t="str">
        <f t="shared" si="16"/>
        <v>Gündüz</v>
      </c>
      <c r="AE26" s="18" t="str">
        <f t="shared" si="19"/>
        <v/>
      </c>
      <c r="AF26" s="18" t="str">
        <f t="shared" si="20"/>
        <v/>
      </c>
      <c r="AG26" s="19" t="str">
        <f t="shared" si="21"/>
        <v/>
      </c>
      <c r="AH26" s="18" t="str">
        <f>IF(AF26="","",WORKDAY.INTL(AF26-1,1,V26,'Resmi Tatiller'!$A$2:$A$17))</f>
        <v/>
      </c>
      <c r="AI26" s="18" t="str">
        <f t="shared" si="22"/>
        <v/>
      </c>
      <c r="AJ26" s="18" t="str">
        <f>IF(AE26="","",IF(AH26&lt;&gt;AF26,AH26+TIME(8,0,0),IF(AG26&lt;TIME(8,0,0),AF26+TIME(8,0,0),IF(AG26&lt;TIME(12,0,0),AE26,IF(AG26&lt;TIME(12,45,0),AF26+TIME(12,45,0),IF(AG26&lt;TIME(15,0,0),AE26,IF(AG26&lt;TIME(15,15,0),AF26+TIME(15,15,0),IF(AG26&lt;TIME(18,0,0),AE26,WORKDAY.INTL(AF26,1,V26,'Resmi Tatiller'!$A$2:$A$17)+TIME(8,0,0)))))))))</f>
        <v/>
      </c>
      <c r="AK26" s="18" t="str">
        <f>IF(AE26="","",IF(AH26&lt;&gt;AF26,AH26+TIME(8,0,0),IF(AG26&lt;TIME(8,0,0),AF26+TIME(8,0,0),IF(AG26&lt;TIME(12,0,0),AE26,IF(AG26&lt;TIME(12,45,0),AF26+TIME(12,45,0),IF(AG26&lt;TIME(15,0,0),AE26,IF(AG26&lt;TIME(15,15,0),AF26+TIME(15,15,0),IF(AG26&lt;TIME(20,0,0),AE26,WORKDAY.INTL(AF26,1,V26,'Resmi Tatiller'!$A$2:$A$17)+TIME(8,0,0)))))))))</f>
        <v/>
      </c>
      <c r="AL26" s="18" t="str">
        <f t="shared" si="23"/>
        <v/>
      </c>
    </row>
    <row r="27" spans="1:38" x14ac:dyDescent="0.25">
      <c r="A27" s="6" t="str">
        <f t="shared" si="0"/>
        <v/>
      </c>
      <c r="B27" s="6"/>
      <c r="C27" s="7" t="str">
        <f>IFERROR(VLOOKUP(B27,'Ürün Veri'!$A:$E,2,FALSE),"")</f>
        <v/>
      </c>
      <c r="D27" s="7" t="str">
        <f>IFERROR(VLOOKUP(B27,'Ürün Veri'!$A:$E,3,FALSE),"")</f>
        <v/>
      </c>
      <c r="E27" s="7" t="str">
        <f>IFERROR(VLOOKUP(B27,'Ürün Veri'!$A:$E,4,FALSE),"")</f>
        <v/>
      </c>
      <c r="F27" s="7" t="str">
        <f>IFERROR(VLOOKUP(B27,'Ürün Veri'!$A:$E,5,FALSE),"")</f>
        <v/>
      </c>
      <c r="G27" s="6"/>
      <c r="H27" s="6"/>
      <c r="I27" s="14">
        <v>10</v>
      </c>
      <c r="J27" s="15">
        <f t="shared" si="1"/>
        <v>45</v>
      </c>
      <c r="K27" s="15">
        <f t="shared" si="2"/>
        <v>15</v>
      </c>
      <c r="L27" s="8">
        <f t="shared" si="3"/>
        <v>9</v>
      </c>
      <c r="M27" s="6" t="s">
        <v>763</v>
      </c>
      <c r="N27" s="9" t="str">
        <f t="shared" si="17"/>
        <v/>
      </c>
      <c r="O27" s="10" t="str">
        <f t="shared" si="18"/>
        <v/>
      </c>
      <c r="P27" s="8" t="str">
        <f t="shared" si="4"/>
        <v/>
      </c>
      <c r="Q27" s="8" t="str">
        <f t="shared" si="5"/>
        <v/>
      </c>
      <c r="R27" s="9" t="str">
        <f>IF(AB27="","",WORKDAY.INTL(W27,AA27,V27,'Resmi Tatiller'!$A$2:$A$17))</f>
        <v/>
      </c>
      <c r="S27" s="10" t="str">
        <f t="shared" si="6"/>
        <v/>
      </c>
      <c r="T27" s="8" t="str">
        <f t="shared" si="7"/>
        <v>Boş</v>
      </c>
      <c r="U27" s="8">
        <f t="shared" si="8"/>
        <v>540</v>
      </c>
      <c r="V27" s="11" t="str">
        <f t="shared" si="9"/>
        <v>0000011</v>
      </c>
      <c r="W27" s="9" t="str">
        <f>IF(OR(N27="",O27=""),"",IF($AD27="24 Saat",N27,IF($AD27="12 Saat",IF(O27&gt;=TIME(20,0,0),WORKDAY.INTL(N27,1,V27,'Resmi Tatiller'!$A$2:$A$17),WORKDAY.INTL(N27-1,1,V27,'Resmi Tatiller'!$A$2:$A$17)),IF($AD27="2 Vardiya",IF(O27&lt;TIME(6,0,0),N27-1,IF(O27&lt;TIME(8,0,0),WORKDAY.INTL(N27-1,1,V27,'Resmi Tatiller'!$A$2:$A$17),N27)),IF(O27&gt;=TIME(18,0,0),WORKDAY.INTL(N27,1,V27,'Resmi Tatiller'!$A$2:$A$17),WORKDAY.INTL(N27-1,1,V27,'Resmi Tatiller'!$A$2:$A$17))))))</f>
        <v/>
      </c>
      <c r="X27" s="8" t="str">
        <f t="shared" si="10"/>
        <v/>
      </c>
      <c r="Y27" s="11" t="str">
        <f t="shared" si="11"/>
        <v/>
      </c>
      <c r="Z27" s="11" t="str">
        <f t="shared" si="12"/>
        <v/>
      </c>
      <c r="AA27" s="11" t="str">
        <f t="shared" si="13"/>
        <v/>
      </c>
      <c r="AB27" s="11" t="str">
        <f t="shared" si="14"/>
        <v/>
      </c>
      <c r="AC27" s="12" t="str">
        <f t="shared" si="15"/>
        <v/>
      </c>
      <c r="AD27" s="6" t="str">
        <f t="shared" si="16"/>
        <v>Gündüz</v>
      </c>
      <c r="AE27" s="18" t="str">
        <f t="shared" si="19"/>
        <v/>
      </c>
      <c r="AF27" s="18" t="str">
        <f t="shared" si="20"/>
        <v/>
      </c>
      <c r="AG27" s="19" t="str">
        <f t="shared" si="21"/>
        <v/>
      </c>
      <c r="AH27" s="18" t="str">
        <f>IF(AF27="","",WORKDAY.INTL(AF27-1,1,V27,'Resmi Tatiller'!$A$2:$A$17))</f>
        <v/>
      </c>
      <c r="AI27" s="18" t="str">
        <f t="shared" si="22"/>
        <v/>
      </c>
      <c r="AJ27" s="18" t="str">
        <f>IF(AE27="","",IF(AH27&lt;&gt;AF27,AH27+TIME(8,0,0),IF(AG27&lt;TIME(8,0,0),AF27+TIME(8,0,0),IF(AG27&lt;TIME(12,0,0),AE27,IF(AG27&lt;TIME(12,45,0),AF27+TIME(12,45,0),IF(AG27&lt;TIME(15,0,0),AE27,IF(AG27&lt;TIME(15,15,0),AF27+TIME(15,15,0),IF(AG27&lt;TIME(18,0,0),AE27,WORKDAY.INTL(AF27,1,V27,'Resmi Tatiller'!$A$2:$A$17)+TIME(8,0,0)))))))))</f>
        <v/>
      </c>
      <c r="AK27" s="18" t="str">
        <f>IF(AE27="","",IF(AH27&lt;&gt;AF27,AH27+TIME(8,0,0),IF(AG27&lt;TIME(8,0,0),AF27+TIME(8,0,0),IF(AG27&lt;TIME(12,0,0),AE27,IF(AG27&lt;TIME(12,45,0),AF27+TIME(12,45,0),IF(AG27&lt;TIME(15,0,0),AE27,IF(AG27&lt;TIME(15,15,0),AF27+TIME(15,15,0),IF(AG27&lt;TIME(20,0,0),AE27,WORKDAY.INTL(AF27,1,V27,'Resmi Tatiller'!$A$2:$A$17)+TIME(8,0,0)))))))))</f>
        <v/>
      </c>
      <c r="AL27" s="18" t="str">
        <f t="shared" si="23"/>
        <v/>
      </c>
    </row>
    <row r="28" spans="1:38" x14ac:dyDescent="0.25">
      <c r="A28" s="6" t="str">
        <f t="shared" si="0"/>
        <v/>
      </c>
      <c r="B28" s="6"/>
      <c r="C28" s="7" t="str">
        <f>IFERROR(VLOOKUP(B28,'Ürün Veri'!$A:$E,2,FALSE),"")</f>
        <v/>
      </c>
      <c r="D28" s="7" t="str">
        <f>IFERROR(VLOOKUP(B28,'Ürün Veri'!$A:$E,3,FALSE),"")</f>
        <v/>
      </c>
      <c r="E28" s="7" t="str">
        <f>IFERROR(VLOOKUP(B28,'Ürün Veri'!$A:$E,4,FALSE),"")</f>
        <v/>
      </c>
      <c r="F28" s="7" t="str">
        <f>IFERROR(VLOOKUP(B28,'Ürün Veri'!$A:$E,5,FALSE),"")</f>
        <v/>
      </c>
      <c r="G28" s="6"/>
      <c r="H28" s="6"/>
      <c r="I28" s="14">
        <v>10</v>
      </c>
      <c r="J28" s="15">
        <f t="shared" si="1"/>
        <v>45</v>
      </c>
      <c r="K28" s="15">
        <f t="shared" si="2"/>
        <v>15</v>
      </c>
      <c r="L28" s="8">
        <f t="shared" si="3"/>
        <v>9</v>
      </c>
      <c r="M28" s="6" t="s">
        <v>763</v>
      </c>
      <c r="N28" s="9" t="str">
        <f t="shared" si="17"/>
        <v/>
      </c>
      <c r="O28" s="10" t="str">
        <f t="shared" si="18"/>
        <v/>
      </c>
      <c r="P28" s="8" t="str">
        <f t="shared" si="4"/>
        <v/>
      </c>
      <c r="Q28" s="8" t="str">
        <f t="shared" si="5"/>
        <v/>
      </c>
      <c r="R28" s="9" t="str">
        <f>IF(AB28="","",WORKDAY.INTL(W28,AA28,V28,'Resmi Tatiller'!$A$2:$A$17))</f>
        <v/>
      </c>
      <c r="S28" s="10" t="str">
        <f t="shared" si="6"/>
        <v/>
      </c>
      <c r="T28" s="8" t="str">
        <f t="shared" si="7"/>
        <v>Boş</v>
      </c>
      <c r="U28" s="8">
        <f t="shared" si="8"/>
        <v>540</v>
      </c>
      <c r="V28" s="11" t="str">
        <f t="shared" si="9"/>
        <v>0000011</v>
      </c>
      <c r="W28" s="9" t="str">
        <f>IF(OR(N28="",O28=""),"",IF($AD28="24 Saat",N28,IF($AD28="12 Saat",IF(O28&gt;=TIME(20,0,0),WORKDAY.INTL(N28,1,V28,'Resmi Tatiller'!$A$2:$A$17),WORKDAY.INTL(N28-1,1,V28,'Resmi Tatiller'!$A$2:$A$17)),IF($AD28="2 Vardiya",IF(O28&lt;TIME(6,0,0),N28-1,IF(O28&lt;TIME(8,0,0),WORKDAY.INTL(N28-1,1,V28,'Resmi Tatiller'!$A$2:$A$17),N28)),IF(O28&gt;=TIME(18,0,0),WORKDAY.INTL(N28,1,V28,'Resmi Tatiller'!$A$2:$A$17),WORKDAY.INTL(N28-1,1,V28,'Resmi Tatiller'!$A$2:$A$17))))))</f>
        <v/>
      </c>
      <c r="X28" s="8" t="str">
        <f t="shared" si="10"/>
        <v/>
      </c>
      <c r="Y28" s="11" t="str">
        <f t="shared" si="11"/>
        <v/>
      </c>
      <c r="Z28" s="11" t="str">
        <f t="shared" si="12"/>
        <v/>
      </c>
      <c r="AA28" s="11" t="str">
        <f t="shared" si="13"/>
        <v/>
      </c>
      <c r="AB28" s="11" t="str">
        <f t="shared" si="14"/>
        <v/>
      </c>
      <c r="AC28" s="12" t="str">
        <f t="shared" si="15"/>
        <v/>
      </c>
      <c r="AD28" s="6" t="str">
        <f t="shared" si="16"/>
        <v>Gündüz</v>
      </c>
      <c r="AE28" s="18" t="str">
        <f t="shared" si="19"/>
        <v/>
      </c>
      <c r="AF28" s="18" t="str">
        <f t="shared" si="20"/>
        <v/>
      </c>
      <c r="AG28" s="19" t="str">
        <f t="shared" si="21"/>
        <v/>
      </c>
      <c r="AH28" s="18" t="str">
        <f>IF(AF28="","",WORKDAY.INTL(AF28-1,1,V28,'Resmi Tatiller'!$A$2:$A$17))</f>
        <v/>
      </c>
      <c r="AI28" s="18" t="str">
        <f t="shared" si="22"/>
        <v/>
      </c>
      <c r="AJ28" s="18" t="str">
        <f>IF(AE28="","",IF(AH28&lt;&gt;AF28,AH28+TIME(8,0,0),IF(AG28&lt;TIME(8,0,0),AF28+TIME(8,0,0),IF(AG28&lt;TIME(12,0,0),AE28,IF(AG28&lt;TIME(12,45,0),AF28+TIME(12,45,0),IF(AG28&lt;TIME(15,0,0),AE28,IF(AG28&lt;TIME(15,15,0),AF28+TIME(15,15,0),IF(AG28&lt;TIME(18,0,0),AE28,WORKDAY.INTL(AF28,1,V28,'Resmi Tatiller'!$A$2:$A$17)+TIME(8,0,0)))))))))</f>
        <v/>
      </c>
      <c r="AK28" s="18" t="str">
        <f>IF(AE28="","",IF(AH28&lt;&gt;AF28,AH28+TIME(8,0,0),IF(AG28&lt;TIME(8,0,0),AF28+TIME(8,0,0),IF(AG28&lt;TIME(12,0,0),AE28,IF(AG28&lt;TIME(12,45,0),AF28+TIME(12,45,0),IF(AG28&lt;TIME(15,0,0),AE28,IF(AG28&lt;TIME(15,15,0),AF28+TIME(15,15,0),IF(AG28&lt;TIME(20,0,0),AE28,WORKDAY.INTL(AF28,1,V28,'Resmi Tatiller'!$A$2:$A$17)+TIME(8,0,0)))))))))</f>
        <v/>
      </c>
      <c r="AL28" s="18" t="str">
        <f t="shared" si="23"/>
        <v/>
      </c>
    </row>
    <row r="29" spans="1:38" x14ac:dyDescent="0.25">
      <c r="A29" s="6" t="str">
        <f t="shared" si="0"/>
        <v/>
      </c>
      <c r="B29" s="6"/>
      <c r="C29" s="7" t="str">
        <f>IFERROR(VLOOKUP(B29,'Ürün Veri'!$A:$E,2,FALSE),"")</f>
        <v/>
      </c>
      <c r="D29" s="7" t="str">
        <f>IFERROR(VLOOKUP(B29,'Ürün Veri'!$A:$E,3,FALSE),"")</f>
        <v/>
      </c>
      <c r="E29" s="7" t="str">
        <f>IFERROR(VLOOKUP(B29,'Ürün Veri'!$A:$E,4,FALSE),"")</f>
        <v/>
      </c>
      <c r="F29" s="7" t="str">
        <f>IFERROR(VLOOKUP(B29,'Ürün Veri'!$A:$E,5,FALSE),"")</f>
        <v/>
      </c>
      <c r="G29" s="6"/>
      <c r="H29" s="6"/>
      <c r="I29" s="14">
        <v>10</v>
      </c>
      <c r="J29" s="15">
        <f t="shared" si="1"/>
        <v>45</v>
      </c>
      <c r="K29" s="15">
        <f t="shared" si="2"/>
        <v>15</v>
      </c>
      <c r="L29" s="8">
        <f t="shared" si="3"/>
        <v>9</v>
      </c>
      <c r="M29" s="6" t="s">
        <v>763</v>
      </c>
      <c r="N29" s="9" t="str">
        <f t="shared" si="17"/>
        <v/>
      </c>
      <c r="O29" s="10" t="str">
        <f t="shared" si="18"/>
        <v/>
      </c>
      <c r="P29" s="8" t="str">
        <f t="shared" si="4"/>
        <v/>
      </c>
      <c r="Q29" s="8" t="str">
        <f t="shared" si="5"/>
        <v/>
      </c>
      <c r="R29" s="9" t="str">
        <f>IF(AB29="","",WORKDAY.INTL(W29,AA29,V29,'Resmi Tatiller'!$A$2:$A$17))</f>
        <v/>
      </c>
      <c r="S29" s="10" t="str">
        <f t="shared" si="6"/>
        <v/>
      </c>
      <c r="T29" s="8" t="str">
        <f t="shared" si="7"/>
        <v>Boş</v>
      </c>
      <c r="U29" s="8">
        <f t="shared" si="8"/>
        <v>540</v>
      </c>
      <c r="V29" s="11" t="str">
        <f t="shared" si="9"/>
        <v>0000011</v>
      </c>
      <c r="W29" s="9" t="str">
        <f>IF(OR(N29="",O29=""),"",IF($AD29="24 Saat",N29,IF($AD29="12 Saat",IF(O29&gt;=TIME(20,0,0),WORKDAY.INTL(N29,1,V29,'Resmi Tatiller'!$A$2:$A$17),WORKDAY.INTL(N29-1,1,V29,'Resmi Tatiller'!$A$2:$A$17)),IF($AD29="2 Vardiya",IF(O29&lt;TIME(6,0,0),N29-1,IF(O29&lt;TIME(8,0,0),WORKDAY.INTL(N29-1,1,V29,'Resmi Tatiller'!$A$2:$A$17),N29)),IF(O29&gt;=TIME(18,0,0),WORKDAY.INTL(N29,1,V29,'Resmi Tatiller'!$A$2:$A$17),WORKDAY.INTL(N29-1,1,V29,'Resmi Tatiller'!$A$2:$A$17))))))</f>
        <v/>
      </c>
      <c r="X29" s="8" t="str">
        <f t="shared" si="10"/>
        <v/>
      </c>
      <c r="Y29" s="11" t="str">
        <f t="shared" si="11"/>
        <v/>
      </c>
      <c r="Z29" s="11" t="str">
        <f t="shared" si="12"/>
        <v/>
      </c>
      <c r="AA29" s="11" t="str">
        <f t="shared" si="13"/>
        <v/>
      </c>
      <c r="AB29" s="11" t="str">
        <f t="shared" si="14"/>
        <v/>
      </c>
      <c r="AC29" s="12" t="str">
        <f t="shared" si="15"/>
        <v/>
      </c>
      <c r="AD29" s="6" t="str">
        <f t="shared" si="16"/>
        <v>Gündüz</v>
      </c>
      <c r="AE29" s="18" t="str">
        <f t="shared" si="19"/>
        <v/>
      </c>
      <c r="AF29" s="18" t="str">
        <f t="shared" si="20"/>
        <v/>
      </c>
      <c r="AG29" s="19" t="str">
        <f t="shared" si="21"/>
        <v/>
      </c>
      <c r="AH29" s="18" t="str">
        <f>IF(AF29="","",WORKDAY.INTL(AF29-1,1,V29,'Resmi Tatiller'!$A$2:$A$17))</f>
        <v/>
      </c>
      <c r="AI29" s="18" t="str">
        <f t="shared" si="22"/>
        <v/>
      </c>
      <c r="AJ29" s="18" t="str">
        <f>IF(AE29="","",IF(AH29&lt;&gt;AF29,AH29+TIME(8,0,0),IF(AG29&lt;TIME(8,0,0),AF29+TIME(8,0,0),IF(AG29&lt;TIME(12,0,0),AE29,IF(AG29&lt;TIME(12,45,0),AF29+TIME(12,45,0),IF(AG29&lt;TIME(15,0,0),AE29,IF(AG29&lt;TIME(15,15,0),AF29+TIME(15,15,0),IF(AG29&lt;TIME(18,0,0),AE29,WORKDAY.INTL(AF29,1,V29,'Resmi Tatiller'!$A$2:$A$17)+TIME(8,0,0)))))))))</f>
        <v/>
      </c>
      <c r="AK29" s="18" t="str">
        <f>IF(AE29="","",IF(AH29&lt;&gt;AF29,AH29+TIME(8,0,0),IF(AG29&lt;TIME(8,0,0),AF29+TIME(8,0,0),IF(AG29&lt;TIME(12,0,0),AE29,IF(AG29&lt;TIME(12,45,0),AF29+TIME(12,45,0),IF(AG29&lt;TIME(15,0,0),AE29,IF(AG29&lt;TIME(15,15,0),AF29+TIME(15,15,0),IF(AG29&lt;TIME(20,0,0),AE29,WORKDAY.INTL(AF29,1,V29,'Resmi Tatiller'!$A$2:$A$17)+TIME(8,0,0)))))))))</f>
        <v/>
      </c>
      <c r="AL29" s="18" t="str">
        <f t="shared" si="23"/>
        <v/>
      </c>
    </row>
    <row r="30" spans="1:38" x14ac:dyDescent="0.25">
      <c r="A30" s="6" t="str">
        <f t="shared" si="0"/>
        <v/>
      </c>
      <c r="B30" s="6"/>
      <c r="C30" s="7" t="str">
        <f>IFERROR(VLOOKUP(B30,'Ürün Veri'!$A:$E,2,FALSE),"")</f>
        <v/>
      </c>
      <c r="D30" s="7" t="str">
        <f>IFERROR(VLOOKUP(B30,'Ürün Veri'!$A:$E,3,FALSE),"")</f>
        <v/>
      </c>
      <c r="E30" s="7" t="str">
        <f>IFERROR(VLOOKUP(B30,'Ürün Veri'!$A:$E,4,FALSE),"")</f>
        <v/>
      </c>
      <c r="F30" s="7" t="str">
        <f>IFERROR(VLOOKUP(B30,'Ürün Veri'!$A:$E,5,FALSE),"")</f>
        <v/>
      </c>
      <c r="G30" s="6"/>
      <c r="H30" s="6"/>
      <c r="I30" s="14">
        <v>10</v>
      </c>
      <c r="J30" s="15">
        <f t="shared" si="1"/>
        <v>45</v>
      </c>
      <c r="K30" s="15">
        <f t="shared" si="2"/>
        <v>15</v>
      </c>
      <c r="L30" s="8">
        <f t="shared" si="3"/>
        <v>9</v>
      </c>
      <c r="M30" s="6" t="s">
        <v>763</v>
      </c>
      <c r="N30" s="9" t="str">
        <f t="shared" si="17"/>
        <v/>
      </c>
      <c r="O30" s="10" t="str">
        <f t="shared" si="18"/>
        <v/>
      </c>
      <c r="P30" s="8" t="str">
        <f t="shared" si="4"/>
        <v/>
      </c>
      <c r="Q30" s="8" t="str">
        <f t="shared" si="5"/>
        <v/>
      </c>
      <c r="R30" s="9" t="str">
        <f>IF(AB30="","",WORKDAY.INTL(W30,AA30,V30,'Resmi Tatiller'!$A$2:$A$17))</f>
        <v/>
      </c>
      <c r="S30" s="10" t="str">
        <f t="shared" si="6"/>
        <v/>
      </c>
      <c r="T30" s="8" t="str">
        <f t="shared" si="7"/>
        <v>Boş</v>
      </c>
      <c r="U30" s="8">
        <f t="shared" si="8"/>
        <v>540</v>
      </c>
      <c r="V30" s="11" t="str">
        <f t="shared" si="9"/>
        <v>0000011</v>
      </c>
      <c r="W30" s="9" t="str">
        <f>IF(OR(N30="",O30=""),"",IF($AD30="24 Saat",N30,IF($AD30="12 Saat",IF(O30&gt;=TIME(20,0,0),WORKDAY.INTL(N30,1,V30,'Resmi Tatiller'!$A$2:$A$17),WORKDAY.INTL(N30-1,1,V30,'Resmi Tatiller'!$A$2:$A$17)),IF($AD30="2 Vardiya",IF(O30&lt;TIME(6,0,0),N30-1,IF(O30&lt;TIME(8,0,0),WORKDAY.INTL(N30-1,1,V30,'Resmi Tatiller'!$A$2:$A$17),N30)),IF(O30&gt;=TIME(18,0,0),WORKDAY.INTL(N30,1,V30,'Resmi Tatiller'!$A$2:$A$17),WORKDAY.INTL(N30-1,1,V30,'Resmi Tatiller'!$A$2:$A$17))))))</f>
        <v/>
      </c>
      <c r="X30" s="8" t="str">
        <f t="shared" si="10"/>
        <v/>
      </c>
      <c r="Y30" s="11" t="str">
        <f t="shared" si="11"/>
        <v/>
      </c>
      <c r="Z30" s="11" t="str">
        <f t="shared" si="12"/>
        <v/>
      </c>
      <c r="AA30" s="11" t="str">
        <f t="shared" si="13"/>
        <v/>
      </c>
      <c r="AB30" s="11" t="str">
        <f t="shared" si="14"/>
        <v/>
      </c>
      <c r="AC30" s="12" t="str">
        <f t="shared" si="15"/>
        <v/>
      </c>
      <c r="AD30" s="6" t="str">
        <f t="shared" si="16"/>
        <v>Gündüz</v>
      </c>
      <c r="AE30" s="18" t="str">
        <f t="shared" si="19"/>
        <v/>
      </c>
      <c r="AF30" s="18" t="str">
        <f t="shared" si="20"/>
        <v/>
      </c>
      <c r="AG30" s="19" t="str">
        <f t="shared" si="21"/>
        <v/>
      </c>
      <c r="AH30" s="18" t="str">
        <f>IF(AF30="","",WORKDAY.INTL(AF30-1,1,V30,'Resmi Tatiller'!$A$2:$A$17))</f>
        <v/>
      </c>
      <c r="AI30" s="18" t="str">
        <f t="shared" si="22"/>
        <v/>
      </c>
      <c r="AJ30" s="18" t="str">
        <f>IF(AE30="","",IF(AH30&lt;&gt;AF30,AH30+TIME(8,0,0),IF(AG30&lt;TIME(8,0,0),AF30+TIME(8,0,0),IF(AG30&lt;TIME(12,0,0),AE30,IF(AG30&lt;TIME(12,45,0),AF30+TIME(12,45,0),IF(AG30&lt;TIME(15,0,0),AE30,IF(AG30&lt;TIME(15,15,0),AF30+TIME(15,15,0),IF(AG30&lt;TIME(18,0,0),AE30,WORKDAY.INTL(AF30,1,V30,'Resmi Tatiller'!$A$2:$A$17)+TIME(8,0,0)))))))))</f>
        <v/>
      </c>
      <c r="AK30" s="18" t="str">
        <f>IF(AE30="","",IF(AH30&lt;&gt;AF30,AH30+TIME(8,0,0),IF(AG30&lt;TIME(8,0,0),AF30+TIME(8,0,0),IF(AG30&lt;TIME(12,0,0),AE30,IF(AG30&lt;TIME(12,45,0),AF30+TIME(12,45,0),IF(AG30&lt;TIME(15,0,0),AE30,IF(AG30&lt;TIME(15,15,0),AF30+TIME(15,15,0),IF(AG30&lt;TIME(20,0,0),AE30,WORKDAY.INTL(AF30,1,V30,'Resmi Tatiller'!$A$2:$A$17)+TIME(8,0,0)))))))))</f>
        <v/>
      </c>
      <c r="AL30" s="18" t="str">
        <f t="shared" si="23"/>
        <v/>
      </c>
    </row>
    <row r="31" spans="1:38" x14ac:dyDescent="0.25">
      <c r="A31" s="6" t="str">
        <f t="shared" si="0"/>
        <v/>
      </c>
      <c r="B31" s="6"/>
      <c r="C31" s="7" t="str">
        <f>IFERROR(VLOOKUP(B31,'Ürün Veri'!$A:$E,2,FALSE),"")</f>
        <v/>
      </c>
      <c r="D31" s="7" t="str">
        <f>IFERROR(VLOOKUP(B31,'Ürün Veri'!$A:$E,3,FALSE),"")</f>
        <v/>
      </c>
      <c r="E31" s="7" t="str">
        <f>IFERROR(VLOOKUP(B31,'Ürün Veri'!$A:$E,4,FALSE),"")</f>
        <v/>
      </c>
      <c r="F31" s="7" t="str">
        <f>IFERROR(VLOOKUP(B31,'Ürün Veri'!$A:$E,5,FALSE),"")</f>
        <v/>
      </c>
      <c r="G31" s="6"/>
      <c r="H31" s="6"/>
      <c r="I31" s="14">
        <v>10</v>
      </c>
      <c r="J31" s="15">
        <f t="shared" si="1"/>
        <v>45</v>
      </c>
      <c r="K31" s="15">
        <f t="shared" si="2"/>
        <v>15</v>
      </c>
      <c r="L31" s="8">
        <f t="shared" si="3"/>
        <v>9</v>
      </c>
      <c r="M31" s="6" t="s">
        <v>763</v>
      </c>
      <c r="N31" s="9" t="str">
        <f t="shared" si="17"/>
        <v/>
      </c>
      <c r="O31" s="10" t="str">
        <f t="shared" si="18"/>
        <v/>
      </c>
      <c r="P31" s="8" t="str">
        <f t="shared" si="4"/>
        <v/>
      </c>
      <c r="Q31" s="8" t="str">
        <f t="shared" si="5"/>
        <v/>
      </c>
      <c r="R31" s="9" t="str">
        <f>IF(AB31="","",WORKDAY.INTL(W31,AA31,V31,'Resmi Tatiller'!$A$2:$A$17))</f>
        <v/>
      </c>
      <c r="S31" s="10" t="str">
        <f t="shared" si="6"/>
        <v/>
      </c>
      <c r="T31" s="8" t="str">
        <f t="shared" si="7"/>
        <v>Boş</v>
      </c>
      <c r="U31" s="8">
        <f t="shared" si="8"/>
        <v>540</v>
      </c>
      <c r="V31" s="11" t="str">
        <f t="shared" si="9"/>
        <v>0000011</v>
      </c>
      <c r="W31" s="9" t="str">
        <f>IF(OR(N31="",O31=""),"",IF($AD31="24 Saat",N31,IF($AD31="12 Saat",IF(O31&gt;=TIME(20,0,0),WORKDAY.INTL(N31,1,V31,'Resmi Tatiller'!$A$2:$A$17),WORKDAY.INTL(N31-1,1,V31,'Resmi Tatiller'!$A$2:$A$17)),IF($AD31="2 Vardiya",IF(O31&lt;TIME(6,0,0),N31-1,IF(O31&lt;TIME(8,0,0),WORKDAY.INTL(N31-1,1,V31,'Resmi Tatiller'!$A$2:$A$17),N31)),IF(O31&gt;=TIME(18,0,0),WORKDAY.INTL(N31,1,V31,'Resmi Tatiller'!$A$2:$A$17),WORKDAY.INTL(N31-1,1,V31,'Resmi Tatiller'!$A$2:$A$17))))))</f>
        <v/>
      </c>
      <c r="X31" s="8" t="str">
        <f t="shared" si="10"/>
        <v/>
      </c>
      <c r="Y31" s="11" t="str">
        <f t="shared" si="11"/>
        <v/>
      </c>
      <c r="Z31" s="11" t="str">
        <f t="shared" si="12"/>
        <v/>
      </c>
      <c r="AA31" s="11" t="str">
        <f t="shared" si="13"/>
        <v/>
      </c>
      <c r="AB31" s="11" t="str">
        <f t="shared" si="14"/>
        <v/>
      </c>
      <c r="AC31" s="12" t="str">
        <f t="shared" si="15"/>
        <v/>
      </c>
      <c r="AD31" s="6" t="str">
        <f t="shared" si="16"/>
        <v>Gündüz</v>
      </c>
      <c r="AE31" s="18" t="str">
        <f t="shared" si="19"/>
        <v/>
      </c>
      <c r="AF31" s="18" t="str">
        <f t="shared" si="20"/>
        <v/>
      </c>
      <c r="AG31" s="19" t="str">
        <f t="shared" si="21"/>
        <v/>
      </c>
      <c r="AH31" s="18" t="str">
        <f>IF(AF31="","",WORKDAY.INTL(AF31-1,1,V31,'Resmi Tatiller'!$A$2:$A$17))</f>
        <v/>
      </c>
      <c r="AI31" s="18" t="str">
        <f t="shared" si="22"/>
        <v/>
      </c>
      <c r="AJ31" s="18" t="str">
        <f>IF(AE31="","",IF(AH31&lt;&gt;AF31,AH31+TIME(8,0,0),IF(AG31&lt;TIME(8,0,0),AF31+TIME(8,0,0),IF(AG31&lt;TIME(12,0,0),AE31,IF(AG31&lt;TIME(12,45,0),AF31+TIME(12,45,0),IF(AG31&lt;TIME(15,0,0),AE31,IF(AG31&lt;TIME(15,15,0),AF31+TIME(15,15,0),IF(AG31&lt;TIME(18,0,0),AE31,WORKDAY.INTL(AF31,1,V31,'Resmi Tatiller'!$A$2:$A$17)+TIME(8,0,0)))))))))</f>
        <v/>
      </c>
      <c r="AK31" s="18" t="str">
        <f>IF(AE31="","",IF(AH31&lt;&gt;AF31,AH31+TIME(8,0,0),IF(AG31&lt;TIME(8,0,0),AF31+TIME(8,0,0),IF(AG31&lt;TIME(12,0,0),AE31,IF(AG31&lt;TIME(12,45,0),AF31+TIME(12,45,0),IF(AG31&lt;TIME(15,0,0),AE31,IF(AG31&lt;TIME(15,15,0),AF31+TIME(15,15,0),IF(AG31&lt;TIME(20,0,0),AE31,WORKDAY.INTL(AF31,1,V31,'Resmi Tatiller'!$A$2:$A$17)+TIME(8,0,0)))))))))</f>
        <v/>
      </c>
      <c r="AL31" s="18" t="str">
        <f t="shared" si="23"/>
        <v/>
      </c>
    </row>
    <row r="32" spans="1:38" x14ac:dyDescent="0.25">
      <c r="A32" s="6" t="str">
        <f t="shared" si="0"/>
        <v/>
      </c>
      <c r="B32" s="6"/>
      <c r="C32" s="7" t="str">
        <f>IFERROR(VLOOKUP(B32,'Ürün Veri'!$A:$E,2,FALSE),"")</f>
        <v/>
      </c>
      <c r="D32" s="7" t="str">
        <f>IFERROR(VLOOKUP(B32,'Ürün Veri'!$A:$E,3,FALSE),"")</f>
        <v/>
      </c>
      <c r="E32" s="7" t="str">
        <f>IFERROR(VLOOKUP(B32,'Ürün Veri'!$A:$E,4,FALSE),"")</f>
        <v/>
      </c>
      <c r="F32" s="7" t="str">
        <f>IFERROR(VLOOKUP(B32,'Ürün Veri'!$A:$E,5,FALSE),"")</f>
        <v/>
      </c>
      <c r="G32" s="6"/>
      <c r="H32" s="6"/>
      <c r="I32" s="14">
        <v>10</v>
      </c>
      <c r="J32" s="15">
        <f t="shared" si="1"/>
        <v>45</v>
      </c>
      <c r="K32" s="15">
        <f t="shared" si="2"/>
        <v>15</v>
      </c>
      <c r="L32" s="8">
        <f t="shared" si="3"/>
        <v>9</v>
      </c>
      <c r="M32" s="6" t="s">
        <v>763</v>
      </c>
      <c r="N32" s="9" t="str">
        <f t="shared" si="17"/>
        <v/>
      </c>
      <c r="O32" s="10" t="str">
        <f t="shared" si="18"/>
        <v/>
      </c>
      <c r="P32" s="8" t="str">
        <f t="shared" si="4"/>
        <v/>
      </c>
      <c r="Q32" s="8" t="str">
        <f t="shared" si="5"/>
        <v/>
      </c>
      <c r="R32" s="9" t="str">
        <f>IF(AB32="","",WORKDAY.INTL(W32,AA32,V32,'Resmi Tatiller'!$A$2:$A$17))</f>
        <v/>
      </c>
      <c r="S32" s="10" t="str">
        <f t="shared" si="6"/>
        <v/>
      </c>
      <c r="T32" s="8" t="str">
        <f t="shared" si="7"/>
        <v>Boş</v>
      </c>
      <c r="U32" s="8">
        <f t="shared" si="8"/>
        <v>540</v>
      </c>
      <c r="V32" s="11" t="str">
        <f t="shared" si="9"/>
        <v>0000011</v>
      </c>
      <c r="W32" s="9" t="str">
        <f>IF(OR(N32="",O32=""),"",IF($AD32="24 Saat",N32,IF($AD32="12 Saat",IF(O32&gt;=TIME(20,0,0),WORKDAY.INTL(N32,1,V32,'Resmi Tatiller'!$A$2:$A$17),WORKDAY.INTL(N32-1,1,V32,'Resmi Tatiller'!$A$2:$A$17)),IF($AD32="2 Vardiya",IF(O32&lt;TIME(6,0,0),N32-1,IF(O32&lt;TIME(8,0,0),WORKDAY.INTL(N32-1,1,V32,'Resmi Tatiller'!$A$2:$A$17),N32)),IF(O32&gt;=TIME(18,0,0),WORKDAY.INTL(N32,1,V32,'Resmi Tatiller'!$A$2:$A$17),WORKDAY.INTL(N32-1,1,V32,'Resmi Tatiller'!$A$2:$A$17))))))</f>
        <v/>
      </c>
      <c r="X32" s="8" t="str">
        <f t="shared" si="10"/>
        <v/>
      </c>
      <c r="Y32" s="11" t="str">
        <f t="shared" si="11"/>
        <v/>
      </c>
      <c r="Z32" s="11" t="str">
        <f t="shared" si="12"/>
        <v/>
      </c>
      <c r="AA32" s="11" t="str">
        <f t="shared" si="13"/>
        <v/>
      </c>
      <c r="AB32" s="11" t="str">
        <f t="shared" si="14"/>
        <v/>
      </c>
      <c r="AC32" s="12" t="str">
        <f t="shared" si="15"/>
        <v/>
      </c>
      <c r="AD32" s="6" t="str">
        <f t="shared" si="16"/>
        <v>Gündüz</v>
      </c>
      <c r="AE32" s="18" t="str">
        <f t="shared" si="19"/>
        <v/>
      </c>
      <c r="AF32" s="18" t="str">
        <f t="shared" si="20"/>
        <v/>
      </c>
      <c r="AG32" s="19" t="str">
        <f t="shared" si="21"/>
        <v/>
      </c>
      <c r="AH32" s="18" t="str">
        <f>IF(AF32="","",WORKDAY.INTL(AF32-1,1,V32,'Resmi Tatiller'!$A$2:$A$17))</f>
        <v/>
      </c>
      <c r="AI32" s="18" t="str">
        <f t="shared" si="22"/>
        <v/>
      </c>
      <c r="AJ32" s="18" t="str">
        <f>IF(AE32="","",IF(AH32&lt;&gt;AF32,AH32+TIME(8,0,0),IF(AG32&lt;TIME(8,0,0),AF32+TIME(8,0,0),IF(AG32&lt;TIME(12,0,0),AE32,IF(AG32&lt;TIME(12,45,0),AF32+TIME(12,45,0),IF(AG32&lt;TIME(15,0,0),AE32,IF(AG32&lt;TIME(15,15,0),AF32+TIME(15,15,0),IF(AG32&lt;TIME(18,0,0),AE32,WORKDAY.INTL(AF32,1,V32,'Resmi Tatiller'!$A$2:$A$17)+TIME(8,0,0)))))))))</f>
        <v/>
      </c>
      <c r="AK32" s="18" t="str">
        <f>IF(AE32="","",IF(AH32&lt;&gt;AF32,AH32+TIME(8,0,0),IF(AG32&lt;TIME(8,0,0),AF32+TIME(8,0,0),IF(AG32&lt;TIME(12,0,0),AE32,IF(AG32&lt;TIME(12,45,0),AF32+TIME(12,45,0),IF(AG32&lt;TIME(15,0,0),AE32,IF(AG32&lt;TIME(15,15,0),AF32+TIME(15,15,0),IF(AG32&lt;TIME(20,0,0),AE32,WORKDAY.INTL(AF32,1,V32,'Resmi Tatiller'!$A$2:$A$17)+TIME(8,0,0)))))))))</f>
        <v/>
      </c>
      <c r="AL32" s="18" t="str">
        <f t="shared" si="23"/>
        <v/>
      </c>
    </row>
    <row r="33" spans="1:38" x14ac:dyDescent="0.25">
      <c r="A33" s="6" t="str">
        <f t="shared" si="0"/>
        <v/>
      </c>
      <c r="B33" s="6"/>
      <c r="C33" s="7" t="str">
        <f>IFERROR(VLOOKUP(B33,'Ürün Veri'!$A:$E,2,FALSE),"")</f>
        <v/>
      </c>
      <c r="D33" s="7" t="str">
        <f>IFERROR(VLOOKUP(B33,'Ürün Veri'!$A:$E,3,FALSE),"")</f>
        <v/>
      </c>
      <c r="E33" s="7" t="str">
        <f>IFERROR(VLOOKUP(B33,'Ürün Veri'!$A:$E,4,FALSE),"")</f>
        <v/>
      </c>
      <c r="F33" s="7" t="str">
        <f>IFERROR(VLOOKUP(B33,'Ürün Veri'!$A:$E,5,FALSE),"")</f>
        <v/>
      </c>
      <c r="G33" s="6"/>
      <c r="H33" s="6"/>
      <c r="I33" s="14">
        <v>10</v>
      </c>
      <c r="J33" s="15">
        <f t="shared" si="1"/>
        <v>45</v>
      </c>
      <c r="K33" s="15">
        <f t="shared" si="2"/>
        <v>15</v>
      </c>
      <c r="L33" s="8">
        <f t="shared" si="3"/>
        <v>9</v>
      </c>
      <c r="M33" s="6" t="s">
        <v>763</v>
      </c>
      <c r="N33" s="9" t="str">
        <f t="shared" si="17"/>
        <v/>
      </c>
      <c r="O33" s="10" t="str">
        <f t="shared" si="18"/>
        <v/>
      </c>
      <c r="P33" s="8" t="str">
        <f t="shared" si="4"/>
        <v/>
      </c>
      <c r="Q33" s="8" t="str">
        <f t="shared" si="5"/>
        <v/>
      </c>
      <c r="R33" s="9" t="str">
        <f>IF(AB33="","",WORKDAY.INTL(W33,AA33,V33,'Resmi Tatiller'!$A$2:$A$17))</f>
        <v/>
      </c>
      <c r="S33" s="10" t="str">
        <f t="shared" si="6"/>
        <v/>
      </c>
      <c r="T33" s="8" t="str">
        <f t="shared" si="7"/>
        <v>Boş</v>
      </c>
      <c r="U33" s="8">
        <f t="shared" si="8"/>
        <v>540</v>
      </c>
      <c r="V33" s="11" t="str">
        <f t="shared" si="9"/>
        <v>0000011</v>
      </c>
      <c r="W33" s="9" t="str">
        <f>IF(OR(N33="",O33=""),"",IF($AD33="24 Saat",N33,IF($AD33="12 Saat",IF(O33&gt;=TIME(20,0,0),WORKDAY.INTL(N33,1,V33,'Resmi Tatiller'!$A$2:$A$17),WORKDAY.INTL(N33-1,1,V33,'Resmi Tatiller'!$A$2:$A$17)),IF($AD33="2 Vardiya",IF(O33&lt;TIME(6,0,0),N33-1,IF(O33&lt;TIME(8,0,0),WORKDAY.INTL(N33-1,1,V33,'Resmi Tatiller'!$A$2:$A$17),N33)),IF(O33&gt;=TIME(18,0,0),WORKDAY.INTL(N33,1,V33,'Resmi Tatiller'!$A$2:$A$17),WORKDAY.INTL(N33-1,1,V33,'Resmi Tatiller'!$A$2:$A$17))))))</f>
        <v/>
      </c>
      <c r="X33" s="8" t="str">
        <f t="shared" si="10"/>
        <v/>
      </c>
      <c r="Y33" s="11" t="str">
        <f t="shared" si="11"/>
        <v/>
      </c>
      <c r="Z33" s="11" t="str">
        <f t="shared" si="12"/>
        <v/>
      </c>
      <c r="AA33" s="11" t="str">
        <f t="shared" si="13"/>
        <v/>
      </c>
      <c r="AB33" s="11" t="str">
        <f t="shared" si="14"/>
        <v/>
      </c>
      <c r="AC33" s="12" t="str">
        <f t="shared" si="15"/>
        <v/>
      </c>
      <c r="AD33" s="6" t="str">
        <f t="shared" si="16"/>
        <v>Gündüz</v>
      </c>
      <c r="AE33" s="18" t="str">
        <f t="shared" si="19"/>
        <v/>
      </c>
      <c r="AF33" s="18" t="str">
        <f t="shared" si="20"/>
        <v/>
      </c>
      <c r="AG33" s="19" t="str">
        <f t="shared" si="21"/>
        <v/>
      </c>
      <c r="AH33" s="18" t="str">
        <f>IF(AF33="","",WORKDAY.INTL(AF33-1,1,V33,'Resmi Tatiller'!$A$2:$A$17))</f>
        <v/>
      </c>
      <c r="AI33" s="18" t="str">
        <f t="shared" si="22"/>
        <v/>
      </c>
      <c r="AJ33" s="18" t="str">
        <f>IF(AE33="","",IF(AH33&lt;&gt;AF33,AH33+TIME(8,0,0),IF(AG33&lt;TIME(8,0,0),AF33+TIME(8,0,0),IF(AG33&lt;TIME(12,0,0),AE33,IF(AG33&lt;TIME(12,45,0),AF33+TIME(12,45,0),IF(AG33&lt;TIME(15,0,0),AE33,IF(AG33&lt;TIME(15,15,0),AF33+TIME(15,15,0),IF(AG33&lt;TIME(18,0,0),AE33,WORKDAY.INTL(AF33,1,V33,'Resmi Tatiller'!$A$2:$A$17)+TIME(8,0,0)))))))))</f>
        <v/>
      </c>
      <c r="AK33" s="18" t="str">
        <f>IF(AE33="","",IF(AH33&lt;&gt;AF33,AH33+TIME(8,0,0),IF(AG33&lt;TIME(8,0,0),AF33+TIME(8,0,0),IF(AG33&lt;TIME(12,0,0),AE33,IF(AG33&lt;TIME(12,45,0),AF33+TIME(12,45,0),IF(AG33&lt;TIME(15,0,0),AE33,IF(AG33&lt;TIME(15,15,0),AF33+TIME(15,15,0),IF(AG33&lt;TIME(20,0,0),AE33,WORKDAY.INTL(AF33,1,V33,'Resmi Tatiller'!$A$2:$A$17)+TIME(8,0,0)))))))))</f>
        <v/>
      </c>
      <c r="AL33" s="18" t="str">
        <f t="shared" si="23"/>
        <v/>
      </c>
    </row>
    <row r="34" spans="1:38" x14ac:dyDescent="0.25">
      <c r="A34" s="6" t="str">
        <f t="shared" si="0"/>
        <v/>
      </c>
      <c r="B34" s="6"/>
      <c r="C34" s="7" t="str">
        <f>IFERROR(VLOOKUP(B34,'Ürün Veri'!$A:$E,2,FALSE),"")</f>
        <v/>
      </c>
      <c r="D34" s="7" t="str">
        <f>IFERROR(VLOOKUP(B34,'Ürün Veri'!$A:$E,3,FALSE),"")</f>
        <v/>
      </c>
      <c r="E34" s="7" t="str">
        <f>IFERROR(VLOOKUP(B34,'Ürün Veri'!$A:$E,4,FALSE),"")</f>
        <v/>
      </c>
      <c r="F34" s="7" t="str">
        <f>IFERROR(VLOOKUP(B34,'Ürün Veri'!$A:$E,5,FALSE),"")</f>
        <v/>
      </c>
      <c r="G34" s="6"/>
      <c r="H34" s="6"/>
      <c r="I34" s="14">
        <v>10</v>
      </c>
      <c r="J34" s="15">
        <f t="shared" si="1"/>
        <v>45</v>
      </c>
      <c r="K34" s="15">
        <f t="shared" si="2"/>
        <v>15</v>
      </c>
      <c r="L34" s="8">
        <f t="shared" si="3"/>
        <v>9</v>
      </c>
      <c r="M34" s="6" t="s">
        <v>763</v>
      </c>
      <c r="N34" s="9" t="str">
        <f t="shared" si="17"/>
        <v/>
      </c>
      <c r="O34" s="10" t="str">
        <f t="shared" si="18"/>
        <v/>
      </c>
      <c r="P34" s="8" t="str">
        <f t="shared" si="4"/>
        <v/>
      </c>
      <c r="Q34" s="8" t="str">
        <f t="shared" si="5"/>
        <v/>
      </c>
      <c r="R34" s="9" t="str">
        <f>IF(AB34="","",WORKDAY.INTL(W34,AA34,V34,'Resmi Tatiller'!$A$2:$A$17))</f>
        <v/>
      </c>
      <c r="S34" s="10" t="str">
        <f t="shared" si="6"/>
        <v/>
      </c>
      <c r="T34" s="8" t="str">
        <f t="shared" si="7"/>
        <v>Boş</v>
      </c>
      <c r="U34" s="8">
        <f t="shared" si="8"/>
        <v>540</v>
      </c>
      <c r="V34" s="11" t="str">
        <f t="shared" si="9"/>
        <v>0000011</v>
      </c>
      <c r="W34" s="9" t="str">
        <f>IF(OR(N34="",O34=""),"",IF($AD34="24 Saat",N34,IF($AD34="12 Saat",IF(O34&gt;=TIME(20,0,0),WORKDAY.INTL(N34,1,V34,'Resmi Tatiller'!$A$2:$A$17),WORKDAY.INTL(N34-1,1,V34,'Resmi Tatiller'!$A$2:$A$17)),IF($AD34="2 Vardiya",IF(O34&lt;TIME(6,0,0),N34-1,IF(O34&lt;TIME(8,0,0),WORKDAY.INTL(N34-1,1,V34,'Resmi Tatiller'!$A$2:$A$17),N34)),IF(O34&gt;=TIME(18,0,0),WORKDAY.INTL(N34,1,V34,'Resmi Tatiller'!$A$2:$A$17),WORKDAY.INTL(N34-1,1,V34,'Resmi Tatiller'!$A$2:$A$17))))))</f>
        <v/>
      </c>
      <c r="X34" s="8" t="str">
        <f t="shared" si="10"/>
        <v/>
      </c>
      <c r="Y34" s="11" t="str">
        <f t="shared" si="11"/>
        <v/>
      </c>
      <c r="Z34" s="11" t="str">
        <f t="shared" si="12"/>
        <v/>
      </c>
      <c r="AA34" s="11" t="str">
        <f t="shared" si="13"/>
        <v/>
      </c>
      <c r="AB34" s="11" t="str">
        <f t="shared" si="14"/>
        <v/>
      </c>
      <c r="AC34" s="12" t="str">
        <f t="shared" si="15"/>
        <v/>
      </c>
      <c r="AD34" s="6" t="str">
        <f t="shared" si="16"/>
        <v>Gündüz</v>
      </c>
      <c r="AE34" s="18" t="str">
        <f t="shared" si="19"/>
        <v/>
      </c>
      <c r="AF34" s="18" t="str">
        <f t="shared" si="20"/>
        <v/>
      </c>
      <c r="AG34" s="19" t="str">
        <f t="shared" si="21"/>
        <v/>
      </c>
      <c r="AH34" s="18" t="str">
        <f>IF(AF34="","",WORKDAY.INTL(AF34-1,1,V34,'Resmi Tatiller'!$A$2:$A$17))</f>
        <v/>
      </c>
      <c r="AI34" s="18" t="str">
        <f t="shared" si="22"/>
        <v/>
      </c>
      <c r="AJ34" s="18" t="str">
        <f>IF(AE34="","",IF(AH34&lt;&gt;AF34,AH34+TIME(8,0,0),IF(AG34&lt;TIME(8,0,0),AF34+TIME(8,0,0),IF(AG34&lt;TIME(12,0,0),AE34,IF(AG34&lt;TIME(12,45,0),AF34+TIME(12,45,0),IF(AG34&lt;TIME(15,0,0),AE34,IF(AG34&lt;TIME(15,15,0),AF34+TIME(15,15,0),IF(AG34&lt;TIME(18,0,0),AE34,WORKDAY.INTL(AF34,1,V34,'Resmi Tatiller'!$A$2:$A$17)+TIME(8,0,0)))))))))</f>
        <v/>
      </c>
      <c r="AK34" s="18" t="str">
        <f>IF(AE34="","",IF(AH34&lt;&gt;AF34,AH34+TIME(8,0,0),IF(AG34&lt;TIME(8,0,0),AF34+TIME(8,0,0),IF(AG34&lt;TIME(12,0,0),AE34,IF(AG34&lt;TIME(12,45,0),AF34+TIME(12,45,0),IF(AG34&lt;TIME(15,0,0),AE34,IF(AG34&lt;TIME(15,15,0),AF34+TIME(15,15,0),IF(AG34&lt;TIME(20,0,0),AE34,WORKDAY.INTL(AF34,1,V34,'Resmi Tatiller'!$A$2:$A$17)+TIME(8,0,0)))))))))</f>
        <v/>
      </c>
      <c r="AL34" s="18" t="str">
        <f t="shared" si="23"/>
        <v/>
      </c>
    </row>
    <row r="35" spans="1:38" x14ac:dyDescent="0.25">
      <c r="A35" s="6" t="str">
        <f t="shared" ref="A35:A66" si="24">IF($B35="","",ROW()-2)</f>
        <v/>
      </c>
      <c r="B35" s="6"/>
      <c r="C35" s="7" t="str">
        <f>IFERROR(VLOOKUP(B35,'Ürün Veri'!$A:$E,2,FALSE),"")</f>
        <v/>
      </c>
      <c r="D35" s="7" t="str">
        <f>IFERROR(VLOOKUP(B35,'Ürün Veri'!$A:$E,3,FALSE),"")</f>
        <v/>
      </c>
      <c r="E35" s="7" t="str">
        <f>IFERROR(VLOOKUP(B35,'Ürün Veri'!$A:$E,4,FALSE),"")</f>
        <v/>
      </c>
      <c r="F35" s="7" t="str">
        <f>IFERROR(VLOOKUP(B35,'Ürün Veri'!$A:$E,5,FALSE),"")</f>
        <v/>
      </c>
      <c r="G35" s="6"/>
      <c r="H35" s="6"/>
      <c r="I35" s="14">
        <v>10</v>
      </c>
      <c r="J35" s="15">
        <f t="shared" ref="J35:J66" si="25">IF($I35="","",IF(VALUE($I35)=24,90,45))</f>
        <v>45</v>
      </c>
      <c r="K35" s="15">
        <f t="shared" ref="K35:K66" si="26">IF($I35="","",IF(VALUE($I35)=24,30,15))</f>
        <v>15</v>
      </c>
      <c r="L35" s="8">
        <f t="shared" ref="L35:L66" si="27">IF($I35="","",VALUE($I35)-($J35+$K35)/60)</f>
        <v>9</v>
      </c>
      <c r="M35" s="6" t="s">
        <v>763</v>
      </c>
      <c r="N35" s="9" t="str">
        <f t="shared" si="17"/>
        <v/>
      </c>
      <c r="O35" s="10" t="str">
        <f t="shared" si="18"/>
        <v/>
      </c>
      <c r="P35" s="8" t="str">
        <f t="shared" ref="P35:P66" si="28">IF(OR(E35="",F35="",G35="",E35=0),"",G35/E35*F35/3600)</f>
        <v/>
      </c>
      <c r="Q35" s="8" t="str">
        <f t="shared" ref="Q35:Q66" si="29">IF(OR(P35="",L35="",L35=0),"",P35/L35)</f>
        <v/>
      </c>
      <c r="R35" s="9" t="str">
        <f>IF(AB35="","",WORKDAY.INTL(W35,AA35,V35,'Resmi Tatiller'!$A$2:$A$17))</f>
        <v/>
      </c>
      <c r="S35" s="10" t="str">
        <f t="shared" ref="S35:S66" si="30">IF(AB35="","",IF($AD35="24 Saat",AB35/1440,IF($AD35="12 Saat",IF(AB35&lt;=240,TIME(8,0,0)+AB35/1440,IF(AB35&lt;=375,TIME(12,45,0)+(AB35-240)/1440,TIME(15,15,0)+(AB35-375)/1440)),IF($AD35="2 Vardiya",IF(AB35&lt;=240,TIME(8,0,0)+AB35/1440,IF(AB35&lt;=375,TIME(12,45,0)+(AB35-240)/1440,IF(AB35&lt;=540,TIME(15,15,0)+(AB35-375)/1440,IF(AB35&lt;=780,TIME(20,0,0)+(AB35-540)/1440,IF(AB35&lt;=915,1+TIME(0,45,0)+(AB35-780)/1440,1+TIME(3,15,0)+(AB35-915)/1440))))),IF(AB35&lt;=240,TIME(8,0,0)+AB35/1440,IF(AB35&lt;=375,TIME(12,45,0)+(AB35-240)/1440,TIME(15,15,0)+(AB35-375)/1440))))))</f>
        <v/>
      </c>
      <c r="T35" s="8" t="str">
        <f t="shared" ref="T35:T66" si="31">IF(B35="","Boş",IF(OR(G35="",N35="",O35=""),"Eksik",IF(OR(R35="",S35=""),"Kontrol","Planlandı")))</f>
        <v>Boş</v>
      </c>
      <c r="U35" s="8">
        <f t="shared" ref="U35:U66" si="32">IF($AD35="24 Saat",1440,IF($AD35="2 Vardiya",1080,IF($AD35="12 Saat",660,IF($AD35="Gündüz",540,IF(L35="","",L35*60)))))</f>
        <v>540</v>
      </c>
      <c r="V35" s="11" t="str">
        <f t="shared" ref="V35:V66" si="33">IF(M35="Çalışmaz","0000011","0000000")</f>
        <v>0000011</v>
      </c>
      <c r="W35" s="9" t="str">
        <f>IF(OR(N35="",O35=""),"",IF($AD35="24 Saat",N35,IF($AD35="12 Saat",IF(O35&gt;=TIME(20,0,0),WORKDAY.INTL(N35,1,V35,'Resmi Tatiller'!$A$2:$A$17),WORKDAY.INTL(N35-1,1,V35,'Resmi Tatiller'!$A$2:$A$17)),IF($AD35="2 Vardiya",IF(O35&lt;TIME(6,0,0),N35-1,IF(O35&lt;TIME(8,0,0),WORKDAY.INTL(N35-1,1,V35,'Resmi Tatiller'!$A$2:$A$17),N35)),IF(O35&gt;=TIME(18,0,0),WORKDAY.INTL(N35,1,V35,'Resmi Tatiller'!$A$2:$A$17),WORKDAY.INTL(N35-1,1,V35,'Resmi Tatiller'!$A$2:$A$17))))))</f>
        <v/>
      </c>
      <c r="X35" s="8" t="str">
        <f t="shared" ref="X35:X66" si="34">IF(W35="","",IF($AD35="24 Saat",MOD(O35,1)*1440,IF($AD35="12 Saat",IF(W35&lt;&gt;N35,0,IF(O35&lt;TIME(8,0,0),0,IF(O35&lt;TIME(12,0,0),(O35-TIME(8,0,0))*1440,IF(O35&lt;TIME(12,45,0),240,IF(O35&lt;TIME(15,0,0),240+(O35-TIME(12,45,0))*1440,IF(O35&lt;TIME(15,15,0),375,IF(O35&lt;TIME(20,0,0),375+(O35-TIME(15,15,0))*1440,0))))))),IF($AD35="2 Vardiya",IF(O35&lt;TIME(6,0,0),IF(O35&lt;TIME(0,45,0),780,IF(O35&lt;TIME(3,0,0),780+(O35-TIME(0,45,0))*1440,IF(O35&lt;TIME(3,15,0),915,915+(O35-TIME(3,15,0))*1440))),IF(O35&lt;TIME(8,0,0),0,IF(O35&lt;TIME(12,0,0),(O35-TIME(8,0,0))*1440,IF(O35&lt;TIME(12,45,0),240,IF(O35&lt;TIME(15,0,0),240+(O35-TIME(12,45,0))*1440,IF(O35&lt;TIME(15,15,0),375,IF(O35&lt;TIME(18,0,0),375+(O35-TIME(15,15,0))*1440,IF(O35&lt;TIME(20,0,0),540,540+(O35-TIME(20,0,0))*1440)))))))),IF(W35&lt;&gt;N35,0,IF(O35&lt;TIME(8,0,0),0,IF(O35&lt;TIME(12,0,0),(O35-TIME(8,0,0))*1440,IF(O35&lt;TIME(12,45,0),240,IF(O35&lt;TIME(15,0,0),240+(O35-TIME(12,45,0))*1440,IF(O35&lt;TIME(15,15,0),375,IF(O35&lt;TIME(18,0,0),375+(O35-TIME(15,15,0))*1440,0)))))))))))</f>
        <v/>
      </c>
      <c r="Y35" s="11" t="str">
        <f t="shared" ref="Y35:Y66" si="35">IF(P35="","",ROUNDUP(P35*60,0))</f>
        <v/>
      </c>
      <c r="Z35" s="11" t="str">
        <f t="shared" ref="Z35:Z66" si="36">IF(Y35="","",N(X35)+Y35)</f>
        <v/>
      </c>
      <c r="AA35" s="11" t="str">
        <f t="shared" ref="AA35:AA66" si="37">IF(OR(Z35="",U35="",U35=0),"",INT((Z35-1)/U35))</f>
        <v/>
      </c>
      <c r="AB35" s="11" t="str">
        <f t="shared" ref="AB35:AB66" si="38">IF(OR(Z35="",U35="",U35=0),"",MOD(Z35-1,U35)+1)</f>
        <v/>
      </c>
      <c r="AC35" s="12" t="str">
        <f t="shared" ref="AC35:AC66" si="39">IF(AB35="","",R35+S35)</f>
        <v/>
      </c>
      <c r="AD35" s="6" t="str">
        <f t="shared" ref="AD35:AD66" si="40">IF($I35="","",IF(VALUE($I35)=10,"Gündüz",IF(VALUE($I35)=12,"12 Saat",IF(VALUE($I35)=24,"2 Vardiya",""))))</f>
        <v>Gündüz</v>
      </c>
      <c r="AE35" s="18" t="str">
        <f t="shared" si="19"/>
        <v/>
      </c>
      <c r="AF35" s="18" t="str">
        <f t="shared" si="20"/>
        <v/>
      </c>
      <c r="AG35" s="19" t="str">
        <f t="shared" si="21"/>
        <v/>
      </c>
      <c r="AH35" s="18" t="str">
        <f>IF(AF35="","",WORKDAY.INTL(AF35-1,1,V35,'Resmi Tatiller'!$A$2:$A$17))</f>
        <v/>
      </c>
      <c r="AI35" s="18" t="str">
        <f t="shared" si="22"/>
        <v/>
      </c>
      <c r="AJ35" s="18" t="str">
        <f>IF(AE35="","",IF(AH35&lt;&gt;AF35,AH35+TIME(8,0,0),IF(AG35&lt;TIME(8,0,0),AF35+TIME(8,0,0),IF(AG35&lt;TIME(12,0,0),AE35,IF(AG35&lt;TIME(12,45,0),AF35+TIME(12,45,0),IF(AG35&lt;TIME(15,0,0),AE35,IF(AG35&lt;TIME(15,15,0),AF35+TIME(15,15,0),IF(AG35&lt;TIME(18,0,0),AE35,WORKDAY.INTL(AF35,1,V35,'Resmi Tatiller'!$A$2:$A$17)+TIME(8,0,0)))))))))</f>
        <v/>
      </c>
      <c r="AK35" s="18" t="str">
        <f>IF(AE35="","",IF(AH35&lt;&gt;AF35,AH35+TIME(8,0,0),IF(AG35&lt;TIME(8,0,0),AF35+TIME(8,0,0),IF(AG35&lt;TIME(12,0,0),AE35,IF(AG35&lt;TIME(12,45,0),AF35+TIME(12,45,0),IF(AG35&lt;TIME(15,0,0),AE35,IF(AG35&lt;TIME(15,15,0),AF35+TIME(15,15,0),IF(AG35&lt;TIME(20,0,0),AE35,WORKDAY.INTL(AF35,1,V35,'Resmi Tatiller'!$A$2:$A$17)+TIME(8,0,0)))))))))</f>
        <v/>
      </c>
      <c r="AL35" s="18" t="str">
        <f t="shared" si="23"/>
        <v/>
      </c>
    </row>
    <row r="36" spans="1:38" x14ac:dyDescent="0.25">
      <c r="A36" s="6" t="str">
        <f t="shared" si="24"/>
        <v/>
      </c>
      <c r="B36" s="6"/>
      <c r="C36" s="7" t="str">
        <f>IFERROR(VLOOKUP(B36,'Ürün Veri'!$A:$E,2,FALSE),"")</f>
        <v/>
      </c>
      <c r="D36" s="7" t="str">
        <f>IFERROR(VLOOKUP(B36,'Ürün Veri'!$A:$E,3,FALSE),"")</f>
        <v/>
      </c>
      <c r="E36" s="7" t="str">
        <f>IFERROR(VLOOKUP(B36,'Ürün Veri'!$A:$E,4,FALSE),"")</f>
        <v/>
      </c>
      <c r="F36" s="7" t="str">
        <f>IFERROR(VLOOKUP(B36,'Ürün Veri'!$A:$E,5,FALSE),"")</f>
        <v/>
      </c>
      <c r="G36" s="6"/>
      <c r="H36" s="6"/>
      <c r="I36" s="14">
        <v>10</v>
      </c>
      <c r="J36" s="15">
        <f t="shared" si="25"/>
        <v>45</v>
      </c>
      <c r="K36" s="15">
        <f t="shared" si="26"/>
        <v>15</v>
      </c>
      <c r="L36" s="8">
        <f t="shared" si="27"/>
        <v>9</v>
      </c>
      <c r="M36" s="6" t="s">
        <v>763</v>
      </c>
      <c r="N36" s="9" t="str">
        <f t="shared" ref="N36:N67" si="41">IF(AI36="","",INT(AI36))</f>
        <v/>
      </c>
      <c r="O36" s="10" t="str">
        <f t="shared" ref="O36:O67" si="42">IF(AI36="","",MOD(AI36,1))</f>
        <v/>
      </c>
      <c r="P36" s="8" t="str">
        <f t="shared" si="28"/>
        <v/>
      </c>
      <c r="Q36" s="8" t="str">
        <f t="shared" si="29"/>
        <v/>
      </c>
      <c r="R36" s="9" t="str">
        <f>IF(AB36="","",WORKDAY.INTL(W36,AA36,V36,'Resmi Tatiller'!$A$2:$A$17))</f>
        <v/>
      </c>
      <c r="S36" s="10" t="str">
        <f t="shared" si="30"/>
        <v/>
      </c>
      <c r="T36" s="8" t="str">
        <f t="shared" si="31"/>
        <v>Boş</v>
      </c>
      <c r="U36" s="8">
        <f t="shared" si="32"/>
        <v>540</v>
      </c>
      <c r="V36" s="11" t="str">
        <f t="shared" si="33"/>
        <v>0000011</v>
      </c>
      <c r="W36" s="9" t="str">
        <f>IF(OR(N36="",O36=""),"",IF($AD36="24 Saat",N36,IF($AD36="12 Saat",IF(O36&gt;=TIME(20,0,0),WORKDAY.INTL(N36,1,V36,'Resmi Tatiller'!$A$2:$A$17),WORKDAY.INTL(N36-1,1,V36,'Resmi Tatiller'!$A$2:$A$17)),IF($AD36="2 Vardiya",IF(O36&lt;TIME(6,0,0),N36-1,IF(O36&lt;TIME(8,0,0),WORKDAY.INTL(N36-1,1,V36,'Resmi Tatiller'!$A$2:$A$17),N36)),IF(O36&gt;=TIME(18,0,0),WORKDAY.INTL(N36,1,V36,'Resmi Tatiller'!$A$2:$A$17),WORKDAY.INTL(N36-1,1,V36,'Resmi Tatiller'!$A$2:$A$17))))))</f>
        <v/>
      </c>
      <c r="X36" s="8" t="str">
        <f t="shared" si="34"/>
        <v/>
      </c>
      <c r="Y36" s="11" t="str">
        <f t="shared" si="35"/>
        <v/>
      </c>
      <c r="Z36" s="11" t="str">
        <f t="shared" si="36"/>
        <v/>
      </c>
      <c r="AA36" s="11" t="str">
        <f t="shared" si="37"/>
        <v/>
      </c>
      <c r="AB36" s="11" t="str">
        <f t="shared" si="38"/>
        <v/>
      </c>
      <c r="AC36" s="12" t="str">
        <f t="shared" si="39"/>
        <v/>
      </c>
      <c r="AD36" s="6" t="str">
        <f t="shared" si="40"/>
        <v>Gündüz</v>
      </c>
      <c r="AE36" s="18" t="str">
        <f t="shared" ref="AE36:AE67" si="43">IF(B36="","",IF(AC35="","",AC35+1/24))</f>
        <v/>
      </c>
      <c r="AF36" s="18" t="str">
        <f t="shared" ref="AF36:AF67" si="44">IF(AE36="","",INT(AE36))</f>
        <v/>
      </c>
      <c r="AG36" s="19" t="str">
        <f t="shared" ref="AG36:AG67" si="45">IF(AE36="","",MOD(AE36,1))</f>
        <v/>
      </c>
      <c r="AH36" s="18" t="str">
        <f>IF(AF36="","",WORKDAY.INTL(AF36-1,1,V36,'Resmi Tatiller'!$A$2:$A$17))</f>
        <v/>
      </c>
      <c r="AI36" s="18" t="str">
        <f t="shared" ref="AI36:AI67" si="46">IF(AE36="","",IF($AD36="24 Saat",AE36,IF($AD36="Gündüz",AJ36,IF($AD36="12 Saat",AK36,IF($AD36="2 Vardiya",AL36,AE36)))))</f>
        <v/>
      </c>
      <c r="AJ36" s="18" t="str">
        <f>IF(AE36="","",IF(AH36&lt;&gt;AF36,AH36+TIME(8,0,0),IF(AG36&lt;TIME(8,0,0),AF36+TIME(8,0,0),IF(AG36&lt;TIME(12,0,0),AE36,IF(AG36&lt;TIME(12,45,0),AF36+TIME(12,45,0),IF(AG36&lt;TIME(15,0,0),AE36,IF(AG36&lt;TIME(15,15,0),AF36+TIME(15,15,0),IF(AG36&lt;TIME(18,0,0),AE36,WORKDAY.INTL(AF36,1,V36,'Resmi Tatiller'!$A$2:$A$17)+TIME(8,0,0)))))))))</f>
        <v/>
      </c>
      <c r="AK36" s="18" t="str">
        <f>IF(AE36="","",IF(AH36&lt;&gt;AF36,AH36+TIME(8,0,0),IF(AG36&lt;TIME(8,0,0),AF36+TIME(8,0,0),IF(AG36&lt;TIME(12,0,0),AE36,IF(AG36&lt;TIME(12,45,0),AF36+TIME(12,45,0),IF(AG36&lt;TIME(15,0,0),AE36,IF(AG36&lt;TIME(15,15,0),AF36+TIME(15,15,0),IF(AG36&lt;TIME(20,0,0),AE36,WORKDAY.INTL(AF36,1,V36,'Resmi Tatiller'!$A$2:$A$17)+TIME(8,0,0)))))))))</f>
        <v/>
      </c>
      <c r="AL36" s="18" t="str">
        <f t="shared" ref="AL36:AL67" si="47">IF(AE36="","",IF(AG36&lt;TIME(6,0,0),IF(AG36&lt;TIME(0,45,0),AF36+TIME(0,45,0),IF(AG36&lt;TIME(3,0,0),AE36,IF(AG36&lt;TIME(3,15,0),AF36+TIME(3,15,0),AE36))),IF(AG36&lt;TIME(8,0,0),AF36+TIME(8,0,0),IF(AG36&lt;TIME(12,0,0),AE36,IF(AG36&lt;TIME(12,45,0),AF36+TIME(12,45,0),IF(AG36&lt;TIME(15,0,0),AE36,IF(AG36&lt;TIME(15,15,0),AF36+TIME(15,15,0),IF(AG36&lt;TIME(18,0,0),AE36,IF(AG36&lt;TIME(20,0,0),AF36+TIME(20,0,0),IF(AH36&lt;&gt;AF36,AH36+TIME(8,0,0),AE36))))))))))</f>
        <v/>
      </c>
    </row>
    <row r="37" spans="1:38" x14ac:dyDescent="0.25">
      <c r="A37" s="6" t="str">
        <f t="shared" si="24"/>
        <v/>
      </c>
      <c r="B37" s="6"/>
      <c r="C37" s="7" t="str">
        <f>IFERROR(VLOOKUP(B37,'Ürün Veri'!$A:$E,2,FALSE),"")</f>
        <v/>
      </c>
      <c r="D37" s="7" t="str">
        <f>IFERROR(VLOOKUP(B37,'Ürün Veri'!$A:$E,3,FALSE),"")</f>
        <v/>
      </c>
      <c r="E37" s="7" t="str">
        <f>IFERROR(VLOOKUP(B37,'Ürün Veri'!$A:$E,4,FALSE),"")</f>
        <v/>
      </c>
      <c r="F37" s="7" t="str">
        <f>IFERROR(VLOOKUP(B37,'Ürün Veri'!$A:$E,5,FALSE),"")</f>
        <v/>
      </c>
      <c r="G37" s="6"/>
      <c r="H37" s="6"/>
      <c r="I37" s="14">
        <v>10</v>
      </c>
      <c r="J37" s="15">
        <f t="shared" si="25"/>
        <v>45</v>
      </c>
      <c r="K37" s="15">
        <f t="shared" si="26"/>
        <v>15</v>
      </c>
      <c r="L37" s="8">
        <f t="shared" si="27"/>
        <v>9</v>
      </c>
      <c r="M37" s="6" t="s">
        <v>763</v>
      </c>
      <c r="N37" s="9" t="str">
        <f t="shared" si="41"/>
        <v/>
      </c>
      <c r="O37" s="10" t="str">
        <f t="shared" si="42"/>
        <v/>
      </c>
      <c r="P37" s="8" t="str">
        <f t="shared" si="28"/>
        <v/>
      </c>
      <c r="Q37" s="8" t="str">
        <f t="shared" si="29"/>
        <v/>
      </c>
      <c r="R37" s="9" t="str">
        <f>IF(AB37="","",WORKDAY.INTL(W37,AA37,V37,'Resmi Tatiller'!$A$2:$A$17))</f>
        <v/>
      </c>
      <c r="S37" s="10" t="str">
        <f t="shared" si="30"/>
        <v/>
      </c>
      <c r="T37" s="8" t="str">
        <f t="shared" si="31"/>
        <v>Boş</v>
      </c>
      <c r="U37" s="8">
        <f t="shared" si="32"/>
        <v>540</v>
      </c>
      <c r="V37" s="11" t="str">
        <f t="shared" si="33"/>
        <v>0000011</v>
      </c>
      <c r="W37" s="9" t="str">
        <f>IF(OR(N37="",O37=""),"",IF($AD37="24 Saat",N37,IF($AD37="12 Saat",IF(O37&gt;=TIME(20,0,0),WORKDAY.INTL(N37,1,V37,'Resmi Tatiller'!$A$2:$A$17),WORKDAY.INTL(N37-1,1,V37,'Resmi Tatiller'!$A$2:$A$17)),IF($AD37="2 Vardiya",IF(O37&lt;TIME(6,0,0),N37-1,IF(O37&lt;TIME(8,0,0),WORKDAY.INTL(N37-1,1,V37,'Resmi Tatiller'!$A$2:$A$17),N37)),IF(O37&gt;=TIME(18,0,0),WORKDAY.INTL(N37,1,V37,'Resmi Tatiller'!$A$2:$A$17),WORKDAY.INTL(N37-1,1,V37,'Resmi Tatiller'!$A$2:$A$17))))))</f>
        <v/>
      </c>
      <c r="X37" s="8" t="str">
        <f t="shared" si="34"/>
        <v/>
      </c>
      <c r="Y37" s="11" t="str">
        <f t="shared" si="35"/>
        <v/>
      </c>
      <c r="Z37" s="11" t="str">
        <f t="shared" si="36"/>
        <v/>
      </c>
      <c r="AA37" s="11" t="str">
        <f t="shared" si="37"/>
        <v/>
      </c>
      <c r="AB37" s="11" t="str">
        <f t="shared" si="38"/>
        <v/>
      </c>
      <c r="AC37" s="12" t="str">
        <f t="shared" si="39"/>
        <v/>
      </c>
      <c r="AD37" s="6" t="str">
        <f t="shared" si="40"/>
        <v>Gündüz</v>
      </c>
      <c r="AE37" s="18" t="str">
        <f t="shared" si="43"/>
        <v/>
      </c>
      <c r="AF37" s="18" t="str">
        <f t="shared" si="44"/>
        <v/>
      </c>
      <c r="AG37" s="19" t="str">
        <f t="shared" si="45"/>
        <v/>
      </c>
      <c r="AH37" s="18" t="str">
        <f>IF(AF37="","",WORKDAY.INTL(AF37-1,1,V37,'Resmi Tatiller'!$A$2:$A$17))</f>
        <v/>
      </c>
      <c r="AI37" s="18" t="str">
        <f t="shared" si="46"/>
        <v/>
      </c>
      <c r="AJ37" s="18" t="str">
        <f>IF(AE37="","",IF(AH37&lt;&gt;AF37,AH37+TIME(8,0,0),IF(AG37&lt;TIME(8,0,0),AF37+TIME(8,0,0),IF(AG37&lt;TIME(12,0,0),AE37,IF(AG37&lt;TIME(12,45,0),AF37+TIME(12,45,0),IF(AG37&lt;TIME(15,0,0),AE37,IF(AG37&lt;TIME(15,15,0),AF37+TIME(15,15,0),IF(AG37&lt;TIME(18,0,0),AE37,WORKDAY.INTL(AF37,1,V37,'Resmi Tatiller'!$A$2:$A$17)+TIME(8,0,0)))))))))</f>
        <v/>
      </c>
      <c r="AK37" s="18" t="str">
        <f>IF(AE37="","",IF(AH37&lt;&gt;AF37,AH37+TIME(8,0,0),IF(AG37&lt;TIME(8,0,0),AF37+TIME(8,0,0),IF(AG37&lt;TIME(12,0,0),AE37,IF(AG37&lt;TIME(12,45,0),AF37+TIME(12,45,0),IF(AG37&lt;TIME(15,0,0),AE37,IF(AG37&lt;TIME(15,15,0),AF37+TIME(15,15,0),IF(AG37&lt;TIME(20,0,0),AE37,WORKDAY.INTL(AF37,1,V37,'Resmi Tatiller'!$A$2:$A$17)+TIME(8,0,0)))))))))</f>
        <v/>
      </c>
      <c r="AL37" s="18" t="str">
        <f t="shared" si="47"/>
        <v/>
      </c>
    </row>
    <row r="38" spans="1:38" x14ac:dyDescent="0.25">
      <c r="A38" s="6" t="str">
        <f t="shared" si="24"/>
        <v/>
      </c>
      <c r="B38" s="6"/>
      <c r="C38" s="7" t="str">
        <f>IFERROR(VLOOKUP(B38,'Ürün Veri'!$A:$E,2,FALSE),"")</f>
        <v/>
      </c>
      <c r="D38" s="7" t="str">
        <f>IFERROR(VLOOKUP(B38,'Ürün Veri'!$A:$E,3,FALSE),"")</f>
        <v/>
      </c>
      <c r="E38" s="7" t="str">
        <f>IFERROR(VLOOKUP(B38,'Ürün Veri'!$A:$E,4,FALSE),"")</f>
        <v/>
      </c>
      <c r="F38" s="7" t="str">
        <f>IFERROR(VLOOKUP(B38,'Ürün Veri'!$A:$E,5,FALSE),"")</f>
        <v/>
      </c>
      <c r="G38" s="6"/>
      <c r="H38" s="6"/>
      <c r="I38" s="14">
        <v>10</v>
      </c>
      <c r="J38" s="15">
        <f t="shared" si="25"/>
        <v>45</v>
      </c>
      <c r="K38" s="15">
        <f t="shared" si="26"/>
        <v>15</v>
      </c>
      <c r="L38" s="8">
        <f t="shared" si="27"/>
        <v>9</v>
      </c>
      <c r="M38" s="6" t="s">
        <v>763</v>
      </c>
      <c r="N38" s="9" t="str">
        <f t="shared" si="41"/>
        <v/>
      </c>
      <c r="O38" s="10" t="str">
        <f t="shared" si="42"/>
        <v/>
      </c>
      <c r="P38" s="8" t="str">
        <f t="shared" si="28"/>
        <v/>
      </c>
      <c r="Q38" s="8" t="str">
        <f t="shared" si="29"/>
        <v/>
      </c>
      <c r="R38" s="9" t="str">
        <f>IF(AB38="","",WORKDAY.INTL(W38,AA38,V38,'Resmi Tatiller'!$A$2:$A$17))</f>
        <v/>
      </c>
      <c r="S38" s="10" t="str">
        <f t="shared" si="30"/>
        <v/>
      </c>
      <c r="T38" s="8" t="str">
        <f t="shared" si="31"/>
        <v>Boş</v>
      </c>
      <c r="U38" s="8">
        <f t="shared" si="32"/>
        <v>540</v>
      </c>
      <c r="V38" s="11" t="str">
        <f t="shared" si="33"/>
        <v>0000011</v>
      </c>
      <c r="W38" s="9" t="str">
        <f>IF(OR(N38="",O38=""),"",IF($AD38="24 Saat",N38,IF($AD38="12 Saat",IF(O38&gt;=TIME(20,0,0),WORKDAY.INTL(N38,1,V38,'Resmi Tatiller'!$A$2:$A$17),WORKDAY.INTL(N38-1,1,V38,'Resmi Tatiller'!$A$2:$A$17)),IF($AD38="2 Vardiya",IF(O38&lt;TIME(6,0,0),N38-1,IF(O38&lt;TIME(8,0,0),WORKDAY.INTL(N38-1,1,V38,'Resmi Tatiller'!$A$2:$A$17),N38)),IF(O38&gt;=TIME(18,0,0),WORKDAY.INTL(N38,1,V38,'Resmi Tatiller'!$A$2:$A$17),WORKDAY.INTL(N38-1,1,V38,'Resmi Tatiller'!$A$2:$A$17))))))</f>
        <v/>
      </c>
      <c r="X38" s="8" t="str">
        <f t="shared" si="34"/>
        <v/>
      </c>
      <c r="Y38" s="11" t="str">
        <f t="shared" si="35"/>
        <v/>
      </c>
      <c r="Z38" s="11" t="str">
        <f t="shared" si="36"/>
        <v/>
      </c>
      <c r="AA38" s="11" t="str">
        <f t="shared" si="37"/>
        <v/>
      </c>
      <c r="AB38" s="11" t="str">
        <f t="shared" si="38"/>
        <v/>
      </c>
      <c r="AC38" s="12" t="str">
        <f t="shared" si="39"/>
        <v/>
      </c>
      <c r="AD38" s="6" t="str">
        <f t="shared" si="40"/>
        <v>Gündüz</v>
      </c>
      <c r="AE38" s="18" t="str">
        <f t="shared" si="43"/>
        <v/>
      </c>
      <c r="AF38" s="18" t="str">
        <f t="shared" si="44"/>
        <v/>
      </c>
      <c r="AG38" s="19" t="str">
        <f t="shared" si="45"/>
        <v/>
      </c>
      <c r="AH38" s="18" t="str">
        <f>IF(AF38="","",WORKDAY.INTL(AF38-1,1,V38,'Resmi Tatiller'!$A$2:$A$17))</f>
        <v/>
      </c>
      <c r="AI38" s="18" t="str">
        <f t="shared" si="46"/>
        <v/>
      </c>
      <c r="AJ38" s="18" t="str">
        <f>IF(AE38="","",IF(AH38&lt;&gt;AF38,AH38+TIME(8,0,0),IF(AG38&lt;TIME(8,0,0),AF38+TIME(8,0,0),IF(AG38&lt;TIME(12,0,0),AE38,IF(AG38&lt;TIME(12,45,0),AF38+TIME(12,45,0),IF(AG38&lt;TIME(15,0,0),AE38,IF(AG38&lt;TIME(15,15,0),AF38+TIME(15,15,0),IF(AG38&lt;TIME(18,0,0),AE38,WORKDAY.INTL(AF38,1,V38,'Resmi Tatiller'!$A$2:$A$17)+TIME(8,0,0)))))))))</f>
        <v/>
      </c>
      <c r="AK38" s="18" t="str">
        <f>IF(AE38="","",IF(AH38&lt;&gt;AF38,AH38+TIME(8,0,0),IF(AG38&lt;TIME(8,0,0),AF38+TIME(8,0,0),IF(AG38&lt;TIME(12,0,0),AE38,IF(AG38&lt;TIME(12,45,0),AF38+TIME(12,45,0),IF(AG38&lt;TIME(15,0,0),AE38,IF(AG38&lt;TIME(15,15,0),AF38+TIME(15,15,0),IF(AG38&lt;TIME(20,0,0),AE38,WORKDAY.INTL(AF38,1,V38,'Resmi Tatiller'!$A$2:$A$17)+TIME(8,0,0)))))))))</f>
        <v/>
      </c>
      <c r="AL38" s="18" t="str">
        <f t="shared" si="47"/>
        <v/>
      </c>
    </row>
    <row r="39" spans="1:38" x14ac:dyDescent="0.25">
      <c r="A39" s="6" t="str">
        <f t="shared" si="24"/>
        <v/>
      </c>
      <c r="B39" s="6"/>
      <c r="C39" s="7" t="str">
        <f>IFERROR(VLOOKUP(B39,'Ürün Veri'!$A:$E,2,FALSE),"")</f>
        <v/>
      </c>
      <c r="D39" s="7" t="str">
        <f>IFERROR(VLOOKUP(B39,'Ürün Veri'!$A:$E,3,FALSE),"")</f>
        <v/>
      </c>
      <c r="E39" s="7" t="str">
        <f>IFERROR(VLOOKUP(B39,'Ürün Veri'!$A:$E,4,FALSE),"")</f>
        <v/>
      </c>
      <c r="F39" s="7" t="str">
        <f>IFERROR(VLOOKUP(B39,'Ürün Veri'!$A:$E,5,FALSE),"")</f>
        <v/>
      </c>
      <c r="G39" s="6"/>
      <c r="H39" s="6"/>
      <c r="I39" s="14">
        <v>10</v>
      </c>
      <c r="J39" s="15">
        <f t="shared" si="25"/>
        <v>45</v>
      </c>
      <c r="K39" s="15">
        <f t="shared" si="26"/>
        <v>15</v>
      </c>
      <c r="L39" s="8">
        <f t="shared" si="27"/>
        <v>9</v>
      </c>
      <c r="M39" s="6" t="s">
        <v>763</v>
      </c>
      <c r="N39" s="9" t="str">
        <f t="shared" si="41"/>
        <v/>
      </c>
      <c r="O39" s="10" t="str">
        <f t="shared" si="42"/>
        <v/>
      </c>
      <c r="P39" s="8" t="str">
        <f t="shared" si="28"/>
        <v/>
      </c>
      <c r="Q39" s="8" t="str">
        <f t="shared" si="29"/>
        <v/>
      </c>
      <c r="R39" s="9" t="str">
        <f>IF(AB39="","",WORKDAY.INTL(W39,AA39,V39,'Resmi Tatiller'!$A$2:$A$17))</f>
        <v/>
      </c>
      <c r="S39" s="10" t="str">
        <f t="shared" si="30"/>
        <v/>
      </c>
      <c r="T39" s="8" t="str">
        <f t="shared" si="31"/>
        <v>Boş</v>
      </c>
      <c r="U39" s="8">
        <f t="shared" si="32"/>
        <v>540</v>
      </c>
      <c r="V39" s="11" t="str">
        <f t="shared" si="33"/>
        <v>0000011</v>
      </c>
      <c r="W39" s="9" t="str">
        <f>IF(OR(N39="",O39=""),"",IF($AD39="24 Saat",N39,IF($AD39="12 Saat",IF(O39&gt;=TIME(20,0,0),WORKDAY.INTL(N39,1,V39,'Resmi Tatiller'!$A$2:$A$17),WORKDAY.INTL(N39-1,1,V39,'Resmi Tatiller'!$A$2:$A$17)),IF($AD39="2 Vardiya",IF(O39&lt;TIME(6,0,0),N39-1,IF(O39&lt;TIME(8,0,0),WORKDAY.INTL(N39-1,1,V39,'Resmi Tatiller'!$A$2:$A$17),N39)),IF(O39&gt;=TIME(18,0,0),WORKDAY.INTL(N39,1,V39,'Resmi Tatiller'!$A$2:$A$17),WORKDAY.INTL(N39-1,1,V39,'Resmi Tatiller'!$A$2:$A$17))))))</f>
        <v/>
      </c>
      <c r="X39" s="8" t="str">
        <f t="shared" si="34"/>
        <v/>
      </c>
      <c r="Y39" s="11" t="str">
        <f t="shared" si="35"/>
        <v/>
      </c>
      <c r="Z39" s="11" t="str">
        <f t="shared" si="36"/>
        <v/>
      </c>
      <c r="AA39" s="11" t="str">
        <f t="shared" si="37"/>
        <v/>
      </c>
      <c r="AB39" s="11" t="str">
        <f t="shared" si="38"/>
        <v/>
      </c>
      <c r="AC39" s="12" t="str">
        <f t="shared" si="39"/>
        <v/>
      </c>
      <c r="AD39" s="6" t="str">
        <f t="shared" si="40"/>
        <v>Gündüz</v>
      </c>
      <c r="AE39" s="18" t="str">
        <f t="shared" si="43"/>
        <v/>
      </c>
      <c r="AF39" s="18" t="str">
        <f t="shared" si="44"/>
        <v/>
      </c>
      <c r="AG39" s="19" t="str">
        <f t="shared" si="45"/>
        <v/>
      </c>
      <c r="AH39" s="18" t="str">
        <f>IF(AF39="","",WORKDAY.INTL(AF39-1,1,V39,'Resmi Tatiller'!$A$2:$A$17))</f>
        <v/>
      </c>
      <c r="AI39" s="18" t="str">
        <f t="shared" si="46"/>
        <v/>
      </c>
      <c r="AJ39" s="18" t="str">
        <f>IF(AE39="","",IF(AH39&lt;&gt;AF39,AH39+TIME(8,0,0),IF(AG39&lt;TIME(8,0,0),AF39+TIME(8,0,0),IF(AG39&lt;TIME(12,0,0),AE39,IF(AG39&lt;TIME(12,45,0),AF39+TIME(12,45,0),IF(AG39&lt;TIME(15,0,0),AE39,IF(AG39&lt;TIME(15,15,0),AF39+TIME(15,15,0),IF(AG39&lt;TIME(18,0,0),AE39,WORKDAY.INTL(AF39,1,V39,'Resmi Tatiller'!$A$2:$A$17)+TIME(8,0,0)))))))))</f>
        <v/>
      </c>
      <c r="AK39" s="18" t="str">
        <f>IF(AE39="","",IF(AH39&lt;&gt;AF39,AH39+TIME(8,0,0),IF(AG39&lt;TIME(8,0,0),AF39+TIME(8,0,0),IF(AG39&lt;TIME(12,0,0),AE39,IF(AG39&lt;TIME(12,45,0),AF39+TIME(12,45,0),IF(AG39&lt;TIME(15,0,0),AE39,IF(AG39&lt;TIME(15,15,0),AF39+TIME(15,15,0),IF(AG39&lt;TIME(20,0,0),AE39,WORKDAY.INTL(AF39,1,V39,'Resmi Tatiller'!$A$2:$A$17)+TIME(8,0,0)))))))))</f>
        <v/>
      </c>
      <c r="AL39" s="18" t="str">
        <f t="shared" si="47"/>
        <v/>
      </c>
    </row>
    <row r="40" spans="1:38" x14ac:dyDescent="0.25">
      <c r="A40" s="6" t="str">
        <f t="shared" si="24"/>
        <v/>
      </c>
      <c r="B40" s="6"/>
      <c r="C40" s="7" t="str">
        <f>IFERROR(VLOOKUP(B40,'Ürün Veri'!$A:$E,2,FALSE),"")</f>
        <v/>
      </c>
      <c r="D40" s="7" t="str">
        <f>IFERROR(VLOOKUP(B40,'Ürün Veri'!$A:$E,3,FALSE),"")</f>
        <v/>
      </c>
      <c r="E40" s="7" t="str">
        <f>IFERROR(VLOOKUP(B40,'Ürün Veri'!$A:$E,4,FALSE),"")</f>
        <v/>
      </c>
      <c r="F40" s="7" t="str">
        <f>IFERROR(VLOOKUP(B40,'Ürün Veri'!$A:$E,5,FALSE),"")</f>
        <v/>
      </c>
      <c r="G40" s="6"/>
      <c r="H40" s="6"/>
      <c r="I40" s="14">
        <v>10</v>
      </c>
      <c r="J40" s="15">
        <f t="shared" si="25"/>
        <v>45</v>
      </c>
      <c r="K40" s="15">
        <f t="shared" si="26"/>
        <v>15</v>
      </c>
      <c r="L40" s="8">
        <f t="shared" si="27"/>
        <v>9</v>
      </c>
      <c r="M40" s="6" t="s">
        <v>763</v>
      </c>
      <c r="N40" s="9" t="str">
        <f t="shared" si="41"/>
        <v/>
      </c>
      <c r="O40" s="10" t="str">
        <f t="shared" si="42"/>
        <v/>
      </c>
      <c r="P40" s="8" t="str">
        <f t="shared" si="28"/>
        <v/>
      </c>
      <c r="Q40" s="8" t="str">
        <f t="shared" si="29"/>
        <v/>
      </c>
      <c r="R40" s="9" t="str">
        <f>IF(AB40="","",WORKDAY.INTL(W40,AA40,V40,'Resmi Tatiller'!$A$2:$A$17))</f>
        <v/>
      </c>
      <c r="S40" s="10" t="str">
        <f t="shared" si="30"/>
        <v/>
      </c>
      <c r="T40" s="8" t="str">
        <f t="shared" si="31"/>
        <v>Boş</v>
      </c>
      <c r="U40" s="8">
        <f t="shared" si="32"/>
        <v>540</v>
      </c>
      <c r="V40" s="11" t="str">
        <f t="shared" si="33"/>
        <v>0000011</v>
      </c>
      <c r="W40" s="9" t="str">
        <f>IF(OR(N40="",O40=""),"",IF($AD40="24 Saat",N40,IF($AD40="12 Saat",IF(O40&gt;=TIME(20,0,0),WORKDAY.INTL(N40,1,V40,'Resmi Tatiller'!$A$2:$A$17),WORKDAY.INTL(N40-1,1,V40,'Resmi Tatiller'!$A$2:$A$17)),IF($AD40="2 Vardiya",IF(O40&lt;TIME(6,0,0),N40-1,IF(O40&lt;TIME(8,0,0),WORKDAY.INTL(N40-1,1,V40,'Resmi Tatiller'!$A$2:$A$17),N40)),IF(O40&gt;=TIME(18,0,0),WORKDAY.INTL(N40,1,V40,'Resmi Tatiller'!$A$2:$A$17),WORKDAY.INTL(N40-1,1,V40,'Resmi Tatiller'!$A$2:$A$17))))))</f>
        <v/>
      </c>
      <c r="X40" s="8" t="str">
        <f t="shared" si="34"/>
        <v/>
      </c>
      <c r="Y40" s="11" t="str">
        <f t="shared" si="35"/>
        <v/>
      </c>
      <c r="Z40" s="11" t="str">
        <f t="shared" si="36"/>
        <v/>
      </c>
      <c r="AA40" s="11" t="str">
        <f t="shared" si="37"/>
        <v/>
      </c>
      <c r="AB40" s="11" t="str">
        <f t="shared" si="38"/>
        <v/>
      </c>
      <c r="AC40" s="12" t="str">
        <f t="shared" si="39"/>
        <v/>
      </c>
      <c r="AD40" s="6" t="str">
        <f t="shared" si="40"/>
        <v>Gündüz</v>
      </c>
      <c r="AE40" s="18" t="str">
        <f t="shared" si="43"/>
        <v/>
      </c>
      <c r="AF40" s="18" t="str">
        <f t="shared" si="44"/>
        <v/>
      </c>
      <c r="AG40" s="19" t="str">
        <f t="shared" si="45"/>
        <v/>
      </c>
      <c r="AH40" s="18" t="str">
        <f>IF(AF40="","",WORKDAY.INTL(AF40-1,1,V40,'Resmi Tatiller'!$A$2:$A$17))</f>
        <v/>
      </c>
      <c r="AI40" s="18" t="str">
        <f t="shared" si="46"/>
        <v/>
      </c>
      <c r="AJ40" s="18" t="str">
        <f>IF(AE40="","",IF(AH40&lt;&gt;AF40,AH40+TIME(8,0,0),IF(AG40&lt;TIME(8,0,0),AF40+TIME(8,0,0),IF(AG40&lt;TIME(12,0,0),AE40,IF(AG40&lt;TIME(12,45,0),AF40+TIME(12,45,0),IF(AG40&lt;TIME(15,0,0),AE40,IF(AG40&lt;TIME(15,15,0),AF40+TIME(15,15,0),IF(AG40&lt;TIME(18,0,0),AE40,WORKDAY.INTL(AF40,1,V40,'Resmi Tatiller'!$A$2:$A$17)+TIME(8,0,0)))))))))</f>
        <v/>
      </c>
      <c r="AK40" s="18" t="str">
        <f>IF(AE40="","",IF(AH40&lt;&gt;AF40,AH40+TIME(8,0,0),IF(AG40&lt;TIME(8,0,0),AF40+TIME(8,0,0),IF(AG40&lt;TIME(12,0,0),AE40,IF(AG40&lt;TIME(12,45,0),AF40+TIME(12,45,0),IF(AG40&lt;TIME(15,0,0),AE40,IF(AG40&lt;TIME(15,15,0),AF40+TIME(15,15,0),IF(AG40&lt;TIME(20,0,0),AE40,WORKDAY.INTL(AF40,1,V40,'Resmi Tatiller'!$A$2:$A$17)+TIME(8,0,0)))))))))</f>
        <v/>
      </c>
      <c r="AL40" s="18" t="str">
        <f t="shared" si="47"/>
        <v/>
      </c>
    </row>
    <row r="41" spans="1:38" x14ac:dyDescent="0.25">
      <c r="A41" s="6" t="str">
        <f t="shared" si="24"/>
        <v/>
      </c>
      <c r="B41" s="6"/>
      <c r="C41" s="7" t="str">
        <f>IFERROR(VLOOKUP(B41,'Ürün Veri'!$A:$E,2,FALSE),"")</f>
        <v/>
      </c>
      <c r="D41" s="7" t="str">
        <f>IFERROR(VLOOKUP(B41,'Ürün Veri'!$A:$E,3,FALSE),"")</f>
        <v/>
      </c>
      <c r="E41" s="7" t="str">
        <f>IFERROR(VLOOKUP(B41,'Ürün Veri'!$A:$E,4,FALSE),"")</f>
        <v/>
      </c>
      <c r="F41" s="7" t="str">
        <f>IFERROR(VLOOKUP(B41,'Ürün Veri'!$A:$E,5,FALSE),"")</f>
        <v/>
      </c>
      <c r="G41" s="6"/>
      <c r="H41" s="6"/>
      <c r="I41" s="14">
        <v>10</v>
      </c>
      <c r="J41" s="15">
        <f t="shared" si="25"/>
        <v>45</v>
      </c>
      <c r="K41" s="15">
        <f t="shared" si="26"/>
        <v>15</v>
      </c>
      <c r="L41" s="8">
        <f t="shared" si="27"/>
        <v>9</v>
      </c>
      <c r="M41" s="6" t="s">
        <v>763</v>
      </c>
      <c r="N41" s="9" t="str">
        <f t="shared" si="41"/>
        <v/>
      </c>
      <c r="O41" s="10" t="str">
        <f t="shared" si="42"/>
        <v/>
      </c>
      <c r="P41" s="8" t="str">
        <f t="shared" si="28"/>
        <v/>
      </c>
      <c r="Q41" s="8" t="str">
        <f t="shared" si="29"/>
        <v/>
      </c>
      <c r="R41" s="9" t="str">
        <f>IF(AB41="","",WORKDAY.INTL(W41,AA41,V41,'Resmi Tatiller'!$A$2:$A$17))</f>
        <v/>
      </c>
      <c r="S41" s="10" t="str">
        <f t="shared" si="30"/>
        <v/>
      </c>
      <c r="T41" s="8" t="str">
        <f t="shared" si="31"/>
        <v>Boş</v>
      </c>
      <c r="U41" s="8">
        <f t="shared" si="32"/>
        <v>540</v>
      </c>
      <c r="V41" s="11" t="str">
        <f t="shared" si="33"/>
        <v>0000011</v>
      </c>
      <c r="W41" s="9" t="str">
        <f>IF(OR(N41="",O41=""),"",IF($AD41="24 Saat",N41,IF($AD41="12 Saat",IF(O41&gt;=TIME(20,0,0),WORKDAY.INTL(N41,1,V41,'Resmi Tatiller'!$A$2:$A$17),WORKDAY.INTL(N41-1,1,V41,'Resmi Tatiller'!$A$2:$A$17)),IF($AD41="2 Vardiya",IF(O41&lt;TIME(6,0,0),N41-1,IF(O41&lt;TIME(8,0,0),WORKDAY.INTL(N41-1,1,V41,'Resmi Tatiller'!$A$2:$A$17),N41)),IF(O41&gt;=TIME(18,0,0),WORKDAY.INTL(N41,1,V41,'Resmi Tatiller'!$A$2:$A$17),WORKDAY.INTL(N41-1,1,V41,'Resmi Tatiller'!$A$2:$A$17))))))</f>
        <v/>
      </c>
      <c r="X41" s="8" t="str">
        <f t="shared" si="34"/>
        <v/>
      </c>
      <c r="Y41" s="11" t="str">
        <f t="shared" si="35"/>
        <v/>
      </c>
      <c r="Z41" s="11" t="str">
        <f t="shared" si="36"/>
        <v/>
      </c>
      <c r="AA41" s="11" t="str">
        <f t="shared" si="37"/>
        <v/>
      </c>
      <c r="AB41" s="11" t="str">
        <f t="shared" si="38"/>
        <v/>
      </c>
      <c r="AC41" s="12" t="str">
        <f t="shared" si="39"/>
        <v/>
      </c>
      <c r="AD41" s="6" t="str">
        <f t="shared" si="40"/>
        <v>Gündüz</v>
      </c>
      <c r="AE41" s="18" t="str">
        <f t="shared" si="43"/>
        <v/>
      </c>
      <c r="AF41" s="18" t="str">
        <f t="shared" si="44"/>
        <v/>
      </c>
      <c r="AG41" s="19" t="str">
        <f t="shared" si="45"/>
        <v/>
      </c>
      <c r="AH41" s="18" t="str">
        <f>IF(AF41="","",WORKDAY.INTL(AF41-1,1,V41,'Resmi Tatiller'!$A$2:$A$17))</f>
        <v/>
      </c>
      <c r="AI41" s="18" t="str">
        <f t="shared" si="46"/>
        <v/>
      </c>
      <c r="AJ41" s="18" t="str">
        <f>IF(AE41="","",IF(AH41&lt;&gt;AF41,AH41+TIME(8,0,0),IF(AG41&lt;TIME(8,0,0),AF41+TIME(8,0,0),IF(AG41&lt;TIME(12,0,0),AE41,IF(AG41&lt;TIME(12,45,0),AF41+TIME(12,45,0),IF(AG41&lt;TIME(15,0,0),AE41,IF(AG41&lt;TIME(15,15,0),AF41+TIME(15,15,0),IF(AG41&lt;TIME(18,0,0),AE41,WORKDAY.INTL(AF41,1,V41,'Resmi Tatiller'!$A$2:$A$17)+TIME(8,0,0)))))))))</f>
        <v/>
      </c>
      <c r="AK41" s="18" t="str">
        <f>IF(AE41="","",IF(AH41&lt;&gt;AF41,AH41+TIME(8,0,0),IF(AG41&lt;TIME(8,0,0),AF41+TIME(8,0,0),IF(AG41&lt;TIME(12,0,0),AE41,IF(AG41&lt;TIME(12,45,0),AF41+TIME(12,45,0),IF(AG41&lt;TIME(15,0,0),AE41,IF(AG41&lt;TIME(15,15,0),AF41+TIME(15,15,0),IF(AG41&lt;TIME(20,0,0),AE41,WORKDAY.INTL(AF41,1,V41,'Resmi Tatiller'!$A$2:$A$17)+TIME(8,0,0)))))))))</f>
        <v/>
      </c>
      <c r="AL41" s="18" t="str">
        <f t="shared" si="47"/>
        <v/>
      </c>
    </row>
    <row r="42" spans="1:38" x14ac:dyDescent="0.25">
      <c r="A42" s="6" t="str">
        <f t="shared" si="24"/>
        <v/>
      </c>
      <c r="B42" s="6"/>
      <c r="C42" s="7" t="str">
        <f>IFERROR(VLOOKUP(B42,'Ürün Veri'!$A:$E,2,FALSE),"")</f>
        <v/>
      </c>
      <c r="D42" s="7" t="str">
        <f>IFERROR(VLOOKUP(B42,'Ürün Veri'!$A:$E,3,FALSE),"")</f>
        <v/>
      </c>
      <c r="E42" s="7" t="str">
        <f>IFERROR(VLOOKUP(B42,'Ürün Veri'!$A:$E,4,FALSE),"")</f>
        <v/>
      </c>
      <c r="F42" s="7" t="str">
        <f>IFERROR(VLOOKUP(B42,'Ürün Veri'!$A:$E,5,FALSE),"")</f>
        <v/>
      </c>
      <c r="G42" s="6"/>
      <c r="H42" s="6"/>
      <c r="I42" s="14">
        <v>10</v>
      </c>
      <c r="J42" s="15">
        <f t="shared" si="25"/>
        <v>45</v>
      </c>
      <c r="K42" s="15">
        <f t="shared" si="26"/>
        <v>15</v>
      </c>
      <c r="L42" s="8">
        <f t="shared" si="27"/>
        <v>9</v>
      </c>
      <c r="M42" s="6" t="s">
        <v>763</v>
      </c>
      <c r="N42" s="9" t="str">
        <f t="shared" si="41"/>
        <v/>
      </c>
      <c r="O42" s="10" t="str">
        <f t="shared" si="42"/>
        <v/>
      </c>
      <c r="P42" s="8" t="str">
        <f t="shared" si="28"/>
        <v/>
      </c>
      <c r="Q42" s="8" t="str">
        <f t="shared" si="29"/>
        <v/>
      </c>
      <c r="R42" s="9" t="str">
        <f>IF(AB42="","",WORKDAY.INTL(W42,AA42,V42,'Resmi Tatiller'!$A$2:$A$17))</f>
        <v/>
      </c>
      <c r="S42" s="10" t="str">
        <f t="shared" si="30"/>
        <v/>
      </c>
      <c r="T42" s="8" t="str">
        <f t="shared" si="31"/>
        <v>Boş</v>
      </c>
      <c r="U42" s="8">
        <f t="shared" si="32"/>
        <v>540</v>
      </c>
      <c r="V42" s="11" t="str">
        <f t="shared" si="33"/>
        <v>0000011</v>
      </c>
      <c r="W42" s="9" t="str">
        <f>IF(OR(N42="",O42=""),"",IF($AD42="24 Saat",N42,IF($AD42="12 Saat",IF(O42&gt;=TIME(20,0,0),WORKDAY.INTL(N42,1,V42,'Resmi Tatiller'!$A$2:$A$17),WORKDAY.INTL(N42-1,1,V42,'Resmi Tatiller'!$A$2:$A$17)),IF($AD42="2 Vardiya",IF(O42&lt;TIME(6,0,0),N42-1,IF(O42&lt;TIME(8,0,0),WORKDAY.INTL(N42-1,1,V42,'Resmi Tatiller'!$A$2:$A$17),N42)),IF(O42&gt;=TIME(18,0,0),WORKDAY.INTL(N42,1,V42,'Resmi Tatiller'!$A$2:$A$17),WORKDAY.INTL(N42-1,1,V42,'Resmi Tatiller'!$A$2:$A$17))))))</f>
        <v/>
      </c>
      <c r="X42" s="8" t="str">
        <f t="shared" si="34"/>
        <v/>
      </c>
      <c r="Y42" s="11" t="str">
        <f t="shared" si="35"/>
        <v/>
      </c>
      <c r="Z42" s="11" t="str">
        <f t="shared" si="36"/>
        <v/>
      </c>
      <c r="AA42" s="11" t="str">
        <f t="shared" si="37"/>
        <v/>
      </c>
      <c r="AB42" s="11" t="str">
        <f t="shared" si="38"/>
        <v/>
      </c>
      <c r="AC42" s="12" t="str">
        <f t="shared" si="39"/>
        <v/>
      </c>
      <c r="AD42" s="6" t="str">
        <f t="shared" si="40"/>
        <v>Gündüz</v>
      </c>
      <c r="AE42" s="18" t="str">
        <f t="shared" si="43"/>
        <v/>
      </c>
      <c r="AF42" s="18" t="str">
        <f t="shared" si="44"/>
        <v/>
      </c>
      <c r="AG42" s="19" t="str">
        <f t="shared" si="45"/>
        <v/>
      </c>
      <c r="AH42" s="18" t="str">
        <f>IF(AF42="","",WORKDAY.INTL(AF42-1,1,V42,'Resmi Tatiller'!$A$2:$A$17))</f>
        <v/>
      </c>
      <c r="AI42" s="18" t="str">
        <f t="shared" si="46"/>
        <v/>
      </c>
      <c r="AJ42" s="18" t="str">
        <f>IF(AE42="","",IF(AH42&lt;&gt;AF42,AH42+TIME(8,0,0),IF(AG42&lt;TIME(8,0,0),AF42+TIME(8,0,0),IF(AG42&lt;TIME(12,0,0),AE42,IF(AG42&lt;TIME(12,45,0),AF42+TIME(12,45,0),IF(AG42&lt;TIME(15,0,0),AE42,IF(AG42&lt;TIME(15,15,0),AF42+TIME(15,15,0),IF(AG42&lt;TIME(18,0,0),AE42,WORKDAY.INTL(AF42,1,V42,'Resmi Tatiller'!$A$2:$A$17)+TIME(8,0,0)))))))))</f>
        <v/>
      </c>
      <c r="AK42" s="18" t="str">
        <f>IF(AE42="","",IF(AH42&lt;&gt;AF42,AH42+TIME(8,0,0),IF(AG42&lt;TIME(8,0,0),AF42+TIME(8,0,0),IF(AG42&lt;TIME(12,0,0),AE42,IF(AG42&lt;TIME(12,45,0),AF42+TIME(12,45,0),IF(AG42&lt;TIME(15,0,0),AE42,IF(AG42&lt;TIME(15,15,0),AF42+TIME(15,15,0),IF(AG42&lt;TIME(20,0,0),AE42,WORKDAY.INTL(AF42,1,V42,'Resmi Tatiller'!$A$2:$A$17)+TIME(8,0,0)))))))))</f>
        <v/>
      </c>
      <c r="AL42" s="18" t="str">
        <f t="shared" si="47"/>
        <v/>
      </c>
    </row>
    <row r="43" spans="1:38" x14ac:dyDescent="0.25">
      <c r="A43" s="6" t="str">
        <f t="shared" si="24"/>
        <v/>
      </c>
      <c r="B43" s="6"/>
      <c r="C43" s="7" t="str">
        <f>IFERROR(VLOOKUP(B43,'Ürün Veri'!$A:$E,2,FALSE),"")</f>
        <v/>
      </c>
      <c r="D43" s="7" t="str">
        <f>IFERROR(VLOOKUP(B43,'Ürün Veri'!$A:$E,3,FALSE),"")</f>
        <v/>
      </c>
      <c r="E43" s="7" t="str">
        <f>IFERROR(VLOOKUP(B43,'Ürün Veri'!$A:$E,4,FALSE),"")</f>
        <v/>
      </c>
      <c r="F43" s="7" t="str">
        <f>IFERROR(VLOOKUP(B43,'Ürün Veri'!$A:$E,5,FALSE),"")</f>
        <v/>
      </c>
      <c r="G43" s="6"/>
      <c r="H43" s="6"/>
      <c r="I43" s="14">
        <v>10</v>
      </c>
      <c r="J43" s="15">
        <f t="shared" si="25"/>
        <v>45</v>
      </c>
      <c r="K43" s="15">
        <f t="shared" si="26"/>
        <v>15</v>
      </c>
      <c r="L43" s="8">
        <f t="shared" si="27"/>
        <v>9</v>
      </c>
      <c r="M43" s="6" t="s">
        <v>763</v>
      </c>
      <c r="N43" s="9" t="str">
        <f t="shared" si="41"/>
        <v/>
      </c>
      <c r="O43" s="10" t="str">
        <f t="shared" si="42"/>
        <v/>
      </c>
      <c r="P43" s="8" t="str">
        <f t="shared" si="28"/>
        <v/>
      </c>
      <c r="Q43" s="8" t="str">
        <f t="shared" si="29"/>
        <v/>
      </c>
      <c r="R43" s="9" t="str">
        <f>IF(AB43="","",WORKDAY.INTL(W43,AA43,V43,'Resmi Tatiller'!$A$2:$A$17))</f>
        <v/>
      </c>
      <c r="S43" s="10" t="str">
        <f t="shared" si="30"/>
        <v/>
      </c>
      <c r="T43" s="8" t="str">
        <f t="shared" si="31"/>
        <v>Boş</v>
      </c>
      <c r="U43" s="8">
        <f t="shared" si="32"/>
        <v>540</v>
      </c>
      <c r="V43" s="11" t="str">
        <f t="shared" si="33"/>
        <v>0000011</v>
      </c>
      <c r="W43" s="9" t="str">
        <f>IF(OR(N43="",O43=""),"",IF($AD43="24 Saat",N43,IF($AD43="12 Saat",IF(O43&gt;=TIME(20,0,0),WORKDAY.INTL(N43,1,V43,'Resmi Tatiller'!$A$2:$A$17),WORKDAY.INTL(N43-1,1,V43,'Resmi Tatiller'!$A$2:$A$17)),IF($AD43="2 Vardiya",IF(O43&lt;TIME(6,0,0),N43-1,IF(O43&lt;TIME(8,0,0),WORKDAY.INTL(N43-1,1,V43,'Resmi Tatiller'!$A$2:$A$17),N43)),IF(O43&gt;=TIME(18,0,0),WORKDAY.INTL(N43,1,V43,'Resmi Tatiller'!$A$2:$A$17),WORKDAY.INTL(N43-1,1,V43,'Resmi Tatiller'!$A$2:$A$17))))))</f>
        <v/>
      </c>
      <c r="X43" s="8" t="str">
        <f t="shared" si="34"/>
        <v/>
      </c>
      <c r="Y43" s="11" t="str">
        <f t="shared" si="35"/>
        <v/>
      </c>
      <c r="Z43" s="11" t="str">
        <f t="shared" si="36"/>
        <v/>
      </c>
      <c r="AA43" s="11" t="str">
        <f t="shared" si="37"/>
        <v/>
      </c>
      <c r="AB43" s="11" t="str">
        <f t="shared" si="38"/>
        <v/>
      </c>
      <c r="AC43" s="12" t="str">
        <f t="shared" si="39"/>
        <v/>
      </c>
      <c r="AD43" s="6" t="str">
        <f t="shared" si="40"/>
        <v>Gündüz</v>
      </c>
      <c r="AE43" s="18" t="str">
        <f t="shared" si="43"/>
        <v/>
      </c>
      <c r="AF43" s="18" t="str">
        <f t="shared" si="44"/>
        <v/>
      </c>
      <c r="AG43" s="19" t="str">
        <f t="shared" si="45"/>
        <v/>
      </c>
      <c r="AH43" s="18" t="str">
        <f>IF(AF43="","",WORKDAY.INTL(AF43-1,1,V43,'Resmi Tatiller'!$A$2:$A$17))</f>
        <v/>
      </c>
      <c r="AI43" s="18" t="str">
        <f t="shared" si="46"/>
        <v/>
      </c>
      <c r="AJ43" s="18" t="str">
        <f>IF(AE43="","",IF(AH43&lt;&gt;AF43,AH43+TIME(8,0,0),IF(AG43&lt;TIME(8,0,0),AF43+TIME(8,0,0),IF(AG43&lt;TIME(12,0,0),AE43,IF(AG43&lt;TIME(12,45,0),AF43+TIME(12,45,0),IF(AG43&lt;TIME(15,0,0),AE43,IF(AG43&lt;TIME(15,15,0),AF43+TIME(15,15,0),IF(AG43&lt;TIME(18,0,0),AE43,WORKDAY.INTL(AF43,1,V43,'Resmi Tatiller'!$A$2:$A$17)+TIME(8,0,0)))))))))</f>
        <v/>
      </c>
      <c r="AK43" s="18" t="str">
        <f>IF(AE43="","",IF(AH43&lt;&gt;AF43,AH43+TIME(8,0,0),IF(AG43&lt;TIME(8,0,0),AF43+TIME(8,0,0),IF(AG43&lt;TIME(12,0,0),AE43,IF(AG43&lt;TIME(12,45,0),AF43+TIME(12,45,0),IF(AG43&lt;TIME(15,0,0),AE43,IF(AG43&lt;TIME(15,15,0),AF43+TIME(15,15,0),IF(AG43&lt;TIME(20,0,0),AE43,WORKDAY.INTL(AF43,1,V43,'Resmi Tatiller'!$A$2:$A$17)+TIME(8,0,0)))))))))</f>
        <v/>
      </c>
      <c r="AL43" s="18" t="str">
        <f t="shared" si="47"/>
        <v/>
      </c>
    </row>
    <row r="44" spans="1:38" x14ac:dyDescent="0.25">
      <c r="A44" s="6" t="str">
        <f t="shared" si="24"/>
        <v/>
      </c>
      <c r="B44" s="6"/>
      <c r="C44" s="7" t="str">
        <f>IFERROR(VLOOKUP(B44,'Ürün Veri'!$A:$E,2,FALSE),"")</f>
        <v/>
      </c>
      <c r="D44" s="7" t="str">
        <f>IFERROR(VLOOKUP(B44,'Ürün Veri'!$A:$E,3,FALSE),"")</f>
        <v/>
      </c>
      <c r="E44" s="7" t="str">
        <f>IFERROR(VLOOKUP(B44,'Ürün Veri'!$A:$E,4,FALSE),"")</f>
        <v/>
      </c>
      <c r="F44" s="7" t="str">
        <f>IFERROR(VLOOKUP(B44,'Ürün Veri'!$A:$E,5,FALSE),"")</f>
        <v/>
      </c>
      <c r="G44" s="6"/>
      <c r="H44" s="6"/>
      <c r="I44" s="14">
        <v>10</v>
      </c>
      <c r="J44" s="15">
        <f t="shared" si="25"/>
        <v>45</v>
      </c>
      <c r="K44" s="15">
        <f t="shared" si="26"/>
        <v>15</v>
      </c>
      <c r="L44" s="8">
        <f t="shared" si="27"/>
        <v>9</v>
      </c>
      <c r="M44" s="6" t="s">
        <v>763</v>
      </c>
      <c r="N44" s="9" t="str">
        <f t="shared" si="41"/>
        <v/>
      </c>
      <c r="O44" s="10" t="str">
        <f t="shared" si="42"/>
        <v/>
      </c>
      <c r="P44" s="8" t="str">
        <f t="shared" si="28"/>
        <v/>
      </c>
      <c r="Q44" s="8" t="str">
        <f t="shared" si="29"/>
        <v/>
      </c>
      <c r="R44" s="9" t="str">
        <f>IF(AB44="","",WORKDAY.INTL(W44,AA44,V44,'Resmi Tatiller'!$A$2:$A$17))</f>
        <v/>
      </c>
      <c r="S44" s="10" t="str">
        <f t="shared" si="30"/>
        <v/>
      </c>
      <c r="T44" s="8" t="str">
        <f t="shared" si="31"/>
        <v>Boş</v>
      </c>
      <c r="U44" s="8">
        <f t="shared" si="32"/>
        <v>540</v>
      </c>
      <c r="V44" s="11" t="str">
        <f t="shared" si="33"/>
        <v>0000011</v>
      </c>
      <c r="W44" s="9" t="str">
        <f>IF(OR(N44="",O44=""),"",IF($AD44="24 Saat",N44,IF($AD44="12 Saat",IF(O44&gt;=TIME(20,0,0),WORKDAY.INTL(N44,1,V44,'Resmi Tatiller'!$A$2:$A$17),WORKDAY.INTL(N44-1,1,V44,'Resmi Tatiller'!$A$2:$A$17)),IF($AD44="2 Vardiya",IF(O44&lt;TIME(6,0,0),N44-1,IF(O44&lt;TIME(8,0,0),WORKDAY.INTL(N44-1,1,V44,'Resmi Tatiller'!$A$2:$A$17),N44)),IF(O44&gt;=TIME(18,0,0),WORKDAY.INTL(N44,1,V44,'Resmi Tatiller'!$A$2:$A$17),WORKDAY.INTL(N44-1,1,V44,'Resmi Tatiller'!$A$2:$A$17))))))</f>
        <v/>
      </c>
      <c r="X44" s="8" t="str">
        <f t="shared" si="34"/>
        <v/>
      </c>
      <c r="Y44" s="11" t="str">
        <f t="shared" si="35"/>
        <v/>
      </c>
      <c r="Z44" s="11" t="str">
        <f t="shared" si="36"/>
        <v/>
      </c>
      <c r="AA44" s="11" t="str">
        <f t="shared" si="37"/>
        <v/>
      </c>
      <c r="AB44" s="11" t="str">
        <f t="shared" si="38"/>
        <v/>
      </c>
      <c r="AC44" s="12" t="str">
        <f t="shared" si="39"/>
        <v/>
      </c>
      <c r="AD44" s="6" t="str">
        <f t="shared" si="40"/>
        <v>Gündüz</v>
      </c>
      <c r="AE44" s="18" t="str">
        <f t="shared" si="43"/>
        <v/>
      </c>
      <c r="AF44" s="18" t="str">
        <f t="shared" si="44"/>
        <v/>
      </c>
      <c r="AG44" s="19" t="str">
        <f t="shared" si="45"/>
        <v/>
      </c>
      <c r="AH44" s="18" t="str">
        <f>IF(AF44="","",WORKDAY.INTL(AF44-1,1,V44,'Resmi Tatiller'!$A$2:$A$17))</f>
        <v/>
      </c>
      <c r="AI44" s="18" t="str">
        <f t="shared" si="46"/>
        <v/>
      </c>
      <c r="AJ44" s="18" t="str">
        <f>IF(AE44="","",IF(AH44&lt;&gt;AF44,AH44+TIME(8,0,0),IF(AG44&lt;TIME(8,0,0),AF44+TIME(8,0,0),IF(AG44&lt;TIME(12,0,0),AE44,IF(AG44&lt;TIME(12,45,0),AF44+TIME(12,45,0),IF(AG44&lt;TIME(15,0,0),AE44,IF(AG44&lt;TIME(15,15,0),AF44+TIME(15,15,0),IF(AG44&lt;TIME(18,0,0),AE44,WORKDAY.INTL(AF44,1,V44,'Resmi Tatiller'!$A$2:$A$17)+TIME(8,0,0)))))))))</f>
        <v/>
      </c>
      <c r="AK44" s="18" t="str">
        <f>IF(AE44="","",IF(AH44&lt;&gt;AF44,AH44+TIME(8,0,0),IF(AG44&lt;TIME(8,0,0),AF44+TIME(8,0,0),IF(AG44&lt;TIME(12,0,0),AE44,IF(AG44&lt;TIME(12,45,0),AF44+TIME(12,45,0),IF(AG44&lt;TIME(15,0,0),AE44,IF(AG44&lt;TIME(15,15,0),AF44+TIME(15,15,0),IF(AG44&lt;TIME(20,0,0),AE44,WORKDAY.INTL(AF44,1,V44,'Resmi Tatiller'!$A$2:$A$17)+TIME(8,0,0)))))))))</f>
        <v/>
      </c>
      <c r="AL44" s="18" t="str">
        <f t="shared" si="47"/>
        <v/>
      </c>
    </row>
    <row r="45" spans="1:38" x14ac:dyDescent="0.25">
      <c r="A45" s="6" t="str">
        <f t="shared" si="24"/>
        <v/>
      </c>
      <c r="B45" s="6"/>
      <c r="C45" s="7" t="str">
        <f>IFERROR(VLOOKUP(B45,'Ürün Veri'!$A:$E,2,FALSE),"")</f>
        <v/>
      </c>
      <c r="D45" s="7" t="str">
        <f>IFERROR(VLOOKUP(B45,'Ürün Veri'!$A:$E,3,FALSE),"")</f>
        <v/>
      </c>
      <c r="E45" s="7" t="str">
        <f>IFERROR(VLOOKUP(B45,'Ürün Veri'!$A:$E,4,FALSE),"")</f>
        <v/>
      </c>
      <c r="F45" s="7" t="str">
        <f>IFERROR(VLOOKUP(B45,'Ürün Veri'!$A:$E,5,FALSE),"")</f>
        <v/>
      </c>
      <c r="G45" s="6"/>
      <c r="H45" s="6"/>
      <c r="I45" s="14">
        <v>10</v>
      </c>
      <c r="J45" s="15">
        <f t="shared" si="25"/>
        <v>45</v>
      </c>
      <c r="K45" s="15">
        <f t="shared" si="26"/>
        <v>15</v>
      </c>
      <c r="L45" s="8">
        <f t="shared" si="27"/>
        <v>9</v>
      </c>
      <c r="M45" s="6" t="s">
        <v>763</v>
      </c>
      <c r="N45" s="9" t="str">
        <f t="shared" si="41"/>
        <v/>
      </c>
      <c r="O45" s="10" t="str">
        <f t="shared" si="42"/>
        <v/>
      </c>
      <c r="P45" s="8" t="str">
        <f t="shared" si="28"/>
        <v/>
      </c>
      <c r="Q45" s="8" t="str">
        <f t="shared" si="29"/>
        <v/>
      </c>
      <c r="R45" s="9" t="str">
        <f>IF(AB45="","",WORKDAY.INTL(W45,AA45,V45,'Resmi Tatiller'!$A$2:$A$17))</f>
        <v/>
      </c>
      <c r="S45" s="10" t="str">
        <f t="shared" si="30"/>
        <v/>
      </c>
      <c r="T45" s="8" t="str">
        <f t="shared" si="31"/>
        <v>Boş</v>
      </c>
      <c r="U45" s="8">
        <f t="shared" si="32"/>
        <v>540</v>
      </c>
      <c r="V45" s="11" t="str">
        <f t="shared" si="33"/>
        <v>0000011</v>
      </c>
      <c r="W45" s="9" t="str">
        <f>IF(OR(N45="",O45=""),"",IF($AD45="24 Saat",N45,IF($AD45="12 Saat",IF(O45&gt;=TIME(20,0,0),WORKDAY.INTL(N45,1,V45,'Resmi Tatiller'!$A$2:$A$17),WORKDAY.INTL(N45-1,1,V45,'Resmi Tatiller'!$A$2:$A$17)),IF($AD45="2 Vardiya",IF(O45&lt;TIME(6,0,0),N45-1,IF(O45&lt;TIME(8,0,0),WORKDAY.INTL(N45-1,1,V45,'Resmi Tatiller'!$A$2:$A$17),N45)),IF(O45&gt;=TIME(18,0,0),WORKDAY.INTL(N45,1,V45,'Resmi Tatiller'!$A$2:$A$17),WORKDAY.INTL(N45-1,1,V45,'Resmi Tatiller'!$A$2:$A$17))))))</f>
        <v/>
      </c>
      <c r="X45" s="8" t="str">
        <f t="shared" si="34"/>
        <v/>
      </c>
      <c r="Y45" s="11" t="str">
        <f t="shared" si="35"/>
        <v/>
      </c>
      <c r="Z45" s="11" t="str">
        <f t="shared" si="36"/>
        <v/>
      </c>
      <c r="AA45" s="11" t="str">
        <f t="shared" si="37"/>
        <v/>
      </c>
      <c r="AB45" s="11" t="str">
        <f t="shared" si="38"/>
        <v/>
      </c>
      <c r="AC45" s="12" t="str">
        <f t="shared" si="39"/>
        <v/>
      </c>
      <c r="AD45" s="6" t="str">
        <f t="shared" si="40"/>
        <v>Gündüz</v>
      </c>
      <c r="AE45" s="18" t="str">
        <f t="shared" si="43"/>
        <v/>
      </c>
      <c r="AF45" s="18" t="str">
        <f t="shared" si="44"/>
        <v/>
      </c>
      <c r="AG45" s="19" t="str">
        <f t="shared" si="45"/>
        <v/>
      </c>
      <c r="AH45" s="18" t="str">
        <f>IF(AF45="","",WORKDAY.INTL(AF45-1,1,V45,'Resmi Tatiller'!$A$2:$A$17))</f>
        <v/>
      </c>
      <c r="AI45" s="18" t="str">
        <f t="shared" si="46"/>
        <v/>
      </c>
      <c r="AJ45" s="18" t="str">
        <f>IF(AE45="","",IF(AH45&lt;&gt;AF45,AH45+TIME(8,0,0),IF(AG45&lt;TIME(8,0,0),AF45+TIME(8,0,0),IF(AG45&lt;TIME(12,0,0),AE45,IF(AG45&lt;TIME(12,45,0),AF45+TIME(12,45,0),IF(AG45&lt;TIME(15,0,0),AE45,IF(AG45&lt;TIME(15,15,0),AF45+TIME(15,15,0),IF(AG45&lt;TIME(18,0,0),AE45,WORKDAY.INTL(AF45,1,V45,'Resmi Tatiller'!$A$2:$A$17)+TIME(8,0,0)))))))))</f>
        <v/>
      </c>
      <c r="AK45" s="18" t="str">
        <f>IF(AE45="","",IF(AH45&lt;&gt;AF45,AH45+TIME(8,0,0),IF(AG45&lt;TIME(8,0,0),AF45+TIME(8,0,0),IF(AG45&lt;TIME(12,0,0),AE45,IF(AG45&lt;TIME(12,45,0),AF45+TIME(12,45,0),IF(AG45&lt;TIME(15,0,0),AE45,IF(AG45&lt;TIME(15,15,0),AF45+TIME(15,15,0),IF(AG45&lt;TIME(20,0,0),AE45,WORKDAY.INTL(AF45,1,V45,'Resmi Tatiller'!$A$2:$A$17)+TIME(8,0,0)))))))))</f>
        <v/>
      </c>
      <c r="AL45" s="18" t="str">
        <f t="shared" si="47"/>
        <v/>
      </c>
    </row>
    <row r="46" spans="1:38" x14ac:dyDescent="0.25">
      <c r="A46" s="6" t="str">
        <f t="shared" si="24"/>
        <v/>
      </c>
      <c r="B46" s="6"/>
      <c r="C46" s="7" t="str">
        <f>IFERROR(VLOOKUP(B46,'Ürün Veri'!$A:$E,2,FALSE),"")</f>
        <v/>
      </c>
      <c r="D46" s="7" t="str">
        <f>IFERROR(VLOOKUP(B46,'Ürün Veri'!$A:$E,3,FALSE),"")</f>
        <v/>
      </c>
      <c r="E46" s="7" t="str">
        <f>IFERROR(VLOOKUP(B46,'Ürün Veri'!$A:$E,4,FALSE),"")</f>
        <v/>
      </c>
      <c r="F46" s="7" t="str">
        <f>IFERROR(VLOOKUP(B46,'Ürün Veri'!$A:$E,5,FALSE),"")</f>
        <v/>
      </c>
      <c r="G46" s="6"/>
      <c r="H46" s="6"/>
      <c r="I46" s="14">
        <v>10</v>
      </c>
      <c r="J46" s="15">
        <f t="shared" si="25"/>
        <v>45</v>
      </c>
      <c r="K46" s="15">
        <f t="shared" si="26"/>
        <v>15</v>
      </c>
      <c r="L46" s="8">
        <f t="shared" si="27"/>
        <v>9</v>
      </c>
      <c r="M46" s="6" t="s">
        <v>763</v>
      </c>
      <c r="N46" s="9" t="str">
        <f t="shared" si="41"/>
        <v/>
      </c>
      <c r="O46" s="10" t="str">
        <f t="shared" si="42"/>
        <v/>
      </c>
      <c r="P46" s="8" t="str">
        <f t="shared" si="28"/>
        <v/>
      </c>
      <c r="Q46" s="8" t="str">
        <f t="shared" si="29"/>
        <v/>
      </c>
      <c r="R46" s="9" t="str">
        <f>IF(AB46="","",WORKDAY.INTL(W46,AA46,V46,'Resmi Tatiller'!$A$2:$A$17))</f>
        <v/>
      </c>
      <c r="S46" s="10" t="str">
        <f t="shared" si="30"/>
        <v/>
      </c>
      <c r="T46" s="8" t="str">
        <f t="shared" si="31"/>
        <v>Boş</v>
      </c>
      <c r="U46" s="8">
        <f t="shared" si="32"/>
        <v>540</v>
      </c>
      <c r="V46" s="11" t="str">
        <f t="shared" si="33"/>
        <v>0000011</v>
      </c>
      <c r="W46" s="9" t="str">
        <f>IF(OR(N46="",O46=""),"",IF($AD46="24 Saat",N46,IF($AD46="12 Saat",IF(O46&gt;=TIME(20,0,0),WORKDAY.INTL(N46,1,V46,'Resmi Tatiller'!$A$2:$A$17),WORKDAY.INTL(N46-1,1,V46,'Resmi Tatiller'!$A$2:$A$17)),IF($AD46="2 Vardiya",IF(O46&lt;TIME(6,0,0),N46-1,IF(O46&lt;TIME(8,0,0),WORKDAY.INTL(N46-1,1,V46,'Resmi Tatiller'!$A$2:$A$17),N46)),IF(O46&gt;=TIME(18,0,0),WORKDAY.INTL(N46,1,V46,'Resmi Tatiller'!$A$2:$A$17),WORKDAY.INTL(N46-1,1,V46,'Resmi Tatiller'!$A$2:$A$17))))))</f>
        <v/>
      </c>
      <c r="X46" s="8" t="str">
        <f t="shared" si="34"/>
        <v/>
      </c>
      <c r="Y46" s="11" t="str">
        <f t="shared" si="35"/>
        <v/>
      </c>
      <c r="Z46" s="11" t="str">
        <f t="shared" si="36"/>
        <v/>
      </c>
      <c r="AA46" s="11" t="str">
        <f t="shared" si="37"/>
        <v/>
      </c>
      <c r="AB46" s="11" t="str">
        <f t="shared" si="38"/>
        <v/>
      </c>
      <c r="AC46" s="12" t="str">
        <f t="shared" si="39"/>
        <v/>
      </c>
      <c r="AD46" s="6" t="str">
        <f t="shared" si="40"/>
        <v>Gündüz</v>
      </c>
      <c r="AE46" s="18" t="str">
        <f t="shared" si="43"/>
        <v/>
      </c>
      <c r="AF46" s="18" t="str">
        <f t="shared" si="44"/>
        <v/>
      </c>
      <c r="AG46" s="19" t="str">
        <f t="shared" si="45"/>
        <v/>
      </c>
      <c r="AH46" s="18" t="str">
        <f>IF(AF46="","",WORKDAY.INTL(AF46-1,1,V46,'Resmi Tatiller'!$A$2:$A$17))</f>
        <v/>
      </c>
      <c r="AI46" s="18" t="str">
        <f t="shared" si="46"/>
        <v/>
      </c>
      <c r="AJ46" s="18" t="str">
        <f>IF(AE46="","",IF(AH46&lt;&gt;AF46,AH46+TIME(8,0,0),IF(AG46&lt;TIME(8,0,0),AF46+TIME(8,0,0),IF(AG46&lt;TIME(12,0,0),AE46,IF(AG46&lt;TIME(12,45,0),AF46+TIME(12,45,0),IF(AG46&lt;TIME(15,0,0),AE46,IF(AG46&lt;TIME(15,15,0),AF46+TIME(15,15,0),IF(AG46&lt;TIME(18,0,0),AE46,WORKDAY.INTL(AF46,1,V46,'Resmi Tatiller'!$A$2:$A$17)+TIME(8,0,0)))))))))</f>
        <v/>
      </c>
      <c r="AK46" s="18" t="str">
        <f>IF(AE46="","",IF(AH46&lt;&gt;AF46,AH46+TIME(8,0,0),IF(AG46&lt;TIME(8,0,0),AF46+TIME(8,0,0),IF(AG46&lt;TIME(12,0,0),AE46,IF(AG46&lt;TIME(12,45,0),AF46+TIME(12,45,0),IF(AG46&lt;TIME(15,0,0),AE46,IF(AG46&lt;TIME(15,15,0),AF46+TIME(15,15,0),IF(AG46&lt;TIME(20,0,0),AE46,WORKDAY.INTL(AF46,1,V46,'Resmi Tatiller'!$A$2:$A$17)+TIME(8,0,0)))))))))</f>
        <v/>
      </c>
      <c r="AL46" s="18" t="str">
        <f t="shared" si="47"/>
        <v/>
      </c>
    </row>
    <row r="47" spans="1:38" x14ac:dyDescent="0.25">
      <c r="A47" s="6" t="str">
        <f t="shared" si="24"/>
        <v/>
      </c>
      <c r="B47" s="6"/>
      <c r="C47" s="7" t="str">
        <f>IFERROR(VLOOKUP(B47,'Ürün Veri'!$A:$E,2,FALSE),"")</f>
        <v/>
      </c>
      <c r="D47" s="7" t="str">
        <f>IFERROR(VLOOKUP(B47,'Ürün Veri'!$A:$E,3,FALSE),"")</f>
        <v/>
      </c>
      <c r="E47" s="7" t="str">
        <f>IFERROR(VLOOKUP(B47,'Ürün Veri'!$A:$E,4,FALSE),"")</f>
        <v/>
      </c>
      <c r="F47" s="7" t="str">
        <f>IFERROR(VLOOKUP(B47,'Ürün Veri'!$A:$E,5,FALSE),"")</f>
        <v/>
      </c>
      <c r="G47" s="6"/>
      <c r="H47" s="6"/>
      <c r="I47" s="14">
        <v>10</v>
      </c>
      <c r="J47" s="15">
        <f t="shared" si="25"/>
        <v>45</v>
      </c>
      <c r="K47" s="15">
        <f t="shared" si="26"/>
        <v>15</v>
      </c>
      <c r="L47" s="8">
        <f t="shared" si="27"/>
        <v>9</v>
      </c>
      <c r="M47" s="6" t="s">
        <v>763</v>
      </c>
      <c r="N47" s="9" t="str">
        <f t="shared" si="41"/>
        <v/>
      </c>
      <c r="O47" s="10" t="str">
        <f t="shared" si="42"/>
        <v/>
      </c>
      <c r="P47" s="8" t="str">
        <f t="shared" si="28"/>
        <v/>
      </c>
      <c r="Q47" s="8" t="str">
        <f t="shared" si="29"/>
        <v/>
      </c>
      <c r="R47" s="9" t="str">
        <f>IF(AB47="","",WORKDAY.INTL(W47,AA47,V47,'Resmi Tatiller'!$A$2:$A$17))</f>
        <v/>
      </c>
      <c r="S47" s="10" t="str">
        <f t="shared" si="30"/>
        <v/>
      </c>
      <c r="T47" s="8" t="str">
        <f t="shared" si="31"/>
        <v>Boş</v>
      </c>
      <c r="U47" s="8">
        <f t="shared" si="32"/>
        <v>540</v>
      </c>
      <c r="V47" s="11" t="str">
        <f t="shared" si="33"/>
        <v>0000011</v>
      </c>
      <c r="W47" s="9" t="str">
        <f>IF(OR(N47="",O47=""),"",IF($AD47="24 Saat",N47,IF($AD47="12 Saat",IF(O47&gt;=TIME(20,0,0),WORKDAY.INTL(N47,1,V47,'Resmi Tatiller'!$A$2:$A$17),WORKDAY.INTL(N47-1,1,V47,'Resmi Tatiller'!$A$2:$A$17)),IF($AD47="2 Vardiya",IF(O47&lt;TIME(6,0,0),N47-1,IF(O47&lt;TIME(8,0,0),WORKDAY.INTL(N47-1,1,V47,'Resmi Tatiller'!$A$2:$A$17),N47)),IF(O47&gt;=TIME(18,0,0),WORKDAY.INTL(N47,1,V47,'Resmi Tatiller'!$A$2:$A$17),WORKDAY.INTL(N47-1,1,V47,'Resmi Tatiller'!$A$2:$A$17))))))</f>
        <v/>
      </c>
      <c r="X47" s="8" t="str">
        <f t="shared" si="34"/>
        <v/>
      </c>
      <c r="Y47" s="11" t="str">
        <f t="shared" si="35"/>
        <v/>
      </c>
      <c r="Z47" s="11" t="str">
        <f t="shared" si="36"/>
        <v/>
      </c>
      <c r="AA47" s="11" t="str">
        <f t="shared" si="37"/>
        <v/>
      </c>
      <c r="AB47" s="11" t="str">
        <f t="shared" si="38"/>
        <v/>
      </c>
      <c r="AC47" s="12" t="str">
        <f t="shared" si="39"/>
        <v/>
      </c>
      <c r="AD47" s="6" t="str">
        <f t="shared" si="40"/>
        <v>Gündüz</v>
      </c>
      <c r="AE47" s="18" t="str">
        <f t="shared" si="43"/>
        <v/>
      </c>
      <c r="AF47" s="18" t="str">
        <f t="shared" si="44"/>
        <v/>
      </c>
      <c r="AG47" s="19" t="str">
        <f t="shared" si="45"/>
        <v/>
      </c>
      <c r="AH47" s="18" t="str">
        <f>IF(AF47="","",WORKDAY.INTL(AF47-1,1,V47,'Resmi Tatiller'!$A$2:$A$17))</f>
        <v/>
      </c>
      <c r="AI47" s="18" t="str">
        <f t="shared" si="46"/>
        <v/>
      </c>
      <c r="AJ47" s="18" t="str">
        <f>IF(AE47="","",IF(AH47&lt;&gt;AF47,AH47+TIME(8,0,0),IF(AG47&lt;TIME(8,0,0),AF47+TIME(8,0,0),IF(AG47&lt;TIME(12,0,0),AE47,IF(AG47&lt;TIME(12,45,0),AF47+TIME(12,45,0),IF(AG47&lt;TIME(15,0,0),AE47,IF(AG47&lt;TIME(15,15,0),AF47+TIME(15,15,0),IF(AG47&lt;TIME(18,0,0),AE47,WORKDAY.INTL(AF47,1,V47,'Resmi Tatiller'!$A$2:$A$17)+TIME(8,0,0)))))))))</f>
        <v/>
      </c>
      <c r="AK47" s="18" t="str">
        <f>IF(AE47="","",IF(AH47&lt;&gt;AF47,AH47+TIME(8,0,0),IF(AG47&lt;TIME(8,0,0),AF47+TIME(8,0,0),IF(AG47&lt;TIME(12,0,0),AE47,IF(AG47&lt;TIME(12,45,0),AF47+TIME(12,45,0),IF(AG47&lt;TIME(15,0,0),AE47,IF(AG47&lt;TIME(15,15,0),AF47+TIME(15,15,0),IF(AG47&lt;TIME(20,0,0),AE47,WORKDAY.INTL(AF47,1,V47,'Resmi Tatiller'!$A$2:$A$17)+TIME(8,0,0)))))))))</f>
        <v/>
      </c>
      <c r="AL47" s="18" t="str">
        <f t="shared" si="47"/>
        <v/>
      </c>
    </row>
    <row r="48" spans="1:38" x14ac:dyDescent="0.25">
      <c r="A48" s="6" t="str">
        <f t="shared" si="24"/>
        <v/>
      </c>
      <c r="B48" s="6"/>
      <c r="C48" s="7" t="str">
        <f>IFERROR(VLOOKUP(B48,'Ürün Veri'!$A:$E,2,FALSE),"")</f>
        <v/>
      </c>
      <c r="D48" s="7" t="str">
        <f>IFERROR(VLOOKUP(B48,'Ürün Veri'!$A:$E,3,FALSE),"")</f>
        <v/>
      </c>
      <c r="E48" s="7" t="str">
        <f>IFERROR(VLOOKUP(B48,'Ürün Veri'!$A:$E,4,FALSE),"")</f>
        <v/>
      </c>
      <c r="F48" s="7" t="str">
        <f>IFERROR(VLOOKUP(B48,'Ürün Veri'!$A:$E,5,FALSE),"")</f>
        <v/>
      </c>
      <c r="G48" s="6"/>
      <c r="H48" s="6"/>
      <c r="I48" s="14">
        <v>10</v>
      </c>
      <c r="J48" s="15">
        <f t="shared" si="25"/>
        <v>45</v>
      </c>
      <c r="K48" s="15">
        <f t="shared" si="26"/>
        <v>15</v>
      </c>
      <c r="L48" s="8">
        <f t="shared" si="27"/>
        <v>9</v>
      </c>
      <c r="M48" s="6" t="s">
        <v>763</v>
      </c>
      <c r="N48" s="9" t="str">
        <f t="shared" si="41"/>
        <v/>
      </c>
      <c r="O48" s="10" t="str">
        <f t="shared" si="42"/>
        <v/>
      </c>
      <c r="P48" s="8" t="str">
        <f t="shared" si="28"/>
        <v/>
      </c>
      <c r="Q48" s="8" t="str">
        <f t="shared" si="29"/>
        <v/>
      </c>
      <c r="R48" s="9" t="str">
        <f>IF(AB48="","",WORKDAY.INTL(W48,AA48,V48,'Resmi Tatiller'!$A$2:$A$17))</f>
        <v/>
      </c>
      <c r="S48" s="10" t="str">
        <f t="shared" si="30"/>
        <v/>
      </c>
      <c r="T48" s="8" t="str">
        <f t="shared" si="31"/>
        <v>Boş</v>
      </c>
      <c r="U48" s="8">
        <f t="shared" si="32"/>
        <v>540</v>
      </c>
      <c r="V48" s="11" t="str">
        <f t="shared" si="33"/>
        <v>0000011</v>
      </c>
      <c r="W48" s="9" t="str">
        <f>IF(OR(N48="",O48=""),"",IF($AD48="24 Saat",N48,IF($AD48="12 Saat",IF(O48&gt;=TIME(20,0,0),WORKDAY.INTL(N48,1,V48,'Resmi Tatiller'!$A$2:$A$17),WORKDAY.INTL(N48-1,1,V48,'Resmi Tatiller'!$A$2:$A$17)),IF($AD48="2 Vardiya",IF(O48&lt;TIME(6,0,0),N48-1,IF(O48&lt;TIME(8,0,0),WORKDAY.INTL(N48-1,1,V48,'Resmi Tatiller'!$A$2:$A$17),N48)),IF(O48&gt;=TIME(18,0,0),WORKDAY.INTL(N48,1,V48,'Resmi Tatiller'!$A$2:$A$17),WORKDAY.INTL(N48-1,1,V48,'Resmi Tatiller'!$A$2:$A$17))))))</f>
        <v/>
      </c>
      <c r="X48" s="8" t="str">
        <f t="shared" si="34"/>
        <v/>
      </c>
      <c r="Y48" s="11" t="str">
        <f t="shared" si="35"/>
        <v/>
      </c>
      <c r="Z48" s="11" t="str">
        <f t="shared" si="36"/>
        <v/>
      </c>
      <c r="AA48" s="11" t="str">
        <f t="shared" si="37"/>
        <v/>
      </c>
      <c r="AB48" s="11" t="str">
        <f t="shared" si="38"/>
        <v/>
      </c>
      <c r="AC48" s="12" t="str">
        <f t="shared" si="39"/>
        <v/>
      </c>
      <c r="AD48" s="6" t="str">
        <f t="shared" si="40"/>
        <v>Gündüz</v>
      </c>
      <c r="AE48" s="18" t="str">
        <f t="shared" si="43"/>
        <v/>
      </c>
      <c r="AF48" s="18" t="str">
        <f t="shared" si="44"/>
        <v/>
      </c>
      <c r="AG48" s="19" t="str">
        <f t="shared" si="45"/>
        <v/>
      </c>
      <c r="AH48" s="18" t="str">
        <f>IF(AF48="","",WORKDAY.INTL(AF48-1,1,V48,'Resmi Tatiller'!$A$2:$A$17))</f>
        <v/>
      </c>
      <c r="AI48" s="18" t="str">
        <f t="shared" si="46"/>
        <v/>
      </c>
      <c r="AJ48" s="18" t="str">
        <f>IF(AE48="","",IF(AH48&lt;&gt;AF48,AH48+TIME(8,0,0),IF(AG48&lt;TIME(8,0,0),AF48+TIME(8,0,0),IF(AG48&lt;TIME(12,0,0),AE48,IF(AG48&lt;TIME(12,45,0),AF48+TIME(12,45,0),IF(AG48&lt;TIME(15,0,0),AE48,IF(AG48&lt;TIME(15,15,0),AF48+TIME(15,15,0),IF(AG48&lt;TIME(18,0,0),AE48,WORKDAY.INTL(AF48,1,V48,'Resmi Tatiller'!$A$2:$A$17)+TIME(8,0,0)))))))))</f>
        <v/>
      </c>
      <c r="AK48" s="18" t="str">
        <f>IF(AE48="","",IF(AH48&lt;&gt;AF48,AH48+TIME(8,0,0),IF(AG48&lt;TIME(8,0,0),AF48+TIME(8,0,0),IF(AG48&lt;TIME(12,0,0),AE48,IF(AG48&lt;TIME(12,45,0),AF48+TIME(12,45,0),IF(AG48&lt;TIME(15,0,0),AE48,IF(AG48&lt;TIME(15,15,0),AF48+TIME(15,15,0),IF(AG48&lt;TIME(20,0,0),AE48,WORKDAY.INTL(AF48,1,V48,'Resmi Tatiller'!$A$2:$A$17)+TIME(8,0,0)))))))))</f>
        <v/>
      </c>
      <c r="AL48" s="18" t="str">
        <f t="shared" si="47"/>
        <v/>
      </c>
    </row>
    <row r="49" spans="1:38" x14ac:dyDescent="0.25">
      <c r="A49" s="6" t="str">
        <f t="shared" si="24"/>
        <v/>
      </c>
      <c r="B49" s="6"/>
      <c r="C49" s="7" t="str">
        <f>IFERROR(VLOOKUP(B49,'Ürün Veri'!$A:$E,2,FALSE),"")</f>
        <v/>
      </c>
      <c r="D49" s="7" t="str">
        <f>IFERROR(VLOOKUP(B49,'Ürün Veri'!$A:$E,3,FALSE),"")</f>
        <v/>
      </c>
      <c r="E49" s="7" t="str">
        <f>IFERROR(VLOOKUP(B49,'Ürün Veri'!$A:$E,4,FALSE),"")</f>
        <v/>
      </c>
      <c r="F49" s="7" t="str">
        <f>IFERROR(VLOOKUP(B49,'Ürün Veri'!$A:$E,5,FALSE),"")</f>
        <v/>
      </c>
      <c r="G49" s="6"/>
      <c r="H49" s="6"/>
      <c r="I49" s="14">
        <v>10</v>
      </c>
      <c r="J49" s="15">
        <f t="shared" si="25"/>
        <v>45</v>
      </c>
      <c r="K49" s="15">
        <f t="shared" si="26"/>
        <v>15</v>
      </c>
      <c r="L49" s="8">
        <f t="shared" si="27"/>
        <v>9</v>
      </c>
      <c r="M49" s="6" t="s">
        <v>763</v>
      </c>
      <c r="N49" s="9" t="str">
        <f t="shared" si="41"/>
        <v/>
      </c>
      <c r="O49" s="10" t="str">
        <f t="shared" si="42"/>
        <v/>
      </c>
      <c r="P49" s="8" t="str">
        <f t="shared" si="28"/>
        <v/>
      </c>
      <c r="Q49" s="8" t="str">
        <f t="shared" si="29"/>
        <v/>
      </c>
      <c r="R49" s="9" t="str">
        <f>IF(AB49="","",WORKDAY.INTL(W49,AA49,V49,'Resmi Tatiller'!$A$2:$A$17))</f>
        <v/>
      </c>
      <c r="S49" s="10" t="str">
        <f t="shared" si="30"/>
        <v/>
      </c>
      <c r="T49" s="8" t="str">
        <f t="shared" si="31"/>
        <v>Boş</v>
      </c>
      <c r="U49" s="8">
        <f t="shared" si="32"/>
        <v>540</v>
      </c>
      <c r="V49" s="11" t="str">
        <f t="shared" si="33"/>
        <v>0000011</v>
      </c>
      <c r="W49" s="9" t="str">
        <f>IF(OR(N49="",O49=""),"",IF($AD49="24 Saat",N49,IF($AD49="12 Saat",IF(O49&gt;=TIME(20,0,0),WORKDAY.INTL(N49,1,V49,'Resmi Tatiller'!$A$2:$A$17),WORKDAY.INTL(N49-1,1,V49,'Resmi Tatiller'!$A$2:$A$17)),IF($AD49="2 Vardiya",IF(O49&lt;TIME(6,0,0),N49-1,IF(O49&lt;TIME(8,0,0),WORKDAY.INTL(N49-1,1,V49,'Resmi Tatiller'!$A$2:$A$17),N49)),IF(O49&gt;=TIME(18,0,0),WORKDAY.INTL(N49,1,V49,'Resmi Tatiller'!$A$2:$A$17),WORKDAY.INTL(N49-1,1,V49,'Resmi Tatiller'!$A$2:$A$17))))))</f>
        <v/>
      </c>
      <c r="X49" s="8" t="str">
        <f t="shared" si="34"/>
        <v/>
      </c>
      <c r="Y49" s="11" t="str">
        <f t="shared" si="35"/>
        <v/>
      </c>
      <c r="Z49" s="11" t="str">
        <f t="shared" si="36"/>
        <v/>
      </c>
      <c r="AA49" s="11" t="str">
        <f t="shared" si="37"/>
        <v/>
      </c>
      <c r="AB49" s="11" t="str">
        <f t="shared" si="38"/>
        <v/>
      </c>
      <c r="AC49" s="12" t="str">
        <f t="shared" si="39"/>
        <v/>
      </c>
      <c r="AD49" s="6" t="str">
        <f t="shared" si="40"/>
        <v>Gündüz</v>
      </c>
      <c r="AE49" s="18" t="str">
        <f t="shared" si="43"/>
        <v/>
      </c>
      <c r="AF49" s="18" t="str">
        <f t="shared" si="44"/>
        <v/>
      </c>
      <c r="AG49" s="19" t="str">
        <f t="shared" si="45"/>
        <v/>
      </c>
      <c r="AH49" s="18" t="str">
        <f>IF(AF49="","",WORKDAY.INTL(AF49-1,1,V49,'Resmi Tatiller'!$A$2:$A$17))</f>
        <v/>
      </c>
      <c r="AI49" s="18" t="str">
        <f t="shared" si="46"/>
        <v/>
      </c>
      <c r="AJ49" s="18" t="str">
        <f>IF(AE49="","",IF(AH49&lt;&gt;AF49,AH49+TIME(8,0,0),IF(AG49&lt;TIME(8,0,0),AF49+TIME(8,0,0),IF(AG49&lt;TIME(12,0,0),AE49,IF(AG49&lt;TIME(12,45,0),AF49+TIME(12,45,0),IF(AG49&lt;TIME(15,0,0),AE49,IF(AG49&lt;TIME(15,15,0),AF49+TIME(15,15,0),IF(AG49&lt;TIME(18,0,0),AE49,WORKDAY.INTL(AF49,1,V49,'Resmi Tatiller'!$A$2:$A$17)+TIME(8,0,0)))))))))</f>
        <v/>
      </c>
      <c r="AK49" s="18" t="str">
        <f>IF(AE49="","",IF(AH49&lt;&gt;AF49,AH49+TIME(8,0,0),IF(AG49&lt;TIME(8,0,0),AF49+TIME(8,0,0),IF(AG49&lt;TIME(12,0,0),AE49,IF(AG49&lt;TIME(12,45,0),AF49+TIME(12,45,0),IF(AG49&lt;TIME(15,0,0),AE49,IF(AG49&lt;TIME(15,15,0),AF49+TIME(15,15,0),IF(AG49&lt;TIME(20,0,0),AE49,WORKDAY.INTL(AF49,1,V49,'Resmi Tatiller'!$A$2:$A$17)+TIME(8,0,0)))))))))</f>
        <v/>
      </c>
      <c r="AL49" s="18" t="str">
        <f t="shared" si="47"/>
        <v/>
      </c>
    </row>
    <row r="50" spans="1:38" x14ac:dyDescent="0.25">
      <c r="A50" s="6" t="str">
        <f t="shared" si="24"/>
        <v/>
      </c>
      <c r="B50" s="6"/>
      <c r="C50" s="7" t="str">
        <f>IFERROR(VLOOKUP(B50,'Ürün Veri'!$A:$E,2,FALSE),"")</f>
        <v/>
      </c>
      <c r="D50" s="7" t="str">
        <f>IFERROR(VLOOKUP(B50,'Ürün Veri'!$A:$E,3,FALSE),"")</f>
        <v/>
      </c>
      <c r="E50" s="7" t="str">
        <f>IFERROR(VLOOKUP(B50,'Ürün Veri'!$A:$E,4,FALSE),"")</f>
        <v/>
      </c>
      <c r="F50" s="7" t="str">
        <f>IFERROR(VLOOKUP(B50,'Ürün Veri'!$A:$E,5,FALSE),"")</f>
        <v/>
      </c>
      <c r="G50" s="6"/>
      <c r="H50" s="6"/>
      <c r="I50" s="14">
        <v>10</v>
      </c>
      <c r="J50" s="15">
        <f t="shared" si="25"/>
        <v>45</v>
      </c>
      <c r="K50" s="15">
        <f t="shared" si="26"/>
        <v>15</v>
      </c>
      <c r="L50" s="8">
        <f t="shared" si="27"/>
        <v>9</v>
      </c>
      <c r="M50" s="6" t="s">
        <v>763</v>
      </c>
      <c r="N50" s="9" t="str">
        <f t="shared" si="41"/>
        <v/>
      </c>
      <c r="O50" s="10" t="str">
        <f t="shared" si="42"/>
        <v/>
      </c>
      <c r="P50" s="8" t="str">
        <f t="shared" si="28"/>
        <v/>
      </c>
      <c r="Q50" s="8" t="str">
        <f t="shared" si="29"/>
        <v/>
      </c>
      <c r="R50" s="9" t="str">
        <f>IF(AB50="","",WORKDAY.INTL(W50,AA50,V50,'Resmi Tatiller'!$A$2:$A$17))</f>
        <v/>
      </c>
      <c r="S50" s="10" t="str">
        <f t="shared" si="30"/>
        <v/>
      </c>
      <c r="T50" s="8" t="str">
        <f t="shared" si="31"/>
        <v>Boş</v>
      </c>
      <c r="U50" s="8">
        <f t="shared" si="32"/>
        <v>540</v>
      </c>
      <c r="V50" s="11" t="str">
        <f t="shared" si="33"/>
        <v>0000011</v>
      </c>
      <c r="W50" s="9" t="str">
        <f>IF(OR(N50="",O50=""),"",IF($AD50="24 Saat",N50,IF($AD50="12 Saat",IF(O50&gt;=TIME(20,0,0),WORKDAY.INTL(N50,1,V50,'Resmi Tatiller'!$A$2:$A$17),WORKDAY.INTL(N50-1,1,V50,'Resmi Tatiller'!$A$2:$A$17)),IF($AD50="2 Vardiya",IF(O50&lt;TIME(6,0,0),N50-1,IF(O50&lt;TIME(8,0,0),WORKDAY.INTL(N50-1,1,V50,'Resmi Tatiller'!$A$2:$A$17),N50)),IF(O50&gt;=TIME(18,0,0),WORKDAY.INTL(N50,1,V50,'Resmi Tatiller'!$A$2:$A$17),WORKDAY.INTL(N50-1,1,V50,'Resmi Tatiller'!$A$2:$A$17))))))</f>
        <v/>
      </c>
      <c r="X50" s="8" t="str">
        <f t="shared" si="34"/>
        <v/>
      </c>
      <c r="Y50" s="11" t="str">
        <f t="shared" si="35"/>
        <v/>
      </c>
      <c r="Z50" s="11" t="str">
        <f t="shared" si="36"/>
        <v/>
      </c>
      <c r="AA50" s="11" t="str">
        <f t="shared" si="37"/>
        <v/>
      </c>
      <c r="AB50" s="11" t="str">
        <f t="shared" si="38"/>
        <v/>
      </c>
      <c r="AC50" s="12" t="str">
        <f t="shared" si="39"/>
        <v/>
      </c>
      <c r="AD50" s="6" t="str">
        <f t="shared" si="40"/>
        <v>Gündüz</v>
      </c>
      <c r="AE50" s="18" t="str">
        <f t="shared" si="43"/>
        <v/>
      </c>
      <c r="AF50" s="18" t="str">
        <f t="shared" si="44"/>
        <v/>
      </c>
      <c r="AG50" s="19" t="str">
        <f t="shared" si="45"/>
        <v/>
      </c>
      <c r="AH50" s="18" t="str">
        <f>IF(AF50="","",WORKDAY.INTL(AF50-1,1,V50,'Resmi Tatiller'!$A$2:$A$17))</f>
        <v/>
      </c>
      <c r="AI50" s="18" t="str">
        <f t="shared" si="46"/>
        <v/>
      </c>
      <c r="AJ50" s="18" t="str">
        <f>IF(AE50="","",IF(AH50&lt;&gt;AF50,AH50+TIME(8,0,0),IF(AG50&lt;TIME(8,0,0),AF50+TIME(8,0,0),IF(AG50&lt;TIME(12,0,0),AE50,IF(AG50&lt;TIME(12,45,0),AF50+TIME(12,45,0),IF(AG50&lt;TIME(15,0,0),AE50,IF(AG50&lt;TIME(15,15,0),AF50+TIME(15,15,0),IF(AG50&lt;TIME(18,0,0),AE50,WORKDAY.INTL(AF50,1,V50,'Resmi Tatiller'!$A$2:$A$17)+TIME(8,0,0)))))))))</f>
        <v/>
      </c>
      <c r="AK50" s="18" t="str">
        <f>IF(AE50="","",IF(AH50&lt;&gt;AF50,AH50+TIME(8,0,0),IF(AG50&lt;TIME(8,0,0),AF50+TIME(8,0,0),IF(AG50&lt;TIME(12,0,0),AE50,IF(AG50&lt;TIME(12,45,0),AF50+TIME(12,45,0),IF(AG50&lt;TIME(15,0,0),AE50,IF(AG50&lt;TIME(15,15,0),AF50+TIME(15,15,0),IF(AG50&lt;TIME(20,0,0),AE50,WORKDAY.INTL(AF50,1,V50,'Resmi Tatiller'!$A$2:$A$17)+TIME(8,0,0)))))))))</f>
        <v/>
      </c>
      <c r="AL50" s="18" t="str">
        <f t="shared" si="47"/>
        <v/>
      </c>
    </row>
    <row r="51" spans="1:38" x14ac:dyDescent="0.25">
      <c r="A51" s="6" t="str">
        <f t="shared" si="24"/>
        <v/>
      </c>
      <c r="B51" s="6"/>
      <c r="C51" s="7" t="str">
        <f>IFERROR(VLOOKUP(B51,'Ürün Veri'!$A:$E,2,FALSE),"")</f>
        <v/>
      </c>
      <c r="D51" s="7" t="str">
        <f>IFERROR(VLOOKUP(B51,'Ürün Veri'!$A:$E,3,FALSE),"")</f>
        <v/>
      </c>
      <c r="E51" s="7" t="str">
        <f>IFERROR(VLOOKUP(B51,'Ürün Veri'!$A:$E,4,FALSE),"")</f>
        <v/>
      </c>
      <c r="F51" s="7" t="str">
        <f>IFERROR(VLOOKUP(B51,'Ürün Veri'!$A:$E,5,FALSE),"")</f>
        <v/>
      </c>
      <c r="G51" s="6"/>
      <c r="H51" s="6"/>
      <c r="I51" s="14">
        <v>10</v>
      </c>
      <c r="J51" s="15">
        <f t="shared" si="25"/>
        <v>45</v>
      </c>
      <c r="K51" s="15">
        <f t="shared" si="26"/>
        <v>15</v>
      </c>
      <c r="L51" s="8">
        <f t="shared" si="27"/>
        <v>9</v>
      </c>
      <c r="M51" s="6" t="s">
        <v>763</v>
      </c>
      <c r="N51" s="9" t="str">
        <f t="shared" si="41"/>
        <v/>
      </c>
      <c r="O51" s="10" t="str">
        <f t="shared" si="42"/>
        <v/>
      </c>
      <c r="P51" s="8" t="str">
        <f t="shared" si="28"/>
        <v/>
      </c>
      <c r="Q51" s="8" t="str">
        <f t="shared" si="29"/>
        <v/>
      </c>
      <c r="R51" s="9" t="str">
        <f>IF(AB51="","",WORKDAY.INTL(W51,AA51,V51,'Resmi Tatiller'!$A$2:$A$17))</f>
        <v/>
      </c>
      <c r="S51" s="10" t="str">
        <f t="shared" si="30"/>
        <v/>
      </c>
      <c r="T51" s="8" t="str">
        <f t="shared" si="31"/>
        <v>Boş</v>
      </c>
      <c r="U51" s="8">
        <f t="shared" si="32"/>
        <v>540</v>
      </c>
      <c r="V51" s="11" t="str">
        <f t="shared" si="33"/>
        <v>0000011</v>
      </c>
      <c r="W51" s="9" t="str">
        <f>IF(OR(N51="",O51=""),"",IF($AD51="24 Saat",N51,IF($AD51="12 Saat",IF(O51&gt;=TIME(20,0,0),WORKDAY.INTL(N51,1,V51,'Resmi Tatiller'!$A$2:$A$17),WORKDAY.INTL(N51-1,1,V51,'Resmi Tatiller'!$A$2:$A$17)),IF($AD51="2 Vardiya",IF(O51&lt;TIME(6,0,0),N51-1,IF(O51&lt;TIME(8,0,0),WORKDAY.INTL(N51-1,1,V51,'Resmi Tatiller'!$A$2:$A$17),N51)),IF(O51&gt;=TIME(18,0,0),WORKDAY.INTL(N51,1,V51,'Resmi Tatiller'!$A$2:$A$17),WORKDAY.INTL(N51-1,1,V51,'Resmi Tatiller'!$A$2:$A$17))))))</f>
        <v/>
      </c>
      <c r="X51" s="8" t="str">
        <f t="shared" si="34"/>
        <v/>
      </c>
      <c r="Y51" s="11" t="str">
        <f t="shared" si="35"/>
        <v/>
      </c>
      <c r="Z51" s="11" t="str">
        <f t="shared" si="36"/>
        <v/>
      </c>
      <c r="AA51" s="11" t="str">
        <f t="shared" si="37"/>
        <v/>
      </c>
      <c r="AB51" s="11" t="str">
        <f t="shared" si="38"/>
        <v/>
      </c>
      <c r="AC51" s="12" t="str">
        <f t="shared" si="39"/>
        <v/>
      </c>
      <c r="AD51" s="6" t="str">
        <f t="shared" si="40"/>
        <v>Gündüz</v>
      </c>
      <c r="AE51" s="18" t="str">
        <f t="shared" si="43"/>
        <v/>
      </c>
      <c r="AF51" s="18" t="str">
        <f t="shared" si="44"/>
        <v/>
      </c>
      <c r="AG51" s="19" t="str">
        <f t="shared" si="45"/>
        <v/>
      </c>
      <c r="AH51" s="18" t="str">
        <f>IF(AF51="","",WORKDAY.INTL(AF51-1,1,V51,'Resmi Tatiller'!$A$2:$A$17))</f>
        <v/>
      </c>
      <c r="AI51" s="18" t="str">
        <f t="shared" si="46"/>
        <v/>
      </c>
      <c r="AJ51" s="18" t="str">
        <f>IF(AE51="","",IF(AH51&lt;&gt;AF51,AH51+TIME(8,0,0),IF(AG51&lt;TIME(8,0,0),AF51+TIME(8,0,0),IF(AG51&lt;TIME(12,0,0),AE51,IF(AG51&lt;TIME(12,45,0),AF51+TIME(12,45,0),IF(AG51&lt;TIME(15,0,0),AE51,IF(AG51&lt;TIME(15,15,0),AF51+TIME(15,15,0),IF(AG51&lt;TIME(18,0,0),AE51,WORKDAY.INTL(AF51,1,V51,'Resmi Tatiller'!$A$2:$A$17)+TIME(8,0,0)))))))))</f>
        <v/>
      </c>
      <c r="AK51" s="18" t="str">
        <f>IF(AE51="","",IF(AH51&lt;&gt;AF51,AH51+TIME(8,0,0),IF(AG51&lt;TIME(8,0,0),AF51+TIME(8,0,0),IF(AG51&lt;TIME(12,0,0),AE51,IF(AG51&lt;TIME(12,45,0),AF51+TIME(12,45,0),IF(AG51&lt;TIME(15,0,0),AE51,IF(AG51&lt;TIME(15,15,0),AF51+TIME(15,15,0),IF(AG51&lt;TIME(20,0,0),AE51,WORKDAY.INTL(AF51,1,V51,'Resmi Tatiller'!$A$2:$A$17)+TIME(8,0,0)))))))))</f>
        <v/>
      </c>
      <c r="AL51" s="18" t="str">
        <f t="shared" si="47"/>
        <v/>
      </c>
    </row>
    <row r="52" spans="1:38" x14ac:dyDescent="0.25">
      <c r="A52" s="6" t="str">
        <f t="shared" si="24"/>
        <v/>
      </c>
      <c r="B52" s="6"/>
      <c r="C52" s="7" t="str">
        <f>IFERROR(VLOOKUP(B52,'Ürün Veri'!$A:$E,2,FALSE),"")</f>
        <v/>
      </c>
      <c r="D52" s="7" t="str">
        <f>IFERROR(VLOOKUP(B52,'Ürün Veri'!$A:$E,3,FALSE),"")</f>
        <v/>
      </c>
      <c r="E52" s="7" t="str">
        <f>IFERROR(VLOOKUP(B52,'Ürün Veri'!$A:$E,4,FALSE),"")</f>
        <v/>
      </c>
      <c r="F52" s="7" t="str">
        <f>IFERROR(VLOOKUP(B52,'Ürün Veri'!$A:$E,5,FALSE),"")</f>
        <v/>
      </c>
      <c r="G52" s="6"/>
      <c r="H52" s="6"/>
      <c r="I52" s="14">
        <v>10</v>
      </c>
      <c r="J52" s="15">
        <f t="shared" si="25"/>
        <v>45</v>
      </c>
      <c r="K52" s="15">
        <f t="shared" si="26"/>
        <v>15</v>
      </c>
      <c r="L52" s="8">
        <f t="shared" si="27"/>
        <v>9</v>
      </c>
      <c r="M52" s="6" t="s">
        <v>763</v>
      </c>
      <c r="N52" s="9" t="str">
        <f t="shared" si="41"/>
        <v/>
      </c>
      <c r="O52" s="10" t="str">
        <f t="shared" si="42"/>
        <v/>
      </c>
      <c r="P52" s="8" t="str">
        <f t="shared" si="28"/>
        <v/>
      </c>
      <c r="Q52" s="8" t="str">
        <f t="shared" si="29"/>
        <v/>
      </c>
      <c r="R52" s="9" t="str">
        <f>IF(AB52="","",WORKDAY.INTL(W52,AA52,V52,'Resmi Tatiller'!$A$2:$A$17))</f>
        <v/>
      </c>
      <c r="S52" s="10" t="str">
        <f t="shared" si="30"/>
        <v/>
      </c>
      <c r="T52" s="8" t="str">
        <f t="shared" si="31"/>
        <v>Boş</v>
      </c>
      <c r="U52" s="8">
        <f t="shared" si="32"/>
        <v>540</v>
      </c>
      <c r="V52" s="11" t="str">
        <f t="shared" si="33"/>
        <v>0000011</v>
      </c>
      <c r="W52" s="9" t="str">
        <f>IF(OR(N52="",O52=""),"",IF($AD52="24 Saat",N52,IF($AD52="12 Saat",IF(O52&gt;=TIME(20,0,0),WORKDAY.INTL(N52,1,V52,'Resmi Tatiller'!$A$2:$A$17),WORKDAY.INTL(N52-1,1,V52,'Resmi Tatiller'!$A$2:$A$17)),IF($AD52="2 Vardiya",IF(O52&lt;TIME(6,0,0),N52-1,IF(O52&lt;TIME(8,0,0),WORKDAY.INTL(N52-1,1,V52,'Resmi Tatiller'!$A$2:$A$17),N52)),IF(O52&gt;=TIME(18,0,0),WORKDAY.INTL(N52,1,V52,'Resmi Tatiller'!$A$2:$A$17),WORKDAY.INTL(N52-1,1,V52,'Resmi Tatiller'!$A$2:$A$17))))))</f>
        <v/>
      </c>
      <c r="X52" s="8" t="str">
        <f t="shared" si="34"/>
        <v/>
      </c>
      <c r="Y52" s="11" t="str">
        <f t="shared" si="35"/>
        <v/>
      </c>
      <c r="Z52" s="11" t="str">
        <f t="shared" si="36"/>
        <v/>
      </c>
      <c r="AA52" s="11" t="str">
        <f t="shared" si="37"/>
        <v/>
      </c>
      <c r="AB52" s="11" t="str">
        <f t="shared" si="38"/>
        <v/>
      </c>
      <c r="AC52" s="12" t="str">
        <f t="shared" si="39"/>
        <v/>
      </c>
      <c r="AD52" s="6" t="str">
        <f t="shared" si="40"/>
        <v>Gündüz</v>
      </c>
      <c r="AE52" s="18" t="str">
        <f t="shared" si="43"/>
        <v/>
      </c>
      <c r="AF52" s="18" t="str">
        <f t="shared" si="44"/>
        <v/>
      </c>
      <c r="AG52" s="19" t="str">
        <f t="shared" si="45"/>
        <v/>
      </c>
      <c r="AH52" s="18" t="str">
        <f>IF(AF52="","",WORKDAY.INTL(AF52-1,1,V52,'Resmi Tatiller'!$A$2:$A$17))</f>
        <v/>
      </c>
      <c r="AI52" s="18" t="str">
        <f t="shared" si="46"/>
        <v/>
      </c>
      <c r="AJ52" s="18" t="str">
        <f>IF(AE52="","",IF(AH52&lt;&gt;AF52,AH52+TIME(8,0,0),IF(AG52&lt;TIME(8,0,0),AF52+TIME(8,0,0),IF(AG52&lt;TIME(12,0,0),AE52,IF(AG52&lt;TIME(12,45,0),AF52+TIME(12,45,0),IF(AG52&lt;TIME(15,0,0),AE52,IF(AG52&lt;TIME(15,15,0),AF52+TIME(15,15,0),IF(AG52&lt;TIME(18,0,0),AE52,WORKDAY.INTL(AF52,1,V52,'Resmi Tatiller'!$A$2:$A$17)+TIME(8,0,0)))))))))</f>
        <v/>
      </c>
      <c r="AK52" s="18" t="str">
        <f>IF(AE52="","",IF(AH52&lt;&gt;AF52,AH52+TIME(8,0,0),IF(AG52&lt;TIME(8,0,0),AF52+TIME(8,0,0),IF(AG52&lt;TIME(12,0,0),AE52,IF(AG52&lt;TIME(12,45,0),AF52+TIME(12,45,0),IF(AG52&lt;TIME(15,0,0),AE52,IF(AG52&lt;TIME(15,15,0),AF52+TIME(15,15,0),IF(AG52&lt;TIME(20,0,0),AE52,WORKDAY.INTL(AF52,1,V52,'Resmi Tatiller'!$A$2:$A$17)+TIME(8,0,0)))))))))</f>
        <v/>
      </c>
      <c r="AL52" s="18" t="str">
        <f t="shared" si="47"/>
        <v/>
      </c>
    </row>
    <row r="53" spans="1:38" x14ac:dyDescent="0.25">
      <c r="A53" s="6" t="str">
        <f t="shared" si="24"/>
        <v/>
      </c>
      <c r="B53" s="6"/>
      <c r="C53" s="7" t="str">
        <f>IFERROR(VLOOKUP(B53,'Ürün Veri'!$A:$E,2,FALSE),"")</f>
        <v/>
      </c>
      <c r="D53" s="7" t="str">
        <f>IFERROR(VLOOKUP(B53,'Ürün Veri'!$A:$E,3,FALSE),"")</f>
        <v/>
      </c>
      <c r="E53" s="7" t="str">
        <f>IFERROR(VLOOKUP(B53,'Ürün Veri'!$A:$E,4,FALSE),"")</f>
        <v/>
      </c>
      <c r="F53" s="7" t="str">
        <f>IFERROR(VLOOKUP(B53,'Ürün Veri'!$A:$E,5,FALSE),"")</f>
        <v/>
      </c>
      <c r="G53" s="6"/>
      <c r="H53" s="6"/>
      <c r="I53" s="14">
        <v>10</v>
      </c>
      <c r="J53" s="15">
        <f t="shared" si="25"/>
        <v>45</v>
      </c>
      <c r="K53" s="15">
        <f t="shared" si="26"/>
        <v>15</v>
      </c>
      <c r="L53" s="8">
        <f t="shared" si="27"/>
        <v>9</v>
      </c>
      <c r="M53" s="6" t="s">
        <v>763</v>
      </c>
      <c r="N53" s="9" t="str">
        <f t="shared" si="41"/>
        <v/>
      </c>
      <c r="O53" s="10" t="str">
        <f t="shared" si="42"/>
        <v/>
      </c>
      <c r="P53" s="8" t="str">
        <f t="shared" si="28"/>
        <v/>
      </c>
      <c r="Q53" s="8" t="str">
        <f t="shared" si="29"/>
        <v/>
      </c>
      <c r="R53" s="9" t="str">
        <f>IF(AB53="","",WORKDAY.INTL(W53,AA53,V53,'Resmi Tatiller'!$A$2:$A$17))</f>
        <v/>
      </c>
      <c r="S53" s="10" t="str">
        <f t="shared" si="30"/>
        <v/>
      </c>
      <c r="T53" s="8" t="str">
        <f t="shared" si="31"/>
        <v>Boş</v>
      </c>
      <c r="U53" s="8">
        <f t="shared" si="32"/>
        <v>540</v>
      </c>
      <c r="V53" s="11" t="str">
        <f t="shared" si="33"/>
        <v>0000011</v>
      </c>
      <c r="W53" s="9" t="str">
        <f>IF(OR(N53="",O53=""),"",IF($AD53="24 Saat",N53,IF($AD53="12 Saat",IF(O53&gt;=TIME(20,0,0),WORKDAY.INTL(N53,1,V53,'Resmi Tatiller'!$A$2:$A$17),WORKDAY.INTL(N53-1,1,V53,'Resmi Tatiller'!$A$2:$A$17)),IF($AD53="2 Vardiya",IF(O53&lt;TIME(6,0,0),N53-1,IF(O53&lt;TIME(8,0,0),WORKDAY.INTL(N53-1,1,V53,'Resmi Tatiller'!$A$2:$A$17),N53)),IF(O53&gt;=TIME(18,0,0),WORKDAY.INTL(N53,1,V53,'Resmi Tatiller'!$A$2:$A$17),WORKDAY.INTL(N53-1,1,V53,'Resmi Tatiller'!$A$2:$A$17))))))</f>
        <v/>
      </c>
      <c r="X53" s="8" t="str">
        <f t="shared" si="34"/>
        <v/>
      </c>
      <c r="Y53" s="11" t="str">
        <f t="shared" si="35"/>
        <v/>
      </c>
      <c r="Z53" s="11" t="str">
        <f t="shared" si="36"/>
        <v/>
      </c>
      <c r="AA53" s="11" t="str">
        <f t="shared" si="37"/>
        <v/>
      </c>
      <c r="AB53" s="11" t="str">
        <f t="shared" si="38"/>
        <v/>
      </c>
      <c r="AC53" s="12" t="str">
        <f t="shared" si="39"/>
        <v/>
      </c>
      <c r="AD53" s="6" t="str">
        <f t="shared" si="40"/>
        <v>Gündüz</v>
      </c>
      <c r="AE53" s="18" t="str">
        <f t="shared" si="43"/>
        <v/>
      </c>
      <c r="AF53" s="18" t="str">
        <f t="shared" si="44"/>
        <v/>
      </c>
      <c r="AG53" s="19" t="str">
        <f t="shared" si="45"/>
        <v/>
      </c>
      <c r="AH53" s="18" t="str">
        <f>IF(AF53="","",WORKDAY.INTL(AF53-1,1,V53,'Resmi Tatiller'!$A$2:$A$17))</f>
        <v/>
      </c>
      <c r="AI53" s="18" t="str">
        <f t="shared" si="46"/>
        <v/>
      </c>
      <c r="AJ53" s="18" t="str">
        <f>IF(AE53="","",IF(AH53&lt;&gt;AF53,AH53+TIME(8,0,0),IF(AG53&lt;TIME(8,0,0),AF53+TIME(8,0,0),IF(AG53&lt;TIME(12,0,0),AE53,IF(AG53&lt;TIME(12,45,0),AF53+TIME(12,45,0),IF(AG53&lt;TIME(15,0,0),AE53,IF(AG53&lt;TIME(15,15,0),AF53+TIME(15,15,0),IF(AG53&lt;TIME(18,0,0),AE53,WORKDAY.INTL(AF53,1,V53,'Resmi Tatiller'!$A$2:$A$17)+TIME(8,0,0)))))))))</f>
        <v/>
      </c>
      <c r="AK53" s="18" t="str">
        <f>IF(AE53="","",IF(AH53&lt;&gt;AF53,AH53+TIME(8,0,0),IF(AG53&lt;TIME(8,0,0),AF53+TIME(8,0,0),IF(AG53&lt;TIME(12,0,0),AE53,IF(AG53&lt;TIME(12,45,0),AF53+TIME(12,45,0),IF(AG53&lt;TIME(15,0,0),AE53,IF(AG53&lt;TIME(15,15,0),AF53+TIME(15,15,0),IF(AG53&lt;TIME(20,0,0),AE53,WORKDAY.INTL(AF53,1,V53,'Resmi Tatiller'!$A$2:$A$17)+TIME(8,0,0)))))))))</f>
        <v/>
      </c>
      <c r="AL53" s="18" t="str">
        <f t="shared" si="47"/>
        <v/>
      </c>
    </row>
    <row r="54" spans="1:38" x14ac:dyDescent="0.25">
      <c r="A54" s="6" t="str">
        <f t="shared" si="24"/>
        <v/>
      </c>
      <c r="B54" s="6"/>
      <c r="C54" s="7" t="str">
        <f>IFERROR(VLOOKUP(B54,'Ürün Veri'!$A:$E,2,FALSE),"")</f>
        <v/>
      </c>
      <c r="D54" s="7" t="str">
        <f>IFERROR(VLOOKUP(B54,'Ürün Veri'!$A:$E,3,FALSE),"")</f>
        <v/>
      </c>
      <c r="E54" s="7" t="str">
        <f>IFERROR(VLOOKUP(B54,'Ürün Veri'!$A:$E,4,FALSE),"")</f>
        <v/>
      </c>
      <c r="F54" s="7" t="str">
        <f>IFERROR(VLOOKUP(B54,'Ürün Veri'!$A:$E,5,FALSE),"")</f>
        <v/>
      </c>
      <c r="G54" s="6"/>
      <c r="H54" s="6"/>
      <c r="I54" s="14">
        <v>10</v>
      </c>
      <c r="J54" s="15">
        <f t="shared" si="25"/>
        <v>45</v>
      </c>
      <c r="K54" s="15">
        <f t="shared" si="26"/>
        <v>15</v>
      </c>
      <c r="L54" s="8">
        <f t="shared" si="27"/>
        <v>9</v>
      </c>
      <c r="M54" s="6" t="s">
        <v>763</v>
      </c>
      <c r="N54" s="9" t="str">
        <f t="shared" si="41"/>
        <v/>
      </c>
      <c r="O54" s="10" t="str">
        <f t="shared" si="42"/>
        <v/>
      </c>
      <c r="P54" s="8" t="str">
        <f t="shared" si="28"/>
        <v/>
      </c>
      <c r="Q54" s="8" t="str">
        <f t="shared" si="29"/>
        <v/>
      </c>
      <c r="R54" s="9" t="str">
        <f>IF(AB54="","",WORKDAY.INTL(W54,AA54,V54,'Resmi Tatiller'!$A$2:$A$17))</f>
        <v/>
      </c>
      <c r="S54" s="10" t="str">
        <f t="shared" si="30"/>
        <v/>
      </c>
      <c r="T54" s="8" t="str">
        <f t="shared" si="31"/>
        <v>Boş</v>
      </c>
      <c r="U54" s="8">
        <f t="shared" si="32"/>
        <v>540</v>
      </c>
      <c r="V54" s="11" t="str">
        <f t="shared" si="33"/>
        <v>0000011</v>
      </c>
      <c r="W54" s="9" t="str">
        <f>IF(OR(N54="",O54=""),"",IF($AD54="24 Saat",N54,IF($AD54="12 Saat",IF(O54&gt;=TIME(20,0,0),WORKDAY.INTL(N54,1,V54,'Resmi Tatiller'!$A$2:$A$17),WORKDAY.INTL(N54-1,1,V54,'Resmi Tatiller'!$A$2:$A$17)),IF($AD54="2 Vardiya",IF(O54&lt;TIME(6,0,0),N54-1,IF(O54&lt;TIME(8,0,0),WORKDAY.INTL(N54-1,1,V54,'Resmi Tatiller'!$A$2:$A$17),N54)),IF(O54&gt;=TIME(18,0,0),WORKDAY.INTL(N54,1,V54,'Resmi Tatiller'!$A$2:$A$17),WORKDAY.INTL(N54-1,1,V54,'Resmi Tatiller'!$A$2:$A$17))))))</f>
        <v/>
      </c>
      <c r="X54" s="8" t="str">
        <f t="shared" si="34"/>
        <v/>
      </c>
      <c r="Y54" s="11" t="str">
        <f t="shared" si="35"/>
        <v/>
      </c>
      <c r="Z54" s="11" t="str">
        <f t="shared" si="36"/>
        <v/>
      </c>
      <c r="AA54" s="11" t="str">
        <f t="shared" si="37"/>
        <v/>
      </c>
      <c r="AB54" s="11" t="str">
        <f t="shared" si="38"/>
        <v/>
      </c>
      <c r="AC54" s="12" t="str">
        <f t="shared" si="39"/>
        <v/>
      </c>
      <c r="AD54" s="6" t="str">
        <f t="shared" si="40"/>
        <v>Gündüz</v>
      </c>
      <c r="AE54" s="18" t="str">
        <f t="shared" si="43"/>
        <v/>
      </c>
      <c r="AF54" s="18" t="str">
        <f t="shared" si="44"/>
        <v/>
      </c>
      <c r="AG54" s="19" t="str">
        <f t="shared" si="45"/>
        <v/>
      </c>
      <c r="AH54" s="18" t="str">
        <f>IF(AF54="","",WORKDAY.INTL(AF54-1,1,V54,'Resmi Tatiller'!$A$2:$A$17))</f>
        <v/>
      </c>
      <c r="AI54" s="18" t="str">
        <f t="shared" si="46"/>
        <v/>
      </c>
      <c r="AJ54" s="18" t="str">
        <f>IF(AE54="","",IF(AH54&lt;&gt;AF54,AH54+TIME(8,0,0),IF(AG54&lt;TIME(8,0,0),AF54+TIME(8,0,0),IF(AG54&lt;TIME(12,0,0),AE54,IF(AG54&lt;TIME(12,45,0),AF54+TIME(12,45,0),IF(AG54&lt;TIME(15,0,0),AE54,IF(AG54&lt;TIME(15,15,0),AF54+TIME(15,15,0),IF(AG54&lt;TIME(18,0,0),AE54,WORKDAY.INTL(AF54,1,V54,'Resmi Tatiller'!$A$2:$A$17)+TIME(8,0,0)))))))))</f>
        <v/>
      </c>
      <c r="AK54" s="18" t="str">
        <f>IF(AE54="","",IF(AH54&lt;&gt;AF54,AH54+TIME(8,0,0),IF(AG54&lt;TIME(8,0,0),AF54+TIME(8,0,0),IF(AG54&lt;TIME(12,0,0),AE54,IF(AG54&lt;TIME(12,45,0),AF54+TIME(12,45,0),IF(AG54&lt;TIME(15,0,0),AE54,IF(AG54&lt;TIME(15,15,0),AF54+TIME(15,15,0),IF(AG54&lt;TIME(20,0,0),AE54,WORKDAY.INTL(AF54,1,V54,'Resmi Tatiller'!$A$2:$A$17)+TIME(8,0,0)))))))))</f>
        <v/>
      </c>
      <c r="AL54" s="18" t="str">
        <f t="shared" si="47"/>
        <v/>
      </c>
    </row>
    <row r="55" spans="1:38" x14ac:dyDescent="0.25">
      <c r="A55" s="6" t="str">
        <f t="shared" si="24"/>
        <v/>
      </c>
      <c r="B55" s="6"/>
      <c r="C55" s="7" t="str">
        <f>IFERROR(VLOOKUP(B55,'Ürün Veri'!$A:$E,2,FALSE),"")</f>
        <v/>
      </c>
      <c r="D55" s="7" t="str">
        <f>IFERROR(VLOOKUP(B55,'Ürün Veri'!$A:$E,3,FALSE),"")</f>
        <v/>
      </c>
      <c r="E55" s="7" t="str">
        <f>IFERROR(VLOOKUP(B55,'Ürün Veri'!$A:$E,4,FALSE),"")</f>
        <v/>
      </c>
      <c r="F55" s="7" t="str">
        <f>IFERROR(VLOOKUP(B55,'Ürün Veri'!$A:$E,5,FALSE),"")</f>
        <v/>
      </c>
      <c r="G55" s="6"/>
      <c r="H55" s="6"/>
      <c r="I55" s="14">
        <v>10</v>
      </c>
      <c r="J55" s="15">
        <f t="shared" si="25"/>
        <v>45</v>
      </c>
      <c r="K55" s="15">
        <f t="shared" si="26"/>
        <v>15</v>
      </c>
      <c r="L55" s="8">
        <f t="shared" si="27"/>
        <v>9</v>
      </c>
      <c r="M55" s="6" t="s">
        <v>763</v>
      </c>
      <c r="N55" s="9" t="str">
        <f t="shared" si="41"/>
        <v/>
      </c>
      <c r="O55" s="10" t="str">
        <f t="shared" si="42"/>
        <v/>
      </c>
      <c r="P55" s="8" t="str">
        <f t="shared" si="28"/>
        <v/>
      </c>
      <c r="Q55" s="8" t="str">
        <f t="shared" si="29"/>
        <v/>
      </c>
      <c r="R55" s="9" t="str">
        <f>IF(AB55="","",WORKDAY.INTL(W55,AA55,V55,'Resmi Tatiller'!$A$2:$A$17))</f>
        <v/>
      </c>
      <c r="S55" s="10" t="str">
        <f t="shared" si="30"/>
        <v/>
      </c>
      <c r="T55" s="8" t="str">
        <f t="shared" si="31"/>
        <v>Boş</v>
      </c>
      <c r="U55" s="8">
        <f t="shared" si="32"/>
        <v>540</v>
      </c>
      <c r="V55" s="11" t="str">
        <f t="shared" si="33"/>
        <v>0000011</v>
      </c>
      <c r="W55" s="9" t="str">
        <f>IF(OR(N55="",O55=""),"",IF($AD55="24 Saat",N55,IF($AD55="12 Saat",IF(O55&gt;=TIME(20,0,0),WORKDAY.INTL(N55,1,V55,'Resmi Tatiller'!$A$2:$A$17),WORKDAY.INTL(N55-1,1,V55,'Resmi Tatiller'!$A$2:$A$17)),IF($AD55="2 Vardiya",IF(O55&lt;TIME(6,0,0),N55-1,IF(O55&lt;TIME(8,0,0),WORKDAY.INTL(N55-1,1,V55,'Resmi Tatiller'!$A$2:$A$17),N55)),IF(O55&gt;=TIME(18,0,0),WORKDAY.INTL(N55,1,V55,'Resmi Tatiller'!$A$2:$A$17),WORKDAY.INTL(N55-1,1,V55,'Resmi Tatiller'!$A$2:$A$17))))))</f>
        <v/>
      </c>
      <c r="X55" s="8" t="str">
        <f t="shared" si="34"/>
        <v/>
      </c>
      <c r="Y55" s="11" t="str">
        <f t="shared" si="35"/>
        <v/>
      </c>
      <c r="Z55" s="11" t="str">
        <f t="shared" si="36"/>
        <v/>
      </c>
      <c r="AA55" s="11" t="str">
        <f t="shared" si="37"/>
        <v/>
      </c>
      <c r="AB55" s="11" t="str">
        <f t="shared" si="38"/>
        <v/>
      </c>
      <c r="AC55" s="12" t="str">
        <f t="shared" si="39"/>
        <v/>
      </c>
      <c r="AD55" s="6" t="str">
        <f t="shared" si="40"/>
        <v>Gündüz</v>
      </c>
      <c r="AE55" s="18" t="str">
        <f t="shared" si="43"/>
        <v/>
      </c>
      <c r="AF55" s="18" t="str">
        <f t="shared" si="44"/>
        <v/>
      </c>
      <c r="AG55" s="19" t="str">
        <f t="shared" si="45"/>
        <v/>
      </c>
      <c r="AH55" s="18" t="str">
        <f>IF(AF55="","",WORKDAY.INTL(AF55-1,1,V55,'Resmi Tatiller'!$A$2:$A$17))</f>
        <v/>
      </c>
      <c r="AI55" s="18" t="str">
        <f t="shared" si="46"/>
        <v/>
      </c>
      <c r="AJ55" s="18" t="str">
        <f>IF(AE55="","",IF(AH55&lt;&gt;AF55,AH55+TIME(8,0,0),IF(AG55&lt;TIME(8,0,0),AF55+TIME(8,0,0),IF(AG55&lt;TIME(12,0,0),AE55,IF(AG55&lt;TIME(12,45,0),AF55+TIME(12,45,0),IF(AG55&lt;TIME(15,0,0),AE55,IF(AG55&lt;TIME(15,15,0),AF55+TIME(15,15,0),IF(AG55&lt;TIME(18,0,0),AE55,WORKDAY.INTL(AF55,1,V55,'Resmi Tatiller'!$A$2:$A$17)+TIME(8,0,0)))))))))</f>
        <v/>
      </c>
      <c r="AK55" s="18" t="str">
        <f>IF(AE55="","",IF(AH55&lt;&gt;AF55,AH55+TIME(8,0,0),IF(AG55&lt;TIME(8,0,0),AF55+TIME(8,0,0),IF(AG55&lt;TIME(12,0,0),AE55,IF(AG55&lt;TIME(12,45,0),AF55+TIME(12,45,0),IF(AG55&lt;TIME(15,0,0),AE55,IF(AG55&lt;TIME(15,15,0),AF55+TIME(15,15,0),IF(AG55&lt;TIME(20,0,0),AE55,WORKDAY.INTL(AF55,1,V55,'Resmi Tatiller'!$A$2:$A$17)+TIME(8,0,0)))))))))</f>
        <v/>
      </c>
      <c r="AL55" s="18" t="str">
        <f t="shared" si="47"/>
        <v/>
      </c>
    </row>
    <row r="56" spans="1:38" x14ac:dyDescent="0.25">
      <c r="A56" s="6" t="str">
        <f t="shared" si="24"/>
        <v/>
      </c>
      <c r="B56" s="6"/>
      <c r="C56" s="7" t="str">
        <f>IFERROR(VLOOKUP(B56,'Ürün Veri'!$A:$E,2,FALSE),"")</f>
        <v/>
      </c>
      <c r="D56" s="7" t="str">
        <f>IFERROR(VLOOKUP(B56,'Ürün Veri'!$A:$E,3,FALSE),"")</f>
        <v/>
      </c>
      <c r="E56" s="7" t="str">
        <f>IFERROR(VLOOKUP(B56,'Ürün Veri'!$A:$E,4,FALSE),"")</f>
        <v/>
      </c>
      <c r="F56" s="7" t="str">
        <f>IFERROR(VLOOKUP(B56,'Ürün Veri'!$A:$E,5,FALSE),"")</f>
        <v/>
      </c>
      <c r="G56" s="6"/>
      <c r="H56" s="6"/>
      <c r="I56" s="14">
        <v>10</v>
      </c>
      <c r="J56" s="15">
        <f t="shared" si="25"/>
        <v>45</v>
      </c>
      <c r="K56" s="15">
        <f t="shared" si="26"/>
        <v>15</v>
      </c>
      <c r="L56" s="8">
        <f t="shared" si="27"/>
        <v>9</v>
      </c>
      <c r="M56" s="6" t="s">
        <v>763</v>
      </c>
      <c r="N56" s="9" t="str">
        <f t="shared" si="41"/>
        <v/>
      </c>
      <c r="O56" s="10" t="str">
        <f t="shared" si="42"/>
        <v/>
      </c>
      <c r="P56" s="8" t="str">
        <f t="shared" si="28"/>
        <v/>
      </c>
      <c r="Q56" s="8" t="str">
        <f t="shared" si="29"/>
        <v/>
      </c>
      <c r="R56" s="9" t="str">
        <f>IF(AB56="","",WORKDAY.INTL(W56,AA56,V56,'Resmi Tatiller'!$A$2:$A$17))</f>
        <v/>
      </c>
      <c r="S56" s="10" t="str">
        <f t="shared" si="30"/>
        <v/>
      </c>
      <c r="T56" s="8" t="str">
        <f t="shared" si="31"/>
        <v>Boş</v>
      </c>
      <c r="U56" s="8">
        <f t="shared" si="32"/>
        <v>540</v>
      </c>
      <c r="V56" s="11" t="str">
        <f t="shared" si="33"/>
        <v>0000011</v>
      </c>
      <c r="W56" s="9" t="str">
        <f>IF(OR(N56="",O56=""),"",IF($AD56="24 Saat",N56,IF($AD56="12 Saat",IF(O56&gt;=TIME(20,0,0),WORKDAY.INTL(N56,1,V56,'Resmi Tatiller'!$A$2:$A$17),WORKDAY.INTL(N56-1,1,V56,'Resmi Tatiller'!$A$2:$A$17)),IF($AD56="2 Vardiya",IF(O56&lt;TIME(6,0,0),N56-1,IF(O56&lt;TIME(8,0,0),WORKDAY.INTL(N56-1,1,V56,'Resmi Tatiller'!$A$2:$A$17),N56)),IF(O56&gt;=TIME(18,0,0),WORKDAY.INTL(N56,1,V56,'Resmi Tatiller'!$A$2:$A$17),WORKDAY.INTL(N56-1,1,V56,'Resmi Tatiller'!$A$2:$A$17))))))</f>
        <v/>
      </c>
      <c r="X56" s="8" t="str">
        <f t="shared" si="34"/>
        <v/>
      </c>
      <c r="Y56" s="11" t="str">
        <f t="shared" si="35"/>
        <v/>
      </c>
      <c r="Z56" s="11" t="str">
        <f t="shared" si="36"/>
        <v/>
      </c>
      <c r="AA56" s="11" t="str">
        <f t="shared" si="37"/>
        <v/>
      </c>
      <c r="AB56" s="11" t="str">
        <f t="shared" si="38"/>
        <v/>
      </c>
      <c r="AC56" s="12" t="str">
        <f t="shared" si="39"/>
        <v/>
      </c>
      <c r="AD56" s="6" t="str">
        <f t="shared" si="40"/>
        <v>Gündüz</v>
      </c>
      <c r="AE56" s="18" t="str">
        <f t="shared" si="43"/>
        <v/>
      </c>
      <c r="AF56" s="18" t="str">
        <f t="shared" si="44"/>
        <v/>
      </c>
      <c r="AG56" s="19" t="str">
        <f t="shared" si="45"/>
        <v/>
      </c>
      <c r="AH56" s="18" t="str">
        <f>IF(AF56="","",WORKDAY.INTL(AF56-1,1,V56,'Resmi Tatiller'!$A$2:$A$17))</f>
        <v/>
      </c>
      <c r="AI56" s="18" t="str">
        <f t="shared" si="46"/>
        <v/>
      </c>
      <c r="AJ56" s="18" t="str">
        <f>IF(AE56="","",IF(AH56&lt;&gt;AF56,AH56+TIME(8,0,0),IF(AG56&lt;TIME(8,0,0),AF56+TIME(8,0,0),IF(AG56&lt;TIME(12,0,0),AE56,IF(AG56&lt;TIME(12,45,0),AF56+TIME(12,45,0),IF(AG56&lt;TIME(15,0,0),AE56,IF(AG56&lt;TIME(15,15,0),AF56+TIME(15,15,0),IF(AG56&lt;TIME(18,0,0),AE56,WORKDAY.INTL(AF56,1,V56,'Resmi Tatiller'!$A$2:$A$17)+TIME(8,0,0)))))))))</f>
        <v/>
      </c>
      <c r="AK56" s="18" t="str">
        <f>IF(AE56="","",IF(AH56&lt;&gt;AF56,AH56+TIME(8,0,0),IF(AG56&lt;TIME(8,0,0),AF56+TIME(8,0,0),IF(AG56&lt;TIME(12,0,0),AE56,IF(AG56&lt;TIME(12,45,0),AF56+TIME(12,45,0),IF(AG56&lt;TIME(15,0,0),AE56,IF(AG56&lt;TIME(15,15,0),AF56+TIME(15,15,0),IF(AG56&lt;TIME(20,0,0),AE56,WORKDAY.INTL(AF56,1,V56,'Resmi Tatiller'!$A$2:$A$17)+TIME(8,0,0)))))))))</f>
        <v/>
      </c>
      <c r="AL56" s="18" t="str">
        <f t="shared" si="47"/>
        <v/>
      </c>
    </row>
    <row r="57" spans="1:38" x14ac:dyDescent="0.25">
      <c r="A57" s="6" t="str">
        <f t="shared" si="24"/>
        <v/>
      </c>
      <c r="B57" s="6"/>
      <c r="C57" s="7" t="str">
        <f>IFERROR(VLOOKUP(B57,'Ürün Veri'!$A:$E,2,FALSE),"")</f>
        <v/>
      </c>
      <c r="D57" s="7" t="str">
        <f>IFERROR(VLOOKUP(B57,'Ürün Veri'!$A:$E,3,FALSE),"")</f>
        <v/>
      </c>
      <c r="E57" s="7" t="str">
        <f>IFERROR(VLOOKUP(B57,'Ürün Veri'!$A:$E,4,FALSE),"")</f>
        <v/>
      </c>
      <c r="F57" s="7" t="str">
        <f>IFERROR(VLOOKUP(B57,'Ürün Veri'!$A:$E,5,FALSE),"")</f>
        <v/>
      </c>
      <c r="G57" s="6"/>
      <c r="H57" s="6"/>
      <c r="I57" s="14">
        <v>10</v>
      </c>
      <c r="J57" s="15">
        <f t="shared" si="25"/>
        <v>45</v>
      </c>
      <c r="K57" s="15">
        <f t="shared" si="26"/>
        <v>15</v>
      </c>
      <c r="L57" s="8">
        <f t="shared" si="27"/>
        <v>9</v>
      </c>
      <c r="M57" s="6" t="s">
        <v>763</v>
      </c>
      <c r="N57" s="9" t="str">
        <f t="shared" si="41"/>
        <v/>
      </c>
      <c r="O57" s="10" t="str">
        <f t="shared" si="42"/>
        <v/>
      </c>
      <c r="P57" s="8" t="str">
        <f t="shared" si="28"/>
        <v/>
      </c>
      <c r="Q57" s="8" t="str">
        <f t="shared" si="29"/>
        <v/>
      </c>
      <c r="R57" s="9" t="str">
        <f>IF(AB57="","",WORKDAY.INTL(W57,AA57,V57,'Resmi Tatiller'!$A$2:$A$17))</f>
        <v/>
      </c>
      <c r="S57" s="10" t="str">
        <f t="shared" si="30"/>
        <v/>
      </c>
      <c r="T57" s="8" t="str">
        <f t="shared" si="31"/>
        <v>Boş</v>
      </c>
      <c r="U57" s="8">
        <f t="shared" si="32"/>
        <v>540</v>
      </c>
      <c r="V57" s="11" t="str">
        <f t="shared" si="33"/>
        <v>0000011</v>
      </c>
      <c r="W57" s="9" t="str">
        <f>IF(OR(N57="",O57=""),"",IF($AD57="24 Saat",N57,IF($AD57="12 Saat",IF(O57&gt;=TIME(20,0,0),WORKDAY.INTL(N57,1,V57,'Resmi Tatiller'!$A$2:$A$17),WORKDAY.INTL(N57-1,1,V57,'Resmi Tatiller'!$A$2:$A$17)),IF($AD57="2 Vardiya",IF(O57&lt;TIME(6,0,0),N57-1,IF(O57&lt;TIME(8,0,0),WORKDAY.INTL(N57-1,1,V57,'Resmi Tatiller'!$A$2:$A$17),N57)),IF(O57&gt;=TIME(18,0,0),WORKDAY.INTL(N57,1,V57,'Resmi Tatiller'!$A$2:$A$17),WORKDAY.INTL(N57-1,1,V57,'Resmi Tatiller'!$A$2:$A$17))))))</f>
        <v/>
      </c>
      <c r="X57" s="8" t="str">
        <f t="shared" si="34"/>
        <v/>
      </c>
      <c r="Y57" s="11" t="str">
        <f t="shared" si="35"/>
        <v/>
      </c>
      <c r="Z57" s="11" t="str">
        <f t="shared" si="36"/>
        <v/>
      </c>
      <c r="AA57" s="11" t="str">
        <f t="shared" si="37"/>
        <v/>
      </c>
      <c r="AB57" s="11" t="str">
        <f t="shared" si="38"/>
        <v/>
      </c>
      <c r="AC57" s="12" t="str">
        <f t="shared" si="39"/>
        <v/>
      </c>
      <c r="AD57" s="6" t="str">
        <f t="shared" si="40"/>
        <v>Gündüz</v>
      </c>
      <c r="AE57" s="18" t="str">
        <f t="shared" si="43"/>
        <v/>
      </c>
      <c r="AF57" s="18" t="str">
        <f t="shared" si="44"/>
        <v/>
      </c>
      <c r="AG57" s="19" t="str">
        <f t="shared" si="45"/>
        <v/>
      </c>
      <c r="AH57" s="18" t="str">
        <f>IF(AF57="","",WORKDAY.INTL(AF57-1,1,V57,'Resmi Tatiller'!$A$2:$A$17))</f>
        <v/>
      </c>
      <c r="AI57" s="18" t="str">
        <f t="shared" si="46"/>
        <v/>
      </c>
      <c r="AJ57" s="18" t="str">
        <f>IF(AE57="","",IF(AH57&lt;&gt;AF57,AH57+TIME(8,0,0),IF(AG57&lt;TIME(8,0,0),AF57+TIME(8,0,0),IF(AG57&lt;TIME(12,0,0),AE57,IF(AG57&lt;TIME(12,45,0),AF57+TIME(12,45,0),IF(AG57&lt;TIME(15,0,0),AE57,IF(AG57&lt;TIME(15,15,0),AF57+TIME(15,15,0),IF(AG57&lt;TIME(18,0,0),AE57,WORKDAY.INTL(AF57,1,V57,'Resmi Tatiller'!$A$2:$A$17)+TIME(8,0,0)))))))))</f>
        <v/>
      </c>
      <c r="AK57" s="18" t="str">
        <f>IF(AE57="","",IF(AH57&lt;&gt;AF57,AH57+TIME(8,0,0),IF(AG57&lt;TIME(8,0,0),AF57+TIME(8,0,0),IF(AG57&lt;TIME(12,0,0),AE57,IF(AG57&lt;TIME(12,45,0),AF57+TIME(12,45,0),IF(AG57&lt;TIME(15,0,0),AE57,IF(AG57&lt;TIME(15,15,0),AF57+TIME(15,15,0),IF(AG57&lt;TIME(20,0,0),AE57,WORKDAY.INTL(AF57,1,V57,'Resmi Tatiller'!$A$2:$A$17)+TIME(8,0,0)))))))))</f>
        <v/>
      </c>
      <c r="AL57" s="18" t="str">
        <f t="shared" si="47"/>
        <v/>
      </c>
    </row>
    <row r="58" spans="1:38" x14ac:dyDescent="0.25">
      <c r="A58" s="6" t="str">
        <f t="shared" si="24"/>
        <v/>
      </c>
      <c r="B58" s="6"/>
      <c r="C58" s="7" t="str">
        <f>IFERROR(VLOOKUP(B58,'Ürün Veri'!$A:$E,2,FALSE),"")</f>
        <v/>
      </c>
      <c r="D58" s="7" t="str">
        <f>IFERROR(VLOOKUP(B58,'Ürün Veri'!$A:$E,3,FALSE),"")</f>
        <v/>
      </c>
      <c r="E58" s="7" t="str">
        <f>IFERROR(VLOOKUP(B58,'Ürün Veri'!$A:$E,4,FALSE),"")</f>
        <v/>
      </c>
      <c r="F58" s="7" t="str">
        <f>IFERROR(VLOOKUP(B58,'Ürün Veri'!$A:$E,5,FALSE),"")</f>
        <v/>
      </c>
      <c r="G58" s="6"/>
      <c r="H58" s="6"/>
      <c r="I58" s="14">
        <v>10</v>
      </c>
      <c r="J58" s="15">
        <f t="shared" si="25"/>
        <v>45</v>
      </c>
      <c r="K58" s="15">
        <f t="shared" si="26"/>
        <v>15</v>
      </c>
      <c r="L58" s="8">
        <f t="shared" si="27"/>
        <v>9</v>
      </c>
      <c r="M58" s="6" t="s">
        <v>763</v>
      </c>
      <c r="N58" s="9" t="str">
        <f t="shared" si="41"/>
        <v/>
      </c>
      <c r="O58" s="10" t="str">
        <f t="shared" si="42"/>
        <v/>
      </c>
      <c r="P58" s="8" t="str">
        <f t="shared" si="28"/>
        <v/>
      </c>
      <c r="Q58" s="8" t="str">
        <f t="shared" si="29"/>
        <v/>
      </c>
      <c r="R58" s="9" t="str">
        <f>IF(AB58="","",WORKDAY.INTL(W58,AA58,V58,'Resmi Tatiller'!$A$2:$A$17))</f>
        <v/>
      </c>
      <c r="S58" s="10" t="str">
        <f t="shared" si="30"/>
        <v/>
      </c>
      <c r="T58" s="8" t="str">
        <f t="shared" si="31"/>
        <v>Boş</v>
      </c>
      <c r="U58" s="8">
        <f t="shared" si="32"/>
        <v>540</v>
      </c>
      <c r="V58" s="11" t="str">
        <f t="shared" si="33"/>
        <v>0000011</v>
      </c>
      <c r="W58" s="9" t="str">
        <f>IF(OR(N58="",O58=""),"",IF($AD58="24 Saat",N58,IF($AD58="12 Saat",IF(O58&gt;=TIME(20,0,0),WORKDAY.INTL(N58,1,V58,'Resmi Tatiller'!$A$2:$A$17),WORKDAY.INTL(N58-1,1,V58,'Resmi Tatiller'!$A$2:$A$17)),IF($AD58="2 Vardiya",IF(O58&lt;TIME(6,0,0),N58-1,IF(O58&lt;TIME(8,0,0),WORKDAY.INTL(N58-1,1,V58,'Resmi Tatiller'!$A$2:$A$17),N58)),IF(O58&gt;=TIME(18,0,0),WORKDAY.INTL(N58,1,V58,'Resmi Tatiller'!$A$2:$A$17),WORKDAY.INTL(N58-1,1,V58,'Resmi Tatiller'!$A$2:$A$17))))))</f>
        <v/>
      </c>
      <c r="X58" s="8" t="str">
        <f t="shared" si="34"/>
        <v/>
      </c>
      <c r="Y58" s="11" t="str">
        <f t="shared" si="35"/>
        <v/>
      </c>
      <c r="Z58" s="11" t="str">
        <f t="shared" si="36"/>
        <v/>
      </c>
      <c r="AA58" s="11" t="str">
        <f t="shared" si="37"/>
        <v/>
      </c>
      <c r="AB58" s="11" t="str">
        <f t="shared" si="38"/>
        <v/>
      </c>
      <c r="AC58" s="12" t="str">
        <f t="shared" si="39"/>
        <v/>
      </c>
      <c r="AD58" s="6" t="str">
        <f t="shared" si="40"/>
        <v>Gündüz</v>
      </c>
      <c r="AE58" s="18" t="str">
        <f t="shared" si="43"/>
        <v/>
      </c>
      <c r="AF58" s="18" t="str">
        <f t="shared" si="44"/>
        <v/>
      </c>
      <c r="AG58" s="19" t="str">
        <f t="shared" si="45"/>
        <v/>
      </c>
      <c r="AH58" s="18" t="str">
        <f>IF(AF58="","",WORKDAY.INTL(AF58-1,1,V58,'Resmi Tatiller'!$A$2:$A$17))</f>
        <v/>
      </c>
      <c r="AI58" s="18" t="str">
        <f t="shared" si="46"/>
        <v/>
      </c>
      <c r="AJ58" s="18" t="str">
        <f>IF(AE58="","",IF(AH58&lt;&gt;AF58,AH58+TIME(8,0,0),IF(AG58&lt;TIME(8,0,0),AF58+TIME(8,0,0),IF(AG58&lt;TIME(12,0,0),AE58,IF(AG58&lt;TIME(12,45,0),AF58+TIME(12,45,0),IF(AG58&lt;TIME(15,0,0),AE58,IF(AG58&lt;TIME(15,15,0),AF58+TIME(15,15,0),IF(AG58&lt;TIME(18,0,0),AE58,WORKDAY.INTL(AF58,1,V58,'Resmi Tatiller'!$A$2:$A$17)+TIME(8,0,0)))))))))</f>
        <v/>
      </c>
      <c r="AK58" s="18" t="str">
        <f>IF(AE58="","",IF(AH58&lt;&gt;AF58,AH58+TIME(8,0,0),IF(AG58&lt;TIME(8,0,0),AF58+TIME(8,0,0),IF(AG58&lt;TIME(12,0,0),AE58,IF(AG58&lt;TIME(12,45,0),AF58+TIME(12,45,0),IF(AG58&lt;TIME(15,0,0),AE58,IF(AG58&lt;TIME(15,15,0),AF58+TIME(15,15,0),IF(AG58&lt;TIME(20,0,0),AE58,WORKDAY.INTL(AF58,1,V58,'Resmi Tatiller'!$A$2:$A$17)+TIME(8,0,0)))))))))</f>
        <v/>
      </c>
      <c r="AL58" s="18" t="str">
        <f t="shared" si="47"/>
        <v/>
      </c>
    </row>
    <row r="59" spans="1:38" x14ac:dyDescent="0.25">
      <c r="A59" s="6" t="str">
        <f t="shared" si="24"/>
        <v/>
      </c>
      <c r="B59" s="6"/>
      <c r="C59" s="7" t="str">
        <f>IFERROR(VLOOKUP(B59,'Ürün Veri'!$A:$E,2,FALSE),"")</f>
        <v/>
      </c>
      <c r="D59" s="7" t="str">
        <f>IFERROR(VLOOKUP(B59,'Ürün Veri'!$A:$E,3,FALSE),"")</f>
        <v/>
      </c>
      <c r="E59" s="7" t="str">
        <f>IFERROR(VLOOKUP(B59,'Ürün Veri'!$A:$E,4,FALSE),"")</f>
        <v/>
      </c>
      <c r="F59" s="7" t="str">
        <f>IFERROR(VLOOKUP(B59,'Ürün Veri'!$A:$E,5,FALSE),"")</f>
        <v/>
      </c>
      <c r="G59" s="6"/>
      <c r="H59" s="6"/>
      <c r="I59" s="14">
        <v>10</v>
      </c>
      <c r="J59" s="15">
        <f t="shared" si="25"/>
        <v>45</v>
      </c>
      <c r="K59" s="15">
        <f t="shared" si="26"/>
        <v>15</v>
      </c>
      <c r="L59" s="8">
        <f t="shared" si="27"/>
        <v>9</v>
      </c>
      <c r="M59" s="6" t="s">
        <v>763</v>
      </c>
      <c r="N59" s="9" t="str">
        <f t="shared" si="41"/>
        <v/>
      </c>
      <c r="O59" s="10" t="str">
        <f t="shared" si="42"/>
        <v/>
      </c>
      <c r="P59" s="8" t="str">
        <f t="shared" si="28"/>
        <v/>
      </c>
      <c r="Q59" s="8" t="str">
        <f t="shared" si="29"/>
        <v/>
      </c>
      <c r="R59" s="9" t="str">
        <f>IF(AB59="","",WORKDAY.INTL(W59,AA59,V59,'Resmi Tatiller'!$A$2:$A$17))</f>
        <v/>
      </c>
      <c r="S59" s="10" t="str">
        <f t="shared" si="30"/>
        <v/>
      </c>
      <c r="T59" s="8" t="str">
        <f t="shared" si="31"/>
        <v>Boş</v>
      </c>
      <c r="U59" s="8">
        <f t="shared" si="32"/>
        <v>540</v>
      </c>
      <c r="V59" s="11" t="str">
        <f t="shared" si="33"/>
        <v>0000011</v>
      </c>
      <c r="W59" s="9" t="str">
        <f>IF(OR(N59="",O59=""),"",IF($AD59="24 Saat",N59,IF($AD59="12 Saat",IF(O59&gt;=TIME(20,0,0),WORKDAY.INTL(N59,1,V59,'Resmi Tatiller'!$A$2:$A$17),WORKDAY.INTL(N59-1,1,V59,'Resmi Tatiller'!$A$2:$A$17)),IF($AD59="2 Vardiya",IF(O59&lt;TIME(6,0,0),N59-1,IF(O59&lt;TIME(8,0,0),WORKDAY.INTL(N59-1,1,V59,'Resmi Tatiller'!$A$2:$A$17),N59)),IF(O59&gt;=TIME(18,0,0),WORKDAY.INTL(N59,1,V59,'Resmi Tatiller'!$A$2:$A$17),WORKDAY.INTL(N59-1,1,V59,'Resmi Tatiller'!$A$2:$A$17))))))</f>
        <v/>
      </c>
      <c r="X59" s="8" t="str">
        <f t="shared" si="34"/>
        <v/>
      </c>
      <c r="Y59" s="11" t="str">
        <f t="shared" si="35"/>
        <v/>
      </c>
      <c r="Z59" s="11" t="str">
        <f t="shared" si="36"/>
        <v/>
      </c>
      <c r="AA59" s="11" t="str">
        <f t="shared" si="37"/>
        <v/>
      </c>
      <c r="AB59" s="11" t="str">
        <f t="shared" si="38"/>
        <v/>
      </c>
      <c r="AC59" s="12" t="str">
        <f t="shared" si="39"/>
        <v/>
      </c>
      <c r="AD59" s="6" t="str">
        <f t="shared" si="40"/>
        <v>Gündüz</v>
      </c>
      <c r="AE59" s="18" t="str">
        <f t="shared" si="43"/>
        <v/>
      </c>
      <c r="AF59" s="18" t="str">
        <f t="shared" si="44"/>
        <v/>
      </c>
      <c r="AG59" s="19" t="str">
        <f t="shared" si="45"/>
        <v/>
      </c>
      <c r="AH59" s="18" t="str">
        <f>IF(AF59="","",WORKDAY.INTL(AF59-1,1,V59,'Resmi Tatiller'!$A$2:$A$17))</f>
        <v/>
      </c>
      <c r="AI59" s="18" t="str">
        <f t="shared" si="46"/>
        <v/>
      </c>
      <c r="AJ59" s="18" t="str">
        <f>IF(AE59="","",IF(AH59&lt;&gt;AF59,AH59+TIME(8,0,0),IF(AG59&lt;TIME(8,0,0),AF59+TIME(8,0,0),IF(AG59&lt;TIME(12,0,0),AE59,IF(AG59&lt;TIME(12,45,0),AF59+TIME(12,45,0),IF(AG59&lt;TIME(15,0,0),AE59,IF(AG59&lt;TIME(15,15,0),AF59+TIME(15,15,0),IF(AG59&lt;TIME(18,0,0),AE59,WORKDAY.INTL(AF59,1,V59,'Resmi Tatiller'!$A$2:$A$17)+TIME(8,0,0)))))))))</f>
        <v/>
      </c>
      <c r="AK59" s="18" t="str">
        <f>IF(AE59="","",IF(AH59&lt;&gt;AF59,AH59+TIME(8,0,0),IF(AG59&lt;TIME(8,0,0),AF59+TIME(8,0,0),IF(AG59&lt;TIME(12,0,0),AE59,IF(AG59&lt;TIME(12,45,0),AF59+TIME(12,45,0),IF(AG59&lt;TIME(15,0,0),AE59,IF(AG59&lt;TIME(15,15,0),AF59+TIME(15,15,0),IF(AG59&lt;TIME(20,0,0),AE59,WORKDAY.INTL(AF59,1,V59,'Resmi Tatiller'!$A$2:$A$17)+TIME(8,0,0)))))))))</f>
        <v/>
      </c>
      <c r="AL59" s="18" t="str">
        <f t="shared" si="47"/>
        <v/>
      </c>
    </row>
    <row r="60" spans="1:38" x14ac:dyDescent="0.25">
      <c r="A60" s="6" t="str">
        <f t="shared" si="24"/>
        <v/>
      </c>
      <c r="B60" s="6"/>
      <c r="C60" s="7" t="str">
        <f>IFERROR(VLOOKUP(B60,'Ürün Veri'!$A:$E,2,FALSE),"")</f>
        <v/>
      </c>
      <c r="D60" s="7" t="str">
        <f>IFERROR(VLOOKUP(B60,'Ürün Veri'!$A:$E,3,FALSE),"")</f>
        <v/>
      </c>
      <c r="E60" s="7" t="str">
        <f>IFERROR(VLOOKUP(B60,'Ürün Veri'!$A:$E,4,FALSE),"")</f>
        <v/>
      </c>
      <c r="F60" s="7" t="str">
        <f>IFERROR(VLOOKUP(B60,'Ürün Veri'!$A:$E,5,FALSE),"")</f>
        <v/>
      </c>
      <c r="G60" s="6"/>
      <c r="H60" s="6"/>
      <c r="I60" s="14">
        <v>10</v>
      </c>
      <c r="J60" s="15">
        <f t="shared" si="25"/>
        <v>45</v>
      </c>
      <c r="K60" s="15">
        <f t="shared" si="26"/>
        <v>15</v>
      </c>
      <c r="L60" s="8">
        <f t="shared" si="27"/>
        <v>9</v>
      </c>
      <c r="M60" s="6" t="s">
        <v>763</v>
      </c>
      <c r="N60" s="9" t="str">
        <f t="shared" si="41"/>
        <v/>
      </c>
      <c r="O60" s="10" t="str">
        <f t="shared" si="42"/>
        <v/>
      </c>
      <c r="P60" s="8" t="str">
        <f t="shared" si="28"/>
        <v/>
      </c>
      <c r="Q60" s="8" t="str">
        <f t="shared" si="29"/>
        <v/>
      </c>
      <c r="R60" s="9" t="str">
        <f>IF(AB60="","",WORKDAY.INTL(W60,AA60,V60,'Resmi Tatiller'!$A$2:$A$17))</f>
        <v/>
      </c>
      <c r="S60" s="10" t="str">
        <f t="shared" si="30"/>
        <v/>
      </c>
      <c r="T60" s="8" t="str">
        <f t="shared" si="31"/>
        <v>Boş</v>
      </c>
      <c r="U60" s="8">
        <f t="shared" si="32"/>
        <v>540</v>
      </c>
      <c r="V60" s="11" t="str">
        <f t="shared" si="33"/>
        <v>0000011</v>
      </c>
      <c r="W60" s="9" t="str">
        <f>IF(OR(N60="",O60=""),"",IF($AD60="24 Saat",N60,IF($AD60="12 Saat",IF(O60&gt;=TIME(20,0,0),WORKDAY.INTL(N60,1,V60,'Resmi Tatiller'!$A$2:$A$17),WORKDAY.INTL(N60-1,1,V60,'Resmi Tatiller'!$A$2:$A$17)),IF($AD60="2 Vardiya",IF(O60&lt;TIME(6,0,0),N60-1,IF(O60&lt;TIME(8,0,0),WORKDAY.INTL(N60-1,1,V60,'Resmi Tatiller'!$A$2:$A$17),N60)),IF(O60&gt;=TIME(18,0,0),WORKDAY.INTL(N60,1,V60,'Resmi Tatiller'!$A$2:$A$17),WORKDAY.INTL(N60-1,1,V60,'Resmi Tatiller'!$A$2:$A$17))))))</f>
        <v/>
      </c>
      <c r="X60" s="8" t="str">
        <f t="shared" si="34"/>
        <v/>
      </c>
      <c r="Y60" s="11" t="str">
        <f t="shared" si="35"/>
        <v/>
      </c>
      <c r="Z60" s="11" t="str">
        <f t="shared" si="36"/>
        <v/>
      </c>
      <c r="AA60" s="11" t="str">
        <f t="shared" si="37"/>
        <v/>
      </c>
      <c r="AB60" s="11" t="str">
        <f t="shared" si="38"/>
        <v/>
      </c>
      <c r="AC60" s="12" t="str">
        <f t="shared" si="39"/>
        <v/>
      </c>
      <c r="AD60" s="6" t="str">
        <f t="shared" si="40"/>
        <v>Gündüz</v>
      </c>
      <c r="AE60" s="18" t="str">
        <f t="shared" si="43"/>
        <v/>
      </c>
      <c r="AF60" s="18" t="str">
        <f t="shared" si="44"/>
        <v/>
      </c>
      <c r="AG60" s="19" t="str">
        <f t="shared" si="45"/>
        <v/>
      </c>
      <c r="AH60" s="18" t="str">
        <f>IF(AF60="","",WORKDAY.INTL(AF60-1,1,V60,'Resmi Tatiller'!$A$2:$A$17))</f>
        <v/>
      </c>
      <c r="AI60" s="18" t="str">
        <f t="shared" si="46"/>
        <v/>
      </c>
      <c r="AJ60" s="18" t="str">
        <f>IF(AE60="","",IF(AH60&lt;&gt;AF60,AH60+TIME(8,0,0),IF(AG60&lt;TIME(8,0,0),AF60+TIME(8,0,0),IF(AG60&lt;TIME(12,0,0),AE60,IF(AG60&lt;TIME(12,45,0),AF60+TIME(12,45,0),IF(AG60&lt;TIME(15,0,0),AE60,IF(AG60&lt;TIME(15,15,0),AF60+TIME(15,15,0),IF(AG60&lt;TIME(18,0,0),AE60,WORKDAY.INTL(AF60,1,V60,'Resmi Tatiller'!$A$2:$A$17)+TIME(8,0,0)))))))))</f>
        <v/>
      </c>
      <c r="AK60" s="18" t="str">
        <f>IF(AE60="","",IF(AH60&lt;&gt;AF60,AH60+TIME(8,0,0),IF(AG60&lt;TIME(8,0,0),AF60+TIME(8,0,0),IF(AG60&lt;TIME(12,0,0),AE60,IF(AG60&lt;TIME(12,45,0),AF60+TIME(12,45,0),IF(AG60&lt;TIME(15,0,0),AE60,IF(AG60&lt;TIME(15,15,0),AF60+TIME(15,15,0),IF(AG60&lt;TIME(20,0,0),AE60,WORKDAY.INTL(AF60,1,V60,'Resmi Tatiller'!$A$2:$A$17)+TIME(8,0,0)))))))))</f>
        <v/>
      </c>
      <c r="AL60" s="18" t="str">
        <f t="shared" si="47"/>
        <v/>
      </c>
    </row>
    <row r="61" spans="1:38" x14ac:dyDescent="0.25">
      <c r="A61" s="6" t="str">
        <f t="shared" si="24"/>
        <v/>
      </c>
      <c r="B61" s="6"/>
      <c r="C61" s="7" t="str">
        <f>IFERROR(VLOOKUP(B61,'Ürün Veri'!$A:$E,2,FALSE),"")</f>
        <v/>
      </c>
      <c r="D61" s="7" t="str">
        <f>IFERROR(VLOOKUP(B61,'Ürün Veri'!$A:$E,3,FALSE),"")</f>
        <v/>
      </c>
      <c r="E61" s="7" t="str">
        <f>IFERROR(VLOOKUP(B61,'Ürün Veri'!$A:$E,4,FALSE),"")</f>
        <v/>
      </c>
      <c r="F61" s="7" t="str">
        <f>IFERROR(VLOOKUP(B61,'Ürün Veri'!$A:$E,5,FALSE),"")</f>
        <v/>
      </c>
      <c r="G61" s="6"/>
      <c r="H61" s="6"/>
      <c r="I61" s="14">
        <v>10</v>
      </c>
      <c r="J61" s="15">
        <f t="shared" si="25"/>
        <v>45</v>
      </c>
      <c r="K61" s="15">
        <f t="shared" si="26"/>
        <v>15</v>
      </c>
      <c r="L61" s="8">
        <f t="shared" si="27"/>
        <v>9</v>
      </c>
      <c r="M61" s="6" t="s">
        <v>763</v>
      </c>
      <c r="N61" s="9" t="str">
        <f t="shared" si="41"/>
        <v/>
      </c>
      <c r="O61" s="10" t="str">
        <f t="shared" si="42"/>
        <v/>
      </c>
      <c r="P61" s="8" t="str">
        <f t="shared" si="28"/>
        <v/>
      </c>
      <c r="Q61" s="8" t="str">
        <f t="shared" si="29"/>
        <v/>
      </c>
      <c r="R61" s="9" t="str">
        <f>IF(AB61="","",WORKDAY.INTL(W61,AA61,V61,'Resmi Tatiller'!$A$2:$A$17))</f>
        <v/>
      </c>
      <c r="S61" s="10" t="str">
        <f t="shared" si="30"/>
        <v/>
      </c>
      <c r="T61" s="8" t="str">
        <f t="shared" si="31"/>
        <v>Boş</v>
      </c>
      <c r="U61" s="8">
        <f t="shared" si="32"/>
        <v>540</v>
      </c>
      <c r="V61" s="11" t="str">
        <f t="shared" si="33"/>
        <v>0000011</v>
      </c>
      <c r="W61" s="9" t="str">
        <f>IF(OR(N61="",O61=""),"",IF($AD61="24 Saat",N61,IF($AD61="12 Saat",IF(O61&gt;=TIME(20,0,0),WORKDAY.INTL(N61,1,V61,'Resmi Tatiller'!$A$2:$A$17),WORKDAY.INTL(N61-1,1,V61,'Resmi Tatiller'!$A$2:$A$17)),IF($AD61="2 Vardiya",IF(O61&lt;TIME(6,0,0),N61-1,IF(O61&lt;TIME(8,0,0),WORKDAY.INTL(N61-1,1,V61,'Resmi Tatiller'!$A$2:$A$17),N61)),IF(O61&gt;=TIME(18,0,0),WORKDAY.INTL(N61,1,V61,'Resmi Tatiller'!$A$2:$A$17),WORKDAY.INTL(N61-1,1,V61,'Resmi Tatiller'!$A$2:$A$17))))))</f>
        <v/>
      </c>
      <c r="X61" s="8" t="str">
        <f t="shared" si="34"/>
        <v/>
      </c>
      <c r="Y61" s="11" t="str">
        <f t="shared" si="35"/>
        <v/>
      </c>
      <c r="Z61" s="11" t="str">
        <f t="shared" si="36"/>
        <v/>
      </c>
      <c r="AA61" s="11" t="str">
        <f t="shared" si="37"/>
        <v/>
      </c>
      <c r="AB61" s="11" t="str">
        <f t="shared" si="38"/>
        <v/>
      </c>
      <c r="AC61" s="12" t="str">
        <f t="shared" si="39"/>
        <v/>
      </c>
      <c r="AD61" s="6" t="str">
        <f t="shared" si="40"/>
        <v>Gündüz</v>
      </c>
      <c r="AE61" s="18" t="str">
        <f t="shared" si="43"/>
        <v/>
      </c>
      <c r="AF61" s="18" t="str">
        <f t="shared" si="44"/>
        <v/>
      </c>
      <c r="AG61" s="19" t="str">
        <f t="shared" si="45"/>
        <v/>
      </c>
      <c r="AH61" s="18" t="str">
        <f>IF(AF61="","",WORKDAY.INTL(AF61-1,1,V61,'Resmi Tatiller'!$A$2:$A$17))</f>
        <v/>
      </c>
      <c r="AI61" s="18" t="str">
        <f t="shared" si="46"/>
        <v/>
      </c>
      <c r="AJ61" s="18" t="str">
        <f>IF(AE61="","",IF(AH61&lt;&gt;AF61,AH61+TIME(8,0,0),IF(AG61&lt;TIME(8,0,0),AF61+TIME(8,0,0),IF(AG61&lt;TIME(12,0,0),AE61,IF(AG61&lt;TIME(12,45,0),AF61+TIME(12,45,0),IF(AG61&lt;TIME(15,0,0),AE61,IF(AG61&lt;TIME(15,15,0),AF61+TIME(15,15,0),IF(AG61&lt;TIME(18,0,0),AE61,WORKDAY.INTL(AF61,1,V61,'Resmi Tatiller'!$A$2:$A$17)+TIME(8,0,0)))))))))</f>
        <v/>
      </c>
      <c r="AK61" s="18" t="str">
        <f>IF(AE61="","",IF(AH61&lt;&gt;AF61,AH61+TIME(8,0,0),IF(AG61&lt;TIME(8,0,0),AF61+TIME(8,0,0),IF(AG61&lt;TIME(12,0,0),AE61,IF(AG61&lt;TIME(12,45,0),AF61+TIME(12,45,0),IF(AG61&lt;TIME(15,0,0),AE61,IF(AG61&lt;TIME(15,15,0),AF61+TIME(15,15,0),IF(AG61&lt;TIME(20,0,0),AE61,WORKDAY.INTL(AF61,1,V61,'Resmi Tatiller'!$A$2:$A$17)+TIME(8,0,0)))))))))</f>
        <v/>
      </c>
      <c r="AL61" s="18" t="str">
        <f t="shared" si="47"/>
        <v/>
      </c>
    </row>
    <row r="62" spans="1:38" x14ac:dyDescent="0.25">
      <c r="A62" s="6" t="str">
        <f t="shared" si="24"/>
        <v/>
      </c>
      <c r="B62" s="6"/>
      <c r="C62" s="7" t="str">
        <f>IFERROR(VLOOKUP(B62,'Ürün Veri'!$A:$E,2,FALSE),"")</f>
        <v/>
      </c>
      <c r="D62" s="7" t="str">
        <f>IFERROR(VLOOKUP(B62,'Ürün Veri'!$A:$E,3,FALSE),"")</f>
        <v/>
      </c>
      <c r="E62" s="7" t="str">
        <f>IFERROR(VLOOKUP(B62,'Ürün Veri'!$A:$E,4,FALSE),"")</f>
        <v/>
      </c>
      <c r="F62" s="7" t="str">
        <f>IFERROR(VLOOKUP(B62,'Ürün Veri'!$A:$E,5,FALSE),"")</f>
        <v/>
      </c>
      <c r="G62" s="6"/>
      <c r="H62" s="6"/>
      <c r="I62" s="14">
        <v>10</v>
      </c>
      <c r="J62" s="15">
        <f t="shared" si="25"/>
        <v>45</v>
      </c>
      <c r="K62" s="15">
        <f t="shared" si="26"/>
        <v>15</v>
      </c>
      <c r="L62" s="8">
        <f t="shared" si="27"/>
        <v>9</v>
      </c>
      <c r="M62" s="6" t="s">
        <v>763</v>
      </c>
      <c r="N62" s="9" t="str">
        <f t="shared" si="41"/>
        <v/>
      </c>
      <c r="O62" s="10" t="str">
        <f t="shared" si="42"/>
        <v/>
      </c>
      <c r="P62" s="8" t="str">
        <f t="shared" si="28"/>
        <v/>
      </c>
      <c r="Q62" s="8" t="str">
        <f t="shared" si="29"/>
        <v/>
      </c>
      <c r="R62" s="9" t="str">
        <f>IF(AB62="","",WORKDAY.INTL(W62,AA62,V62,'Resmi Tatiller'!$A$2:$A$17))</f>
        <v/>
      </c>
      <c r="S62" s="10" t="str">
        <f t="shared" si="30"/>
        <v/>
      </c>
      <c r="T62" s="8" t="str">
        <f t="shared" si="31"/>
        <v>Boş</v>
      </c>
      <c r="U62" s="8">
        <f t="shared" si="32"/>
        <v>540</v>
      </c>
      <c r="V62" s="11" t="str">
        <f t="shared" si="33"/>
        <v>0000011</v>
      </c>
      <c r="W62" s="9" t="str">
        <f>IF(OR(N62="",O62=""),"",IF($AD62="24 Saat",N62,IF($AD62="12 Saat",IF(O62&gt;=TIME(20,0,0),WORKDAY.INTL(N62,1,V62,'Resmi Tatiller'!$A$2:$A$17),WORKDAY.INTL(N62-1,1,V62,'Resmi Tatiller'!$A$2:$A$17)),IF($AD62="2 Vardiya",IF(O62&lt;TIME(6,0,0),N62-1,IF(O62&lt;TIME(8,0,0),WORKDAY.INTL(N62-1,1,V62,'Resmi Tatiller'!$A$2:$A$17),N62)),IF(O62&gt;=TIME(18,0,0),WORKDAY.INTL(N62,1,V62,'Resmi Tatiller'!$A$2:$A$17),WORKDAY.INTL(N62-1,1,V62,'Resmi Tatiller'!$A$2:$A$17))))))</f>
        <v/>
      </c>
      <c r="X62" s="8" t="str">
        <f t="shared" si="34"/>
        <v/>
      </c>
      <c r="Y62" s="11" t="str">
        <f t="shared" si="35"/>
        <v/>
      </c>
      <c r="Z62" s="11" t="str">
        <f t="shared" si="36"/>
        <v/>
      </c>
      <c r="AA62" s="11" t="str">
        <f t="shared" si="37"/>
        <v/>
      </c>
      <c r="AB62" s="11" t="str">
        <f t="shared" si="38"/>
        <v/>
      </c>
      <c r="AC62" s="12" t="str">
        <f t="shared" si="39"/>
        <v/>
      </c>
      <c r="AD62" s="6" t="str">
        <f t="shared" si="40"/>
        <v>Gündüz</v>
      </c>
      <c r="AE62" s="18" t="str">
        <f t="shared" si="43"/>
        <v/>
      </c>
      <c r="AF62" s="18" t="str">
        <f t="shared" si="44"/>
        <v/>
      </c>
      <c r="AG62" s="19" t="str">
        <f t="shared" si="45"/>
        <v/>
      </c>
      <c r="AH62" s="18" t="str">
        <f>IF(AF62="","",WORKDAY.INTL(AF62-1,1,V62,'Resmi Tatiller'!$A$2:$A$17))</f>
        <v/>
      </c>
      <c r="AI62" s="18" t="str">
        <f t="shared" si="46"/>
        <v/>
      </c>
      <c r="AJ62" s="18" t="str">
        <f>IF(AE62="","",IF(AH62&lt;&gt;AF62,AH62+TIME(8,0,0),IF(AG62&lt;TIME(8,0,0),AF62+TIME(8,0,0),IF(AG62&lt;TIME(12,0,0),AE62,IF(AG62&lt;TIME(12,45,0),AF62+TIME(12,45,0),IF(AG62&lt;TIME(15,0,0),AE62,IF(AG62&lt;TIME(15,15,0),AF62+TIME(15,15,0),IF(AG62&lt;TIME(18,0,0),AE62,WORKDAY.INTL(AF62,1,V62,'Resmi Tatiller'!$A$2:$A$17)+TIME(8,0,0)))))))))</f>
        <v/>
      </c>
      <c r="AK62" s="18" t="str">
        <f>IF(AE62="","",IF(AH62&lt;&gt;AF62,AH62+TIME(8,0,0),IF(AG62&lt;TIME(8,0,0),AF62+TIME(8,0,0),IF(AG62&lt;TIME(12,0,0),AE62,IF(AG62&lt;TIME(12,45,0),AF62+TIME(12,45,0),IF(AG62&lt;TIME(15,0,0),AE62,IF(AG62&lt;TIME(15,15,0),AF62+TIME(15,15,0),IF(AG62&lt;TIME(20,0,0),AE62,WORKDAY.INTL(AF62,1,V62,'Resmi Tatiller'!$A$2:$A$17)+TIME(8,0,0)))))))))</f>
        <v/>
      </c>
      <c r="AL62" s="18" t="str">
        <f t="shared" si="47"/>
        <v/>
      </c>
    </row>
    <row r="63" spans="1:38" x14ac:dyDescent="0.25">
      <c r="A63" s="6" t="str">
        <f t="shared" si="24"/>
        <v/>
      </c>
      <c r="B63" s="6"/>
      <c r="C63" s="7" t="str">
        <f>IFERROR(VLOOKUP(B63,'Ürün Veri'!$A:$E,2,FALSE),"")</f>
        <v/>
      </c>
      <c r="D63" s="7" t="str">
        <f>IFERROR(VLOOKUP(B63,'Ürün Veri'!$A:$E,3,FALSE),"")</f>
        <v/>
      </c>
      <c r="E63" s="7" t="str">
        <f>IFERROR(VLOOKUP(B63,'Ürün Veri'!$A:$E,4,FALSE),"")</f>
        <v/>
      </c>
      <c r="F63" s="7" t="str">
        <f>IFERROR(VLOOKUP(B63,'Ürün Veri'!$A:$E,5,FALSE),"")</f>
        <v/>
      </c>
      <c r="G63" s="6"/>
      <c r="H63" s="6"/>
      <c r="I63" s="14">
        <v>10</v>
      </c>
      <c r="J63" s="15">
        <f t="shared" si="25"/>
        <v>45</v>
      </c>
      <c r="K63" s="15">
        <f t="shared" si="26"/>
        <v>15</v>
      </c>
      <c r="L63" s="8">
        <f t="shared" si="27"/>
        <v>9</v>
      </c>
      <c r="M63" s="6" t="s">
        <v>763</v>
      </c>
      <c r="N63" s="9" t="str">
        <f t="shared" si="41"/>
        <v/>
      </c>
      <c r="O63" s="10" t="str">
        <f t="shared" si="42"/>
        <v/>
      </c>
      <c r="P63" s="8" t="str">
        <f t="shared" si="28"/>
        <v/>
      </c>
      <c r="Q63" s="8" t="str">
        <f t="shared" si="29"/>
        <v/>
      </c>
      <c r="R63" s="9" t="str">
        <f>IF(AB63="","",WORKDAY.INTL(W63,AA63,V63,'Resmi Tatiller'!$A$2:$A$17))</f>
        <v/>
      </c>
      <c r="S63" s="10" t="str">
        <f t="shared" si="30"/>
        <v/>
      </c>
      <c r="T63" s="8" t="str">
        <f t="shared" si="31"/>
        <v>Boş</v>
      </c>
      <c r="U63" s="8">
        <f t="shared" si="32"/>
        <v>540</v>
      </c>
      <c r="V63" s="11" t="str">
        <f t="shared" si="33"/>
        <v>0000011</v>
      </c>
      <c r="W63" s="9" t="str">
        <f>IF(OR(N63="",O63=""),"",IF($AD63="24 Saat",N63,IF($AD63="12 Saat",IF(O63&gt;=TIME(20,0,0),WORKDAY.INTL(N63,1,V63,'Resmi Tatiller'!$A$2:$A$17),WORKDAY.INTL(N63-1,1,V63,'Resmi Tatiller'!$A$2:$A$17)),IF($AD63="2 Vardiya",IF(O63&lt;TIME(6,0,0),N63-1,IF(O63&lt;TIME(8,0,0),WORKDAY.INTL(N63-1,1,V63,'Resmi Tatiller'!$A$2:$A$17),N63)),IF(O63&gt;=TIME(18,0,0),WORKDAY.INTL(N63,1,V63,'Resmi Tatiller'!$A$2:$A$17),WORKDAY.INTL(N63-1,1,V63,'Resmi Tatiller'!$A$2:$A$17))))))</f>
        <v/>
      </c>
      <c r="X63" s="8" t="str">
        <f t="shared" si="34"/>
        <v/>
      </c>
      <c r="Y63" s="11" t="str">
        <f t="shared" si="35"/>
        <v/>
      </c>
      <c r="Z63" s="11" t="str">
        <f t="shared" si="36"/>
        <v/>
      </c>
      <c r="AA63" s="11" t="str">
        <f t="shared" si="37"/>
        <v/>
      </c>
      <c r="AB63" s="11" t="str">
        <f t="shared" si="38"/>
        <v/>
      </c>
      <c r="AC63" s="12" t="str">
        <f t="shared" si="39"/>
        <v/>
      </c>
      <c r="AD63" s="6" t="str">
        <f t="shared" si="40"/>
        <v>Gündüz</v>
      </c>
      <c r="AE63" s="18" t="str">
        <f t="shared" si="43"/>
        <v/>
      </c>
      <c r="AF63" s="18" t="str">
        <f t="shared" si="44"/>
        <v/>
      </c>
      <c r="AG63" s="19" t="str">
        <f t="shared" si="45"/>
        <v/>
      </c>
      <c r="AH63" s="18" t="str">
        <f>IF(AF63="","",WORKDAY.INTL(AF63-1,1,V63,'Resmi Tatiller'!$A$2:$A$17))</f>
        <v/>
      </c>
      <c r="AI63" s="18" t="str">
        <f t="shared" si="46"/>
        <v/>
      </c>
      <c r="AJ63" s="18" t="str">
        <f>IF(AE63="","",IF(AH63&lt;&gt;AF63,AH63+TIME(8,0,0),IF(AG63&lt;TIME(8,0,0),AF63+TIME(8,0,0),IF(AG63&lt;TIME(12,0,0),AE63,IF(AG63&lt;TIME(12,45,0),AF63+TIME(12,45,0),IF(AG63&lt;TIME(15,0,0),AE63,IF(AG63&lt;TIME(15,15,0),AF63+TIME(15,15,0),IF(AG63&lt;TIME(18,0,0),AE63,WORKDAY.INTL(AF63,1,V63,'Resmi Tatiller'!$A$2:$A$17)+TIME(8,0,0)))))))))</f>
        <v/>
      </c>
      <c r="AK63" s="18" t="str">
        <f>IF(AE63="","",IF(AH63&lt;&gt;AF63,AH63+TIME(8,0,0),IF(AG63&lt;TIME(8,0,0),AF63+TIME(8,0,0),IF(AG63&lt;TIME(12,0,0),AE63,IF(AG63&lt;TIME(12,45,0),AF63+TIME(12,45,0),IF(AG63&lt;TIME(15,0,0),AE63,IF(AG63&lt;TIME(15,15,0),AF63+TIME(15,15,0),IF(AG63&lt;TIME(20,0,0),AE63,WORKDAY.INTL(AF63,1,V63,'Resmi Tatiller'!$A$2:$A$17)+TIME(8,0,0)))))))))</f>
        <v/>
      </c>
      <c r="AL63" s="18" t="str">
        <f t="shared" si="47"/>
        <v/>
      </c>
    </row>
    <row r="64" spans="1:38" x14ac:dyDescent="0.25">
      <c r="A64" s="6" t="str">
        <f t="shared" si="24"/>
        <v/>
      </c>
      <c r="B64" s="6"/>
      <c r="C64" s="7" t="str">
        <f>IFERROR(VLOOKUP(B64,'Ürün Veri'!$A:$E,2,FALSE),"")</f>
        <v/>
      </c>
      <c r="D64" s="7" t="str">
        <f>IFERROR(VLOOKUP(B64,'Ürün Veri'!$A:$E,3,FALSE),"")</f>
        <v/>
      </c>
      <c r="E64" s="7" t="str">
        <f>IFERROR(VLOOKUP(B64,'Ürün Veri'!$A:$E,4,FALSE),"")</f>
        <v/>
      </c>
      <c r="F64" s="7" t="str">
        <f>IFERROR(VLOOKUP(B64,'Ürün Veri'!$A:$E,5,FALSE),"")</f>
        <v/>
      </c>
      <c r="G64" s="6"/>
      <c r="H64" s="6"/>
      <c r="I64" s="14">
        <v>10</v>
      </c>
      <c r="J64" s="15">
        <f t="shared" si="25"/>
        <v>45</v>
      </c>
      <c r="K64" s="15">
        <f t="shared" si="26"/>
        <v>15</v>
      </c>
      <c r="L64" s="8">
        <f t="shared" si="27"/>
        <v>9</v>
      </c>
      <c r="M64" s="6" t="s">
        <v>763</v>
      </c>
      <c r="N64" s="9" t="str">
        <f t="shared" si="41"/>
        <v/>
      </c>
      <c r="O64" s="10" t="str">
        <f t="shared" si="42"/>
        <v/>
      </c>
      <c r="P64" s="8" t="str">
        <f t="shared" si="28"/>
        <v/>
      </c>
      <c r="Q64" s="8" t="str">
        <f t="shared" si="29"/>
        <v/>
      </c>
      <c r="R64" s="9" t="str">
        <f>IF(AB64="","",WORKDAY.INTL(W64,AA64,V64,'Resmi Tatiller'!$A$2:$A$17))</f>
        <v/>
      </c>
      <c r="S64" s="10" t="str">
        <f t="shared" si="30"/>
        <v/>
      </c>
      <c r="T64" s="8" t="str">
        <f t="shared" si="31"/>
        <v>Boş</v>
      </c>
      <c r="U64" s="8">
        <f t="shared" si="32"/>
        <v>540</v>
      </c>
      <c r="V64" s="11" t="str">
        <f t="shared" si="33"/>
        <v>0000011</v>
      </c>
      <c r="W64" s="9" t="str">
        <f>IF(OR(N64="",O64=""),"",IF($AD64="24 Saat",N64,IF($AD64="12 Saat",IF(O64&gt;=TIME(20,0,0),WORKDAY.INTL(N64,1,V64,'Resmi Tatiller'!$A$2:$A$17),WORKDAY.INTL(N64-1,1,V64,'Resmi Tatiller'!$A$2:$A$17)),IF($AD64="2 Vardiya",IF(O64&lt;TIME(6,0,0),N64-1,IF(O64&lt;TIME(8,0,0),WORKDAY.INTL(N64-1,1,V64,'Resmi Tatiller'!$A$2:$A$17),N64)),IF(O64&gt;=TIME(18,0,0),WORKDAY.INTL(N64,1,V64,'Resmi Tatiller'!$A$2:$A$17),WORKDAY.INTL(N64-1,1,V64,'Resmi Tatiller'!$A$2:$A$17))))))</f>
        <v/>
      </c>
      <c r="X64" s="8" t="str">
        <f t="shared" si="34"/>
        <v/>
      </c>
      <c r="Y64" s="11" t="str">
        <f t="shared" si="35"/>
        <v/>
      </c>
      <c r="Z64" s="11" t="str">
        <f t="shared" si="36"/>
        <v/>
      </c>
      <c r="AA64" s="11" t="str">
        <f t="shared" si="37"/>
        <v/>
      </c>
      <c r="AB64" s="11" t="str">
        <f t="shared" si="38"/>
        <v/>
      </c>
      <c r="AC64" s="12" t="str">
        <f t="shared" si="39"/>
        <v/>
      </c>
      <c r="AD64" s="6" t="str">
        <f t="shared" si="40"/>
        <v>Gündüz</v>
      </c>
      <c r="AE64" s="18" t="str">
        <f t="shared" si="43"/>
        <v/>
      </c>
      <c r="AF64" s="18" t="str">
        <f t="shared" si="44"/>
        <v/>
      </c>
      <c r="AG64" s="19" t="str">
        <f t="shared" si="45"/>
        <v/>
      </c>
      <c r="AH64" s="18" t="str">
        <f>IF(AF64="","",WORKDAY.INTL(AF64-1,1,V64,'Resmi Tatiller'!$A$2:$A$17))</f>
        <v/>
      </c>
      <c r="AI64" s="18" t="str">
        <f t="shared" si="46"/>
        <v/>
      </c>
      <c r="AJ64" s="18" t="str">
        <f>IF(AE64="","",IF(AH64&lt;&gt;AF64,AH64+TIME(8,0,0),IF(AG64&lt;TIME(8,0,0),AF64+TIME(8,0,0),IF(AG64&lt;TIME(12,0,0),AE64,IF(AG64&lt;TIME(12,45,0),AF64+TIME(12,45,0),IF(AG64&lt;TIME(15,0,0),AE64,IF(AG64&lt;TIME(15,15,0),AF64+TIME(15,15,0),IF(AG64&lt;TIME(18,0,0),AE64,WORKDAY.INTL(AF64,1,V64,'Resmi Tatiller'!$A$2:$A$17)+TIME(8,0,0)))))))))</f>
        <v/>
      </c>
      <c r="AK64" s="18" t="str">
        <f>IF(AE64="","",IF(AH64&lt;&gt;AF64,AH64+TIME(8,0,0),IF(AG64&lt;TIME(8,0,0),AF64+TIME(8,0,0),IF(AG64&lt;TIME(12,0,0),AE64,IF(AG64&lt;TIME(12,45,0),AF64+TIME(12,45,0),IF(AG64&lt;TIME(15,0,0),AE64,IF(AG64&lt;TIME(15,15,0),AF64+TIME(15,15,0),IF(AG64&lt;TIME(20,0,0),AE64,WORKDAY.INTL(AF64,1,V64,'Resmi Tatiller'!$A$2:$A$17)+TIME(8,0,0)))))))))</f>
        <v/>
      </c>
      <c r="AL64" s="18" t="str">
        <f t="shared" si="47"/>
        <v/>
      </c>
    </row>
    <row r="65" spans="1:38" x14ac:dyDescent="0.25">
      <c r="A65" s="6" t="str">
        <f t="shared" si="24"/>
        <v/>
      </c>
      <c r="B65" s="6"/>
      <c r="C65" s="7" t="str">
        <f>IFERROR(VLOOKUP(B65,'Ürün Veri'!$A:$E,2,FALSE),"")</f>
        <v/>
      </c>
      <c r="D65" s="7" t="str">
        <f>IFERROR(VLOOKUP(B65,'Ürün Veri'!$A:$E,3,FALSE),"")</f>
        <v/>
      </c>
      <c r="E65" s="7" t="str">
        <f>IFERROR(VLOOKUP(B65,'Ürün Veri'!$A:$E,4,FALSE),"")</f>
        <v/>
      </c>
      <c r="F65" s="7" t="str">
        <f>IFERROR(VLOOKUP(B65,'Ürün Veri'!$A:$E,5,FALSE),"")</f>
        <v/>
      </c>
      <c r="G65" s="6"/>
      <c r="H65" s="6"/>
      <c r="I65" s="14">
        <v>10</v>
      </c>
      <c r="J65" s="15">
        <f t="shared" si="25"/>
        <v>45</v>
      </c>
      <c r="K65" s="15">
        <f t="shared" si="26"/>
        <v>15</v>
      </c>
      <c r="L65" s="8">
        <f t="shared" si="27"/>
        <v>9</v>
      </c>
      <c r="M65" s="6" t="s">
        <v>763</v>
      </c>
      <c r="N65" s="9" t="str">
        <f t="shared" si="41"/>
        <v/>
      </c>
      <c r="O65" s="10" t="str">
        <f t="shared" si="42"/>
        <v/>
      </c>
      <c r="P65" s="8" t="str">
        <f t="shared" si="28"/>
        <v/>
      </c>
      <c r="Q65" s="8" t="str">
        <f t="shared" si="29"/>
        <v/>
      </c>
      <c r="R65" s="9" t="str">
        <f>IF(AB65="","",WORKDAY.INTL(W65,AA65,V65,'Resmi Tatiller'!$A$2:$A$17))</f>
        <v/>
      </c>
      <c r="S65" s="10" t="str">
        <f t="shared" si="30"/>
        <v/>
      </c>
      <c r="T65" s="8" t="str">
        <f t="shared" si="31"/>
        <v>Boş</v>
      </c>
      <c r="U65" s="8">
        <f t="shared" si="32"/>
        <v>540</v>
      </c>
      <c r="V65" s="11" t="str">
        <f t="shared" si="33"/>
        <v>0000011</v>
      </c>
      <c r="W65" s="9" t="str">
        <f>IF(OR(N65="",O65=""),"",IF($AD65="24 Saat",N65,IF($AD65="12 Saat",IF(O65&gt;=TIME(20,0,0),WORKDAY.INTL(N65,1,V65,'Resmi Tatiller'!$A$2:$A$17),WORKDAY.INTL(N65-1,1,V65,'Resmi Tatiller'!$A$2:$A$17)),IF($AD65="2 Vardiya",IF(O65&lt;TIME(6,0,0),N65-1,IF(O65&lt;TIME(8,0,0),WORKDAY.INTL(N65-1,1,V65,'Resmi Tatiller'!$A$2:$A$17),N65)),IF(O65&gt;=TIME(18,0,0),WORKDAY.INTL(N65,1,V65,'Resmi Tatiller'!$A$2:$A$17),WORKDAY.INTL(N65-1,1,V65,'Resmi Tatiller'!$A$2:$A$17))))))</f>
        <v/>
      </c>
      <c r="X65" s="8" t="str">
        <f t="shared" si="34"/>
        <v/>
      </c>
      <c r="Y65" s="11" t="str">
        <f t="shared" si="35"/>
        <v/>
      </c>
      <c r="Z65" s="11" t="str">
        <f t="shared" si="36"/>
        <v/>
      </c>
      <c r="AA65" s="11" t="str">
        <f t="shared" si="37"/>
        <v/>
      </c>
      <c r="AB65" s="11" t="str">
        <f t="shared" si="38"/>
        <v/>
      </c>
      <c r="AC65" s="12" t="str">
        <f t="shared" si="39"/>
        <v/>
      </c>
      <c r="AD65" s="6" t="str">
        <f t="shared" si="40"/>
        <v>Gündüz</v>
      </c>
      <c r="AE65" s="18" t="str">
        <f t="shared" si="43"/>
        <v/>
      </c>
      <c r="AF65" s="18" t="str">
        <f t="shared" si="44"/>
        <v/>
      </c>
      <c r="AG65" s="19" t="str">
        <f t="shared" si="45"/>
        <v/>
      </c>
      <c r="AH65" s="18" t="str">
        <f>IF(AF65="","",WORKDAY.INTL(AF65-1,1,V65,'Resmi Tatiller'!$A$2:$A$17))</f>
        <v/>
      </c>
      <c r="AI65" s="18" t="str">
        <f t="shared" si="46"/>
        <v/>
      </c>
      <c r="AJ65" s="18" t="str">
        <f>IF(AE65="","",IF(AH65&lt;&gt;AF65,AH65+TIME(8,0,0),IF(AG65&lt;TIME(8,0,0),AF65+TIME(8,0,0),IF(AG65&lt;TIME(12,0,0),AE65,IF(AG65&lt;TIME(12,45,0),AF65+TIME(12,45,0),IF(AG65&lt;TIME(15,0,0),AE65,IF(AG65&lt;TIME(15,15,0),AF65+TIME(15,15,0),IF(AG65&lt;TIME(18,0,0),AE65,WORKDAY.INTL(AF65,1,V65,'Resmi Tatiller'!$A$2:$A$17)+TIME(8,0,0)))))))))</f>
        <v/>
      </c>
      <c r="AK65" s="18" t="str">
        <f>IF(AE65="","",IF(AH65&lt;&gt;AF65,AH65+TIME(8,0,0),IF(AG65&lt;TIME(8,0,0),AF65+TIME(8,0,0),IF(AG65&lt;TIME(12,0,0),AE65,IF(AG65&lt;TIME(12,45,0),AF65+TIME(12,45,0),IF(AG65&lt;TIME(15,0,0),AE65,IF(AG65&lt;TIME(15,15,0),AF65+TIME(15,15,0),IF(AG65&lt;TIME(20,0,0),AE65,WORKDAY.INTL(AF65,1,V65,'Resmi Tatiller'!$A$2:$A$17)+TIME(8,0,0)))))))))</f>
        <v/>
      </c>
      <c r="AL65" s="18" t="str">
        <f t="shared" si="47"/>
        <v/>
      </c>
    </row>
    <row r="66" spans="1:38" x14ac:dyDescent="0.25">
      <c r="A66" s="6" t="str">
        <f t="shared" si="24"/>
        <v/>
      </c>
      <c r="B66" s="6"/>
      <c r="C66" s="7" t="str">
        <f>IFERROR(VLOOKUP(B66,'Ürün Veri'!$A:$E,2,FALSE),"")</f>
        <v/>
      </c>
      <c r="D66" s="7" t="str">
        <f>IFERROR(VLOOKUP(B66,'Ürün Veri'!$A:$E,3,FALSE),"")</f>
        <v/>
      </c>
      <c r="E66" s="7" t="str">
        <f>IFERROR(VLOOKUP(B66,'Ürün Veri'!$A:$E,4,FALSE),"")</f>
        <v/>
      </c>
      <c r="F66" s="7" t="str">
        <f>IFERROR(VLOOKUP(B66,'Ürün Veri'!$A:$E,5,FALSE),"")</f>
        <v/>
      </c>
      <c r="G66" s="6"/>
      <c r="H66" s="6"/>
      <c r="I66" s="14">
        <v>10</v>
      </c>
      <c r="J66" s="15">
        <f t="shared" si="25"/>
        <v>45</v>
      </c>
      <c r="K66" s="15">
        <f t="shared" si="26"/>
        <v>15</v>
      </c>
      <c r="L66" s="8">
        <f t="shared" si="27"/>
        <v>9</v>
      </c>
      <c r="M66" s="6" t="s">
        <v>763</v>
      </c>
      <c r="N66" s="9" t="str">
        <f t="shared" si="41"/>
        <v/>
      </c>
      <c r="O66" s="10" t="str">
        <f t="shared" si="42"/>
        <v/>
      </c>
      <c r="P66" s="8" t="str">
        <f t="shared" si="28"/>
        <v/>
      </c>
      <c r="Q66" s="8" t="str">
        <f t="shared" si="29"/>
        <v/>
      </c>
      <c r="R66" s="9" t="str">
        <f>IF(AB66="","",WORKDAY.INTL(W66,AA66,V66,'Resmi Tatiller'!$A$2:$A$17))</f>
        <v/>
      </c>
      <c r="S66" s="10" t="str">
        <f t="shared" si="30"/>
        <v/>
      </c>
      <c r="T66" s="8" t="str">
        <f t="shared" si="31"/>
        <v>Boş</v>
      </c>
      <c r="U66" s="8">
        <f t="shared" si="32"/>
        <v>540</v>
      </c>
      <c r="V66" s="11" t="str">
        <f t="shared" si="33"/>
        <v>0000011</v>
      </c>
      <c r="W66" s="9" t="str">
        <f>IF(OR(N66="",O66=""),"",IF($AD66="24 Saat",N66,IF($AD66="12 Saat",IF(O66&gt;=TIME(20,0,0),WORKDAY.INTL(N66,1,V66,'Resmi Tatiller'!$A$2:$A$17),WORKDAY.INTL(N66-1,1,V66,'Resmi Tatiller'!$A$2:$A$17)),IF($AD66="2 Vardiya",IF(O66&lt;TIME(6,0,0),N66-1,IF(O66&lt;TIME(8,0,0),WORKDAY.INTL(N66-1,1,V66,'Resmi Tatiller'!$A$2:$A$17),N66)),IF(O66&gt;=TIME(18,0,0),WORKDAY.INTL(N66,1,V66,'Resmi Tatiller'!$A$2:$A$17),WORKDAY.INTL(N66-1,1,V66,'Resmi Tatiller'!$A$2:$A$17))))))</f>
        <v/>
      </c>
      <c r="X66" s="8" t="str">
        <f t="shared" si="34"/>
        <v/>
      </c>
      <c r="Y66" s="11" t="str">
        <f t="shared" si="35"/>
        <v/>
      </c>
      <c r="Z66" s="11" t="str">
        <f t="shared" si="36"/>
        <v/>
      </c>
      <c r="AA66" s="11" t="str">
        <f t="shared" si="37"/>
        <v/>
      </c>
      <c r="AB66" s="11" t="str">
        <f t="shared" si="38"/>
        <v/>
      </c>
      <c r="AC66" s="12" t="str">
        <f t="shared" si="39"/>
        <v/>
      </c>
      <c r="AD66" s="6" t="str">
        <f t="shared" si="40"/>
        <v>Gündüz</v>
      </c>
      <c r="AE66" s="18" t="str">
        <f t="shared" si="43"/>
        <v/>
      </c>
      <c r="AF66" s="18" t="str">
        <f t="shared" si="44"/>
        <v/>
      </c>
      <c r="AG66" s="19" t="str">
        <f t="shared" si="45"/>
        <v/>
      </c>
      <c r="AH66" s="18" t="str">
        <f>IF(AF66="","",WORKDAY.INTL(AF66-1,1,V66,'Resmi Tatiller'!$A$2:$A$17))</f>
        <v/>
      </c>
      <c r="AI66" s="18" t="str">
        <f t="shared" si="46"/>
        <v/>
      </c>
      <c r="AJ66" s="18" t="str">
        <f>IF(AE66="","",IF(AH66&lt;&gt;AF66,AH66+TIME(8,0,0),IF(AG66&lt;TIME(8,0,0),AF66+TIME(8,0,0),IF(AG66&lt;TIME(12,0,0),AE66,IF(AG66&lt;TIME(12,45,0),AF66+TIME(12,45,0),IF(AG66&lt;TIME(15,0,0),AE66,IF(AG66&lt;TIME(15,15,0),AF66+TIME(15,15,0),IF(AG66&lt;TIME(18,0,0),AE66,WORKDAY.INTL(AF66,1,V66,'Resmi Tatiller'!$A$2:$A$17)+TIME(8,0,0)))))))))</f>
        <v/>
      </c>
      <c r="AK66" s="18" t="str">
        <f>IF(AE66="","",IF(AH66&lt;&gt;AF66,AH66+TIME(8,0,0),IF(AG66&lt;TIME(8,0,0),AF66+TIME(8,0,0),IF(AG66&lt;TIME(12,0,0),AE66,IF(AG66&lt;TIME(12,45,0),AF66+TIME(12,45,0),IF(AG66&lt;TIME(15,0,0),AE66,IF(AG66&lt;TIME(15,15,0),AF66+TIME(15,15,0),IF(AG66&lt;TIME(20,0,0),AE66,WORKDAY.INTL(AF66,1,V66,'Resmi Tatiller'!$A$2:$A$17)+TIME(8,0,0)))))))))</f>
        <v/>
      </c>
      <c r="AL66" s="18" t="str">
        <f t="shared" si="47"/>
        <v/>
      </c>
    </row>
    <row r="67" spans="1:38" x14ac:dyDescent="0.25">
      <c r="A67" s="6" t="str">
        <f t="shared" ref="A67:A98" si="48">IF($B67="","",ROW()-2)</f>
        <v/>
      </c>
      <c r="B67" s="6"/>
      <c r="C67" s="7" t="str">
        <f>IFERROR(VLOOKUP(B67,'Ürün Veri'!$A:$E,2,FALSE),"")</f>
        <v/>
      </c>
      <c r="D67" s="7" t="str">
        <f>IFERROR(VLOOKUP(B67,'Ürün Veri'!$A:$E,3,FALSE),"")</f>
        <v/>
      </c>
      <c r="E67" s="7" t="str">
        <f>IFERROR(VLOOKUP(B67,'Ürün Veri'!$A:$E,4,FALSE),"")</f>
        <v/>
      </c>
      <c r="F67" s="7" t="str">
        <f>IFERROR(VLOOKUP(B67,'Ürün Veri'!$A:$E,5,FALSE),"")</f>
        <v/>
      </c>
      <c r="G67" s="6"/>
      <c r="H67" s="6"/>
      <c r="I67" s="14">
        <v>10</v>
      </c>
      <c r="J67" s="15">
        <f t="shared" ref="J67:J98" si="49">IF($I67="","",IF(VALUE($I67)=24,90,45))</f>
        <v>45</v>
      </c>
      <c r="K67" s="15">
        <f t="shared" ref="K67:K98" si="50">IF($I67="","",IF(VALUE($I67)=24,30,15))</f>
        <v>15</v>
      </c>
      <c r="L67" s="8">
        <f t="shared" ref="L67:L98" si="51">IF($I67="","",VALUE($I67)-($J67+$K67)/60)</f>
        <v>9</v>
      </c>
      <c r="M67" s="6" t="s">
        <v>763</v>
      </c>
      <c r="N67" s="9" t="str">
        <f t="shared" si="41"/>
        <v/>
      </c>
      <c r="O67" s="10" t="str">
        <f t="shared" si="42"/>
        <v/>
      </c>
      <c r="P67" s="8" t="str">
        <f t="shared" ref="P67:P98" si="52">IF(OR(E67="",F67="",G67="",E67=0),"",G67/E67*F67/3600)</f>
        <v/>
      </c>
      <c r="Q67" s="8" t="str">
        <f t="shared" ref="Q67:Q98" si="53">IF(OR(P67="",L67="",L67=0),"",P67/L67)</f>
        <v/>
      </c>
      <c r="R67" s="9" t="str">
        <f>IF(AB67="","",WORKDAY.INTL(W67,AA67,V67,'Resmi Tatiller'!$A$2:$A$17))</f>
        <v/>
      </c>
      <c r="S67" s="10" t="str">
        <f t="shared" ref="S67:S98" si="54">IF(AB67="","",IF($AD67="24 Saat",AB67/1440,IF($AD67="12 Saat",IF(AB67&lt;=240,TIME(8,0,0)+AB67/1440,IF(AB67&lt;=375,TIME(12,45,0)+(AB67-240)/1440,TIME(15,15,0)+(AB67-375)/1440)),IF($AD67="2 Vardiya",IF(AB67&lt;=240,TIME(8,0,0)+AB67/1440,IF(AB67&lt;=375,TIME(12,45,0)+(AB67-240)/1440,IF(AB67&lt;=540,TIME(15,15,0)+(AB67-375)/1440,IF(AB67&lt;=780,TIME(20,0,0)+(AB67-540)/1440,IF(AB67&lt;=915,1+TIME(0,45,0)+(AB67-780)/1440,1+TIME(3,15,0)+(AB67-915)/1440))))),IF(AB67&lt;=240,TIME(8,0,0)+AB67/1440,IF(AB67&lt;=375,TIME(12,45,0)+(AB67-240)/1440,TIME(15,15,0)+(AB67-375)/1440))))))</f>
        <v/>
      </c>
      <c r="T67" s="8" t="str">
        <f t="shared" ref="T67:T98" si="55">IF(B67="","Boş",IF(OR(G67="",N67="",O67=""),"Eksik",IF(OR(R67="",S67=""),"Kontrol","Planlandı")))</f>
        <v>Boş</v>
      </c>
      <c r="U67" s="8">
        <f t="shared" ref="U67:U98" si="56">IF($AD67="24 Saat",1440,IF($AD67="2 Vardiya",1080,IF($AD67="12 Saat",660,IF($AD67="Gündüz",540,IF(L67="","",L67*60)))))</f>
        <v>540</v>
      </c>
      <c r="V67" s="11" t="str">
        <f t="shared" ref="V67:V98" si="57">IF(M67="Çalışmaz","0000011","0000000")</f>
        <v>0000011</v>
      </c>
      <c r="W67" s="9" t="str">
        <f>IF(OR(N67="",O67=""),"",IF($AD67="24 Saat",N67,IF($AD67="12 Saat",IF(O67&gt;=TIME(20,0,0),WORKDAY.INTL(N67,1,V67,'Resmi Tatiller'!$A$2:$A$17),WORKDAY.INTL(N67-1,1,V67,'Resmi Tatiller'!$A$2:$A$17)),IF($AD67="2 Vardiya",IF(O67&lt;TIME(6,0,0),N67-1,IF(O67&lt;TIME(8,0,0),WORKDAY.INTL(N67-1,1,V67,'Resmi Tatiller'!$A$2:$A$17),N67)),IF(O67&gt;=TIME(18,0,0),WORKDAY.INTL(N67,1,V67,'Resmi Tatiller'!$A$2:$A$17),WORKDAY.INTL(N67-1,1,V67,'Resmi Tatiller'!$A$2:$A$17))))))</f>
        <v/>
      </c>
      <c r="X67" s="8" t="str">
        <f t="shared" ref="X67:X98" si="58">IF(W67="","",IF($AD67="24 Saat",MOD(O67,1)*1440,IF($AD67="12 Saat",IF(W67&lt;&gt;N67,0,IF(O67&lt;TIME(8,0,0),0,IF(O67&lt;TIME(12,0,0),(O67-TIME(8,0,0))*1440,IF(O67&lt;TIME(12,45,0),240,IF(O67&lt;TIME(15,0,0),240+(O67-TIME(12,45,0))*1440,IF(O67&lt;TIME(15,15,0),375,IF(O67&lt;TIME(20,0,0),375+(O67-TIME(15,15,0))*1440,0))))))),IF($AD67="2 Vardiya",IF(O67&lt;TIME(6,0,0),IF(O67&lt;TIME(0,45,0),780,IF(O67&lt;TIME(3,0,0),780+(O67-TIME(0,45,0))*1440,IF(O67&lt;TIME(3,15,0),915,915+(O67-TIME(3,15,0))*1440))),IF(O67&lt;TIME(8,0,0),0,IF(O67&lt;TIME(12,0,0),(O67-TIME(8,0,0))*1440,IF(O67&lt;TIME(12,45,0),240,IF(O67&lt;TIME(15,0,0),240+(O67-TIME(12,45,0))*1440,IF(O67&lt;TIME(15,15,0),375,IF(O67&lt;TIME(18,0,0),375+(O67-TIME(15,15,0))*1440,IF(O67&lt;TIME(20,0,0),540,540+(O67-TIME(20,0,0))*1440)))))))),IF(W67&lt;&gt;N67,0,IF(O67&lt;TIME(8,0,0),0,IF(O67&lt;TIME(12,0,0),(O67-TIME(8,0,0))*1440,IF(O67&lt;TIME(12,45,0),240,IF(O67&lt;TIME(15,0,0),240+(O67-TIME(12,45,0))*1440,IF(O67&lt;TIME(15,15,0),375,IF(O67&lt;TIME(18,0,0),375+(O67-TIME(15,15,0))*1440,0)))))))))))</f>
        <v/>
      </c>
      <c r="Y67" s="11" t="str">
        <f t="shared" ref="Y67:Y98" si="59">IF(P67="","",ROUNDUP(P67*60,0))</f>
        <v/>
      </c>
      <c r="Z67" s="11" t="str">
        <f t="shared" ref="Z67:Z98" si="60">IF(Y67="","",N(X67)+Y67)</f>
        <v/>
      </c>
      <c r="AA67" s="11" t="str">
        <f t="shared" ref="AA67:AA98" si="61">IF(OR(Z67="",U67="",U67=0),"",INT((Z67-1)/U67))</f>
        <v/>
      </c>
      <c r="AB67" s="11" t="str">
        <f t="shared" ref="AB67:AB98" si="62">IF(OR(Z67="",U67="",U67=0),"",MOD(Z67-1,U67)+1)</f>
        <v/>
      </c>
      <c r="AC67" s="12" t="str">
        <f t="shared" ref="AC67:AC98" si="63">IF(AB67="","",R67+S67)</f>
        <v/>
      </c>
      <c r="AD67" s="6" t="str">
        <f t="shared" ref="AD67:AD98" si="64">IF($I67="","",IF(VALUE($I67)=10,"Gündüz",IF(VALUE($I67)=12,"12 Saat",IF(VALUE($I67)=24,"2 Vardiya",""))))</f>
        <v>Gündüz</v>
      </c>
      <c r="AE67" s="18" t="str">
        <f t="shared" si="43"/>
        <v/>
      </c>
      <c r="AF67" s="18" t="str">
        <f t="shared" si="44"/>
        <v/>
      </c>
      <c r="AG67" s="19" t="str">
        <f t="shared" si="45"/>
        <v/>
      </c>
      <c r="AH67" s="18" t="str">
        <f>IF(AF67="","",WORKDAY.INTL(AF67-1,1,V67,'Resmi Tatiller'!$A$2:$A$17))</f>
        <v/>
      </c>
      <c r="AI67" s="18" t="str">
        <f t="shared" si="46"/>
        <v/>
      </c>
      <c r="AJ67" s="18" t="str">
        <f>IF(AE67="","",IF(AH67&lt;&gt;AF67,AH67+TIME(8,0,0),IF(AG67&lt;TIME(8,0,0),AF67+TIME(8,0,0),IF(AG67&lt;TIME(12,0,0),AE67,IF(AG67&lt;TIME(12,45,0),AF67+TIME(12,45,0),IF(AG67&lt;TIME(15,0,0),AE67,IF(AG67&lt;TIME(15,15,0),AF67+TIME(15,15,0),IF(AG67&lt;TIME(18,0,0),AE67,WORKDAY.INTL(AF67,1,V67,'Resmi Tatiller'!$A$2:$A$17)+TIME(8,0,0)))))))))</f>
        <v/>
      </c>
      <c r="AK67" s="18" t="str">
        <f>IF(AE67="","",IF(AH67&lt;&gt;AF67,AH67+TIME(8,0,0),IF(AG67&lt;TIME(8,0,0),AF67+TIME(8,0,0),IF(AG67&lt;TIME(12,0,0),AE67,IF(AG67&lt;TIME(12,45,0),AF67+TIME(12,45,0),IF(AG67&lt;TIME(15,0,0),AE67,IF(AG67&lt;TIME(15,15,0),AF67+TIME(15,15,0),IF(AG67&lt;TIME(20,0,0),AE67,WORKDAY.INTL(AF67,1,V67,'Resmi Tatiller'!$A$2:$A$17)+TIME(8,0,0)))))))))</f>
        <v/>
      </c>
      <c r="AL67" s="18" t="str">
        <f t="shared" si="47"/>
        <v/>
      </c>
    </row>
    <row r="68" spans="1:38" x14ac:dyDescent="0.25">
      <c r="A68" s="6" t="str">
        <f t="shared" si="48"/>
        <v/>
      </c>
      <c r="B68" s="6"/>
      <c r="C68" s="7" t="str">
        <f>IFERROR(VLOOKUP(B68,'Ürün Veri'!$A:$E,2,FALSE),"")</f>
        <v/>
      </c>
      <c r="D68" s="7" t="str">
        <f>IFERROR(VLOOKUP(B68,'Ürün Veri'!$A:$E,3,FALSE),"")</f>
        <v/>
      </c>
      <c r="E68" s="7" t="str">
        <f>IFERROR(VLOOKUP(B68,'Ürün Veri'!$A:$E,4,FALSE),"")</f>
        <v/>
      </c>
      <c r="F68" s="7" t="str">
        <f>IFERROR(VLOOKUP(B68,'Ürün Veri'!$A:$E,5,FALSE),"")</f>
        <v/>
      </c>
      <c r="G68" s="6"/>
      <c r="H68" s="6"/>
      <c r="I68" s="14">
        <v>10</v>
      </c>
      <c r="J68" s="15">
        <f t="shared" si="49"/>
        <v>45</v>
      </c>
      <c r="K68" s="15">
        <f t="shared" si="50"/>
        <v>15</v>
      </c>
      <c r="L68" s="8">
        <f t="shared" si="51"/>
        <v>9</v>
      </c>
      <c r="M68" s="6" t="s">
        <v>763</v>
      </c>
      <c r="N68" s="9" t="str">
        <f t="shared" ref="N68:N103" si="65">IF(AI68="","",INT(AI68))</f>
        <v/>
      </c>
      <c r="O68" s="10" t="str">
        <f t="shared" ref="O68:O103" si="66">IF(AI68="","",MOD(AI68,1))</f>
        <v/>
      </c>
      <c r="P68" s="8" t="str">
        <f t="shared" si="52"/>
        <v/>
      </c>
      <c r="Q68" s="8" t="str">
        <f t="shared" si="53"/>
        <v/>
      </c>
      <c r="R68" s="9" t="str">
        <f>IF(AB68="","",WORKDAY.INTL(W68,AA68,V68,'Resmi Tatiller'!$A$2:$A$17))</f>
        <v/>
      </c>
      <c r="S68" s="10" t="str">
        <f t="shared" si="54"/>
        <v/>
      </c>
      <c r="T68" s="8" t="str">
        <f t="shared" si="55"/>
        <v>Boş</v>
      </c>
      <c r="U68" s="8">
        <f t="shared" si="56"/>
        <v>540</v>
      </c>
      <c r="V68" s="11" t="str">
        <f t="shared" si="57"/>
        <v>0000011</v>
      </c>
      <c r="W68" s="9" t="str">
        <f>IF(OR(N68="",O68=""),"",IF($AD68="24 Saat",N68,IF($AD68="12 Saat",IF(O68&gt;=TIME(20,0,0),WORKDAY.INTL(N68,1,V68,'Resmi Tatiller'!$A$2:$A$17),WORKDAY.INTL(N68-1,1,V68,'Resmi Tatiller'!$A$2:$A$17)),IF($AD68="2 Vardiya",IF(O68&lt;TIME(6,0,0),N68-1,IF(O68&lt;TIME(8,0,0),WORKDAY.INTL(N68-1,1,V68,'Resmi Tatiller'!$A$2:$A$17),N68)),IF(O68&gt;=TIME(18,0,0),WORKDAY.INTL(N68,1,V68,'Resmi Tatiller'!$A$2:$A$17),WORKDAY.INTL(N68-1,1,V68,'Resmi Tatiller'!$A$2:$A$17))))))</f>
        <v/>
      </c>
      <c r="X68" s="8" t="str">
        <f t="shared" si="58"/>
        <v/>
      </c>
      <c r="Y68" s="11" t="str">
        <f t="shared" si="59"/>
        <v/>
      </c>
      <c r="Z68" s="11" t="str">
        <f t="shared" si="60"/>
        <v/>
      </c>
      <c r="AA68" s="11" t="str">
        <f t="shared" si="61"/>
        <v/>
      </c>
      <c r="AB68" s="11" t="str">
        <f t="shared" si="62"/>
        <v/>
      </c>
      <c r="AC68" s="12" t="str">
        <f t="shared" si="63"/>
        <v/>
      </c>
      <c r="AD68" s="6" t="str">
        <f t="shared" si="64"/>
        <v>Gündüz</v>
      </c>
      <c r="AE68" s="18" t="str">
        <f t="shared" ref="AE68:AE103" si="67">IF(B68="","",IF(AC67="","",AC67+1/24))</f>
        <v/>
      </c>
      <c r="AF68" s="18" t="str">
        <f t="shared" ref="AF68:AF99" si="68">IF(AE68="","",INT(AE68))</f>
        <v/>
      </c>
      <c r="AG68" s="19" t="str">
        <f t="shared" ref="AG68:AG103" si="69">IF(AE68="","",MOD(AE68,1))</f>
        <v/>
      </c>
      <c r="AH68" s="18" t="str">
        <f>IF(AF68="","",WORKDAY.INTL(AF68-1,1,V68,'Resmi Tatiller'!$A$2:$A$17))</f>
        <v/>
      </c>
      <c r="AI68" s="18" t="str">
        <f t="shared" ref="AI68:AI99" si="70">IF(AE68="","",IF($AD68="24 Saat",AE68,IF($AD68="Gündüz",AJ68,IF($AD68="12 Saat",AK68,IF($AD68="2 Vardiya",AL68,AE68)))))</f>
        <v/>
      </c>
      <c r="AJ68" s="18" t="str">
        <f>IF(AE68="","",IF(AH68&lt;&gt;AF68,AH68+TIME(8,0,0),IF(AG68&lt;TIME(8,0,0),AF68+TIME(8,0,0),IF(AG68&lt;TIME(12,0,0),AE68,IF(AG68&lt;TIME(12,45,0),AF68+TIME(12,45,0),IF(AG68&lt;TIME(15,0,0),AE68,IF(AG68&lt;TIME(15,15,0),AF68+TIME(15,15,0),IF(AG68&lt;TIME(18,0,0),AE68,WORKDAY.INTL(AF68,1,V68,'Resmi Tatiller'!$A$2:$A$17)+TIME(8,0,0)))))))))</f>
        <v/>
      </c>
      <c r="AK68" s="18" t="str">
        <f>IF(AE68="","",IF(AH68&lt;&gt;AF68,AH68+TIME(8,0,0),IF(AG68&lt;TIME(8,0,0),AF68+TIME(8,0,0),IF(AG68&lt;TIME(12,0,0),AE68,IF(AG68&lt;TIME(12,45,0),AF68+TIME(12,45,0),IF(AG68&lt;TIME(15,0,0),AE68,IF(AG68&lt;TIME(15,15,0),AF68+TIME(15,15,0),IF(AG68&lt;TIME(20,0,0),AE68,WORKDAY.INTL(AF68,1,V68,'Resmi Tatiller'!$A$2:$A$17)+TIME(8,0,0)))))))))</f>
        <v/>
      </c>
      <c r="AL68" s="18" t="str">
        <f t="shared" ref="AL68:AL103" si="71">IF(AE68="","",IF(AG68&lt;TIME(6,0,0),IF(AG68&lt;TIME(0,45,0),AF68+TIME(0,45,0),IF(AG68&lt;TIME(3,0,0),AE68,IF(AG68&lt;TIME(3,15,0),AF68+TIME(3,15,0),AE68))),IF(AG68&lt;TIME(8,0,0),AF68+TIME(8,0,0),IF(AG68&lt;TIME(12,0,0),AE68,IF(AG68&lt;TIME(12,45,0),AF68+TIME(12,45,0),IF(AG68&lt;TIME(15,0,0),AE68,IF(AG68&lt;TIME(15,15,0),AF68+TIME(15,15,0),IF(AG68&lt;TIME(18,0,0),AE68,IF(AG68&lt;TIME(20,0,0),AF68+TIME(20,0,0),IF(AH68&lt;&gt;AF68,AH68+TIME(8,0,0),AE68))))))))))</f>
        <v/>
      </c>
    </row>
    <row r="69" spans="1:38" x14ac:dyDescent="0.25">
      <c r="A69" s="6" t="str">
        <f t="shared" si="48"/>
        <v/>
      </c>
      <c r="B69" s="6"/>
      <c r="C69" s="7" t="str">
        <f>IFERROR(VLOOKUP(B69,'Ürün Veri'!$A:$E,2,FALSE),"")</f>
        <v/>
      </c>
      <c r="D69" s="7" t="str">
        <f>IFERROR(VLOOKUP(B69,'Ürün Veri'!$A:$E,3,FALSE),"")</f>
        <v/>
      </c>
      <c r="E69" s="7" t="str">
        <f>IFERROR(VLOOKUP(B69,'Ürün Veri'!$A:$E,4,FALSE),"")</f>
        <v/>
      </c>
      <c r="F69" s="7" t="str">
        <f>IFERROR(VLOOKUP(B69,'Ürün Veri'!$A:$E,5,FALSE),"")</f>
        <v/>
      </c>
      <c r="G69" s="6"/>
      <c r="H69" s="6"/>
      <c r="I69" s="14">
        <v>10</v>
      </c>
      <c r="J69" s="15">
        <f t="shared" si="49"/>
        <v>45</v>
      </c>
      <c r="K69" s="15">
        <f t="shared" si="50"/>
        <v>15</v>
      </c>
      <c r="L69" s="8">
        <f t="shared" si="51"/>
        <v>9</v>
      </c>
      <c r="M69" s="6" t="s">
        <v>763</v>
      </c>
      <c r="N69" s="9" t="str">
        <f t="shared" si="65"/>
        <v/>
      </c>
      <c r="O69" s="10" t="str">
        <f t="shared" si="66"/>
        <v/>
      </c>
      <c r="P69" s="8" t="str">
        <f t="shared" si="52"/>
        <v/>
      </c>
      <c r="Q69" s="8" t="str">
        <f t="shared" si="53"/>
        <v/>
      </c>
      <c r="R69" s="9" t="str">
        <f>IF(AB69="","",WORKDAY.INTL(W69,AA69,V69,'Resmi Tatiller'!$A$2:$A$17))</f>
        <v/>
      </c>
      <c r="S69" s="10" t="str">
        <f t="shared" si="54"/>
        <v/>
      </c>
      <c r="T69" s="8" t="str">
        <f t="shared" si="55"/>
        <v>Boş</v>
      </c>
      <c r="U69" s="8">
        <f t="shared" si="56"/>
        <v>540</v>
      </c>
      <c r="V69" s="11" t="str">
        <f t="shared" si="57"/>
        <v>0000011</v>
      </c>
      <c r="W69" s="9" t="str">
        <f>IF(OR(N69="",O69=""),"",IF($AD69="24 Saat",N69,IF($AD69="12 Saat",IF(O69&gt;=TIME(20,0,0),WORKDAY.INTL(N69,1,V69,'Resmi Tatiller'!$A$2:$A$17),WORKDAY.INTL(N69-1,1,V69,'Resmi Tatiller'!$A$2:$A$17)),IF($AD69="2 Vardiya",IF(O69&lt;TIME(6,0,0),N69-1,IF(O69&lt;TIME(8,0,0),WORKDAY.INTL(N69-1,1,V69,'Resmi Tatiller'!$A$2:$A$17),N69)),IF(O69&gt;=TIME(18,0,0),WORKDAY.INTL(N69,1,V69,'Resmi Tatiller'!$A$2:$A$17),WORKDAY.INTL(N69-1,1,V69,'Resmi Tatiller'!$A$2:$A$17))))))</f>
        <v/>
      </c>
      <c r="X69" s="8" t="str">
        <f t="shared" si="58"/>
        <v/>
      </c>
      <c r="Y69" s="11" t="str">
        <f t="shared" si="59"/>
        <v/>
      </c>
      <c r="Z69" s="11" t="str">
        <f t="shared" si="60"/>
        <v/>
      </c>
      <c r="AA69" s="11" t="str">
        <f t="shared" si="61"/>
        <v/>
      </c>
      <c r="AB69" s="11" t="str">
        <f t="shared" si="62"/>
        <v/>
      </c>
      <c r="AC69" s="12" t="str">
        <f t="shared" si="63"/>
        <v/>
      </c>
      <c r="AD69" s="6" t="str">
        <f t="shared" si="64"/>
        <v>Gündüz</v>
      </c>
      <c r="AE69" s="18" t="str">
        <f t="shared" si="67"/>
        <v/>
      </c>
      <c r="AF69" s="18" t="str">
        <f t="shared" si="68"/>
        <v/>
      </c>
      <c r="AG69" s="19" t="str">
        <f t="shared" si="69"/>
        <v/>
      </c>
      <c r="AH69" s="18" t="str">
        <f>IF(AF69="","",WORKDAY.INTL(AF69-1,1,V69,'Resmi Tatiller'!$A$2:$A$17))</f>
        <v/>
      </c>
      <c r="AI69" s="18" t="str">
        <f t="shared" si="70"/>
        <v/>
      </c>
      <c r="AJ69" s="18" t="str">
        <f>IF(AE69="","",IF(AH69&lt;&gt;AF69,AH69+TIME(8,0,0),IF(AG69&lt;TIME(8,0,0),AF69+TIME(8,0,0),IF(AG69&lt;TIME(12,0,0),AE69,IF(AG69&lt;TIME(12,45,0),AF69+TIME(12,45,0),IF(AG69&lt;TIME(15,0,0),AE69,IF(AG69&lt;TIME(15,15,0),AF69+TIME(15,15,0),IF(AG69&lt;TIME(18,0,0),AE69,WORKDAY.INTL(AF69,1,V69,'Resmi Tatiller'!$A$2:$A$17)+TIME(8,0,0)))))))))</f>
        <v/>
      </c>
      <c r="AK69" s="18" t="str">
        <f>IF(AE69="","",IF(AH69&lt;&gt;AF69,AH69+TIME(8,0,0),IF(AG69&lt;TIME(8,0,0),AF69+TIME(8,0,0),IF(AG69&lt;TIME(12,0,0),AE69,IF(AG69&lt;TIME(12,45,0),AF69+TIME(12,45,0),IF(AG69&lt;TIME(15,0,0),AE69,IF(AG69&lt;TIME(15,15,0),AF69+TIME(15,15,0),IF(AG69&lt;TIME(20,0,0),AE69,WORKDAY.INTL(AF69,1,V69,'Resmi Tatiller'!$A$2:$A$17)+TIME(8,0,0)))))))))</f>
        <v/>
      </c>
      <c r="AL69" s="18" t="str">
        <f t="shared" si="71"/>
        <v/>
      </c>
    </row>
    <row r="70" spans="1:38" x14ac:dyDescent="0.25">
      <c r="A70" s="6" t="str">
        <f t="shared" si="48"/>
        <v/>
      </c>
      <c r="B70" s="6"/>
      <c r="C70" s="7" t="str">
        <f>IFERROR(VLOOKUP(B70,'Ürün Veri'!$A:$E,2,FALSE),"")</f>
        <v/>
      </c>
      <c r="D70" s="7" t="str">
        <f>IFERROR(VLOOKUP(B70,'Ürün Veri'!$A:$E,3,FALSE),"")</f>
        <v/>
      </c>
      <c r="E70" s="7" t="str">
        <f>IFERROR(VLOOKUP(B70,'Ürün Veri'!$A:$E,4,FALSE),"")</f>
        <v/>
      </c>
      <c r="F70" s="7" t="str">
        <f>IFERROR(VLOOKUP(B70,'Ürün Veri'!$A:$E,5,FALSE),"")</f>
        <v/>
      </c>
      <c r="G70" s="6"/>
      <c r="H70" s="6"/>
      <c r="I70" s="14">
        <v>10</v>
      </c>
      <c r="J70" s="15">
        <f t="shared" si="49"/>
        <v>45</v>
      </c>
      <c r="K70" s="15">
        <f t="shared" si="50"/>
        <v>15</v>
      </c>
      <c r="L70" s="8">
        <f t="shared" si="51"/>
        <v>9</v>
      </c>
      <c r="M70" s="6" t="s">
        <v>763</v>
      </c>
      <c r="N70" s="9" t="str">
        <f t="shared" si="65"/>
        <v/>
      </c>
      <c r="O70" s="10" t="str">
        <f t="shared" si="66"/>
        <v/>
      </c>
      <c r="P70" s="8" t="str">
        <f t="shared" si="52"/>
        <v/>
      </c>
      <c r="Q70" s="8" t="str">
        <f t="shared" si="53"/>
        <v/>
      </c>
      <c r="R70" s="9" t="str">
        <f>IF(AB70="","",WORKDAY.INTL(W70,AA70,V70,'Resmi Tatiller'!$A$2:$A$17))</f>
        <v/>
      </c>
      <c r="S70" s="10" t="str">
        <f t="shared" si="54"/>
        <v/>
      </c>
      <c r="T70" s="8" t="str">
        <f t="shared" si="55"/>
        <v>Boş</v>
      </c>
      <c r="U70" s="8">
        <f t="shared" si="56"/>
        <v>540</v>
      </c>
      <c r="V70" s="11" t="str">
        <f t="shared" si="57"/>
        <v>0000011</v>
      </c>
      <c r="W70" s="9" t="str">
        <f>IF(OR(N70="",O70=""),"",IF($AD70="24 Saat",N70,IF($AD70="12 Saat",IF(O70&gt;=TIME(20,0,0),WORKDAY.INTL(N70,1,V70,'Resmi Tatiller'!$A$2:$A$17),WORKDAY.INTL(N70-1,1,V70,'Resmi Tatiller'!$A$2:$A$17)),IF($AD70="2 Vardiya",IF(O70&lt;TIME(6,0,0),N70-1,IF(O70&lt;TIME(8,0,0),WORKDAY.INTL(N70-1,1,V70,'Resmi Tatiller'!$A$2:$A$17),N70)),IF(O70&gt;=TIME(18,0,0),WORKDAY.INTL(N70,1,V70,'Resmi Tatiller'!$A$2:$A$17),WORKDAY.INTL(N70-1,1,V70,'Resmi Tatiller'!$A$2:$A$17))))))</f>
        <v/>
      </c>
      <c r="X70" s="8" t="str">
        <f t="shared" si="58"/>
        <v/>
      </c>
      <c r="Y70" s="11" t="str">
        <f t="shared" si="59"/>
        <v/>
      </c>
      <c r="Z70" s="11" t="str">
        <f t="shared" si="60"/>
        <v/>
      </c>
      <c r="AA70" s="11" t="str">
        <f t="shared" si="61"/>
        <v/>
      </c>
      <c r="AB70" s="11" t="str">
        <f t="shared" si="62"/>
        <v/>
      </c>
      <c r="AC70" s="12" t="str">
        <f t="shared" si="63"/>
        <v/>
      </c>
      <c r="AD70" s="6" t="str">
        <f t="shared" si="64"/>
        <v>Gündüz</v>
      </c>
      <c r="AE70" s="18" t="str">
        <f t="shared" si="67"/>
        <v/>
      </c>
      <c r="AF70" s="18" t="str">
        <f t="shared" si="68"/>
        <v/>
      </c>
      <c r="AG70" s="19" t="str">
        <f t="shared" si="69"/>
        <v/>
      </c>
      <c r="AH70" s="18" t="str">
        <f>IF(AF70="","",WORKDAY.INTL(AF70-1,1,V70,'Resmi Tatiller'!$A$2:$A$17))</f>
        <v/>
      </c>
      <c r="AI70" s="18" t="str">
        <f t="shared" si="70"/>
        <v/>
      </c>
      <c r="AJ70" s="18" t="str">
        <f>IF(AE70="","",IF(AH70&lt;&gt;AF70,AH70+TIME(8,0,0),IF(AG70&lt;TIME(8,0,0),AF70+TIME(8,0,0),IF(AG70&lt;TIME(12,0,0),AE70,IF(AG70&lt;TIME(12,45,0),AF70+TIME(12,45,0),IF(AG70&lt;TIME(15,0,0),AE70,IF(AG70&lt;TIME(15,15,0),AF70+TIME(15,15,0),IF(AG70&lt;TIME(18,0,0),AE70,WORKDAY.INTL(AF70,1,V70,'Resmi Tatiller'!$A$2:$A$17)+TIME(8,0,0)))))))))</f>
        <v/>
      </c>
      <c r="AK70" s="18" t="str">
        <f>IF(AE70="","",IF(AH70&lt;&gt;AF70,AH70+TIME(8,0,0),IF(AG70&lt;TIME(8,0,0),AF70+TIME(8,0,0),IF(AG70&lt;TIME(12,0,0),AE70,IF(AG70&lt;TIME(12,45,0),AF70+TIME(12,45,0),IF(AG70&lt;TIME(15,0,0),AE70,IF(AG70&lt;TIME(15,15,0),AF70+TIME(15,15,0),IF(AG70&lt;TIME(20,0,0),AE70,WORKDAY.INTL(AF70,1,V70,'Resmi Tatiller'!$A$2:$A$17)+TIME(8,0,0)))))))))</f>
        <v/>
      </c>
      <c r="AL70" s="18" t="str">
        <f t="shared" si="71"/>
        <v/>
      </c>
    </row>
    <row r="71" spans="1:38" x14ac:dyDescent="0.25">
      <c r="A71" s="6" t="str">
        <f t="shared" si="48"/>
        <v/>
      </c>
      <c r="B71" s="6"/>
      <c r="C71" s="7" t="str">
        <f>IFERROR(VLOOKUP(B71,'Ürün Veri'!$A:$E,2,FALSE),"")</f>
        <v/>
      </c>
      <c r="D71" s="7" t="str">
        <f>IFERROR(VLOOKUP(B71,'Ürün Veri'!$A:$E,3,FALSE),"")</f>
        <v/>
      </c>
      <c r="E71" s="7" t="str">
        <f>IFERROR(VLOOKUP(B71,'Ürün Veri'!$A:$E,4,FALSE),"")</f>
        <v/>
      </c>
      <c r="F71" s="7" t="str">
        <f>IFERROR(VLOOKUP(B71,'Ürün Veri'!$A:$E,5,FALSE),"")</f>
        <v/>
      </c>
      <c r="G71" s="6"/>
      <c r="H71" s="6"/>
      <c r="I71" s="14">
        <v>10</v>
      </c>
      <c r="J71" s="15">
        <f t="shared" si="49"/>
        <v>45</v>
      </c>
      <c r="K71" s="15">
        <f t="shared" si="50"/>
        <v>15</v>
      </c>
      <c r="L71" s="8">
        <f t="shared" si="51"/>
        <v>9</v>
      </c>
      <c r="M71" s="6" t="s">
        <v>763</v>
      </c>
      <c r="N71" s="9" t="str">
        <f t="shared" si="65"/>
        <v/>
      </c>
      <c r="O71" s="10" t="str">
        <f t="shared" si="66"/>
        <v/>
      </c>
      <c r="P71" s="8" t="str">
        <f t="shared" si="52"/>
        <v/>
      </c>
      <c r="Q71" s="8" t="str">
        <f t="shared" si="53"/>
        <v/>
      </c>
      <c r="R71" s="9" t="str">
        <f>IF(AB71="","",WORKDAY.INTL(W71,AA71,V71,'Resmi Tatiller'!$A$2:$A$17))</f>
        <v/>
      </c>
      <c r="S71" s="10" t="str">
        <f t="shared" si="54"/>
        <v/>
      </c>
      <c r="T71" s="8" t="str">
        <f t="shared" si="55"/>
        <v>Boş</v>
      </c>
      <c r="U71" s="8">
        <f t="shared" si="56"/>
        <v>540</v>
      </c>
      <c r="V71" s="11" t="str">
        <f t="shared" si="57"/>
        <v>0000011</v>
      </c>
      <c r="W71" s="9" t="str">
        <f>IF(OR(N71="",O71=""),"",IF($AD71="24 Saat",N71,IF($AD71="12 Saat",IF(O71&gt;=TIME(20,0,0),WORKDAY.INTL(N71,1,V71,'Resmi Tatiller'!$A$2:$A$17),WORKDAY.INTL(N71-1,1,V71,'Resmi Tatiller'!$A$2:$A$17)),IF($AD71="2 Vardiya",IF(O71&lt;TIME(6,0,0),N71-1,IF(O71&lt;TIME(8,0,0),WORKDAY.INTL(N71-1,1,V71,'Resmi Tatiller'!$A$2:$A$17),N71)),IF(O71&gt;=TIME(18,0,0),WORKDAY.INTL(N71,1,V71,'Resmi Tatiller'!$A$2:$A$17),WORKDAY.INTL(N71-1,1,V71,'Resmi Tatiller'!$A$2:$A$17))))))</f>
        <v/>
      </c>
      <c r="X71" s="8" t="str">
        <f t="shared" si="58"/>
        <v/>
      </c>
      <c r="Y71" s="11" t="str">
        <f t="shared" si="59"/>
        <v/>
      </c>
      <c r="Z71" s="11" t="str">
        <f t="shared" si="60"/>
        <v/>
      </c>
      <c r="AA71" s="11" t="str">
        <f t="shared" si="61"/>
        <v/>
      </c>
      <c r="AB71" s="11" t="str">
        <f t="shared" si="62"/>
        <v/>
      </c>
      <c r="AC71" s="12" t="str">
        <f t="shared" si="63"/>
        <v/>
      </c>
      <c r="AD71" s="6" t="str">
        <f t="shared" si="64"/>
        <v>Gündüz</v>
      </c>
      <c r="AE71" s="18" t="str">
        <f t="shared" si="67"/>
        <v/>
      </c>
      <c r="AF71" s="18" t="str">
        <f t="shared" si="68"/>
        <v/>
      </c>
      <c r="AG71" s="19" t="str">
        <f t="shared" si="69"/>
        <v/>
      </c>
      <c r="AH71" s="18" t="str">
        <f>IF(AF71="","",WORKDAY.INTL(AF71-1,1,V71,'Resmi Tatiller'!$A$2:$A$17))</f>
        <v/>
      </c>
      <c r="AI71" s="18" t="str">
        <f t="shared" si="70"/>
        <v/>
      </c>
      <c r="AJ71" s="18" t="str">
        <f>IF(AE71="","",IF(AH71&lt;&gt;AF71,AH71+TIME(8,0,0),IF(AG71&lt;TIME(8,0,0),AF71+TIME(8,0,0),IF(AG71&lt;TIME(12,0,0),AE71,IF(AG71&lt;TIME(12,45,0),AF71+TIME(12,45,0),IF(AG71&lt;TIME(15,0,0),AE71,IF(AG71&lt;TIME(15,15,0),AF71+TIME(15,15,0),IF(AG71&lt;TIME(18,0,0),AE71,WORKDAY.INTL(AF71,1,V71,'Resmi Tatiller'!$A$2:$A$17)+TIME(8,0,0)))))))))</f>
        <v/>
      </c>
      <c r="AK71" s="18" t="str">
        <f>IF(AE71="","",IF(AH71&lt;&gt;AF71,AH71+TIME(8,0,0),IF(AG71&lt;TIME(8,0,0),AF71+TIME(8,0,0),IF(AG71&lt;TIME(12,0,0),AE71,IF(AG71&lt;TIME(12,45,0),AF71+TIME(12,45,0),IF(AG71&lt;TIME(15,0,0),AE71,IF(AG71&lt;TIME(15,15,0),AF71+TIME(15,15,0),IF(AG71&lt;TIME(20,0,0),AE71,WORKDAY.INTL(AF71,1,V71,'Resmi Tatiller'!$A$2:$A$17)+TIME(8,0,0)))))))))</f>
        <v/>
      </c>
      <c r="AL71" s="18" t="str">
        <f t="shared" si="71"/>
        <v/>
      </c>
    </row>
    <row r="72" spans="1:38" x14ac:dyDescent="0.25">
      <c r="A72" s="6" t="str">
        <f t="shared" si="48"/>
        <v/>
      </c>
      <c r="B72" s="6"/>
      <c r="C72" s="7" t="str">
        <f>IFERROR(VLOOKUP(B72,'Ürün Veri'!$A:$E,2,FALSE),"")</f>
        <v/>
      </c>
      <c r="D72" s="7" t="str">
        <f>IFERROR(VLOOKUP(B72,'Ürün Veri'!$A:$E,3,FALSE),"")</f>
        <v/>
      </c>
      <c r="E72" s="7" t="str">
        <f>IFERROR(VLOOKUP(B72,'Ürün Veri'!$A:$E,4,FALSE),"")</f>
        <v/>
      </c>
      <c r="F72" s="7" t="str">
        <f>IFERROR(VLOOKUP(B72,'Ürün Veri'!$A:$E,5,FALSE),"")</f>
        <v/>
      </c>
      <c r="G72" s="6"/>
      <c r="H72" s="6"/>
      <c r="I72" s="14">
        <v>10</v>
      </c>
      <c r="J72" s="15">
        <f t="shared" si="49"/>
        <v>45</v>
      </c>
      <c r="K72" s="15">
        <f t="shared" si="50"/>
        <v>15</v>
      </c>
      <c r="L72" s="8">
        <f t="shared" si="51"/>
        <v>9</v>
      </c>
      <c r="M72" s="6" t="s">
        <v>763</v>
      </c>
      <c r="N72" s="9" t="str">
        <f t="shared" si="65"/>
        <v/>
      </c>
      <c r="O72" s="10" t="str">
        <f t="shared" si="66"/>
        <v/>
      </c>
      <c r="P72" s="8" t="str">
        <f t="shared" si="52"/>
        <v/>
      </c>
      <c r="Q72" s="8" t="str">
        <f t="shared" si="53"/>
        <v/>
      </c>
      <c r="R72" s="9" t="str">
        <f>IF(AB72="","",WORKDAY.INTL(W72,AA72,V72,'Resmi Tatiller'!$A$2:$A$17))</f>
        <v/>
      </c>
      <c r="S72" s="10" t="str">
        <f t="shared" si="54"/>
        <v/>
      </c>
      <c r="T72" s="8" t="str">
        <f t="shared" si="55"/>
        <v>Boş</v>
      </c>
      <c r="U72" s="8">
        <f t="shared" si="56"/>
        <v>540</v>
      </c>
      <c r="V72" s="11" t="str">
        <f t="shared" si="57"/>
        <v>0000011</v>
      </c>
      <c r="W72" s="9" t="str">
        <f>IF(OR(N72="",O72=""),"",IF($AD72="24 Saat",N72,IF($AD72="12 Saat",IF(O72&gt;=TIME(20,0,0),WORKDAY.INTL(N72,1,V72,'Resmi Tatiller'!$A$2:$A$17),WORKDAY.INTL(N72-1,1,V72,'Resmi Tatiller'!$A$2:$A$17)),IF($AD72="2 Vardiya",IF(O72&lt;TIME(6,0,0),N72-1,IF(O72&lt;TIME(8,0,0),WORKDAY.INTL(N72-1,1,V72,'Resmi Tatiller'!$A$2:$A$17),N72)),IF(O72&gt;=TIME(18,0,0),WORKDAY.INTL(N72,1,V72,'Resmi Tatiller'!$A$2:$A$17),WORKDAY.INTL(N72-1,1,V72,'Resmi Tatiller'!$A$2:$A$17))))))</f>
        <v/>
      </c>
      <c r="X72" s="8" t="str">
        <f t="shared" si="58"/>
        <v/>
      </c>
      <c r="Y72" s="11" t="str">
        <f t="shared" si="59"/>
        <v/>
      </c>
      <c r="Z72" s="11" t="str">
        <f t="shared" si="60"/>
        <v/>
      </c>
      <c r="AA72" s="11" t="str">
        <f t="shared" si="61"/>
        <v/>
      </c>
      <c r="AB72" s="11" t="str">
        <f t="shared" si="62"/>
        <v/>
      </c>
      <c r="AC72" s="12" t="str">
        <f t="shared" si="63"/>
        <v/>
      </c>
      <c r="AD72" s="6" t="str">
        <f t="shared" si="64"/>
        <v>Gündüz</v>
      </c>
      <c r="AE72" s="18" t="str">
        <f t="shared" si="67"/>
        <v/>
      </c>
      <c r="AF72" s="18" t="str">
        <f t="shared" si="68"/>
        <v/>
      </c>
      <c r="AG72" s="19" t="str">
        <f t="shared" si="69"/>
        <v/>
      </c>
      <c r="AH72" s="18" t="str">
        <f>IF(AF72="","",WORKDAY.INTL(AF72-1,1,V72,'Resmi Tatiller'!$A$2:$A$17))</f>
        <v/>
      </c>
      <c r="AI72" s="18" t="str">
        <f t="shared" si="70"/>
        <v/>
      </c>
      <c r="AJ72" s="18" t="str">
        <f>IF(AE72="","",IF(AH72&lt;&gt;AF72,AH72+TIME(8,0,0),IF(AG72&lt;TIME(8,0,0),AF72+TIME(8,0,0),IF(AG72&lt;TIME(12,0,0),AE72,IF(AG72&lt;TIME(12,45,0),AF72+TIME(12,45,0),IF(AG72&lt;TIME(15,0,0),AE72,IF(AG72&lt;TIME(15,15,0),AF72+TIME(15,15,0),IF(AG72&lt;TIME(18,0,0),AE72,WORKDAY.INTL(AF72,1,V72,'Resmi Tatiller'!$A$2:$A$17)+TIME(8,0,0)))))))))</f>
        <v/>
      </c>
      <c r="AK72" s="18" t="str">
        <f>IF(AE72="","",IF(AH72&lt;&gt;AF72,AH72+TIME(8,0,0),IF(AG72&lt;TIME(8,0,0),AF72+TIME(8,0,0),IF(AG72&lt;TIME(12,0,0),AE72,IF(AG72&lt;TIME(12,45,0),AF72+TIME(12,45,0),IF(AG72&lt;TIME(15,0,0),AE72,IF(AG72&lt;TIME(15,15,0),AF72+TIME(15,15,0),IF(AG72&lt;TIME(20,0,0),AE72,WORKDAY.INTL(AF72,1,V72,'Resmi Tatiller'!$A$2:$A$17)+TIME(8,0,0)))))))))</f>
        <v/>
      </c>
      <c r="AL72" s="18" t="str">
        <f t="shared" si="71"/>
        <v/>
      </c>
    </row>
    <row r="73" spans="1:38" x14ac:dyDescent="0.25">
      <c r="A73" s="6" t="str">
        <f t="shared" si="48"/>
        <v/>
      </c>
      <c r="B73" s="6"/>
      <c r="C73" s="7" t="str">
        <f>IFERROR(VLOOKUP(B73,'Ürün Veri'!$A:$E,2,FALSE),"")</f>
        <v/>
      </c>
      <c r="D73" s="7" t="str">
        <f>IFERROR(VLOOKUP(B73,'Ürün Veri'!$A:$E,3,FALSE),"")</f>
        <v/>
      </c>
      <c r="E73" s="7" t="str">
        <f>IFERROR(VLOOKUP(B73,'Ürün Veri'!$A:$E,4,FALSE),"")</f>
        <v/>
      </c>
      <c r="F73" s="7" t="str">
        <f>IFERROR(VLOOKUP(B73,'Ürün Veri'!$A:$E,5,FALSE),"")</f>
        <v/>
      </c>
      <c r="G73" s="6"/>
      <c r="H73" s="6"/>
      <c r="I73" s="14">
        <v>10</v>
      </c>
      <c r="J73" s="15">
        <f t="shared" si="49"/>
        <v>45</v>
      </c>
      <c r="K73" s="15">
        <f t="shared" si="50"/>
        <v>15</v>
      </c>
      <c r="L73" s="8">
        <f t="shared" si="51"/>
        <v>9</v>
      </c>
      <c r="M73" s="6" t="s">
        <v>763</v>
      </c>
      <c r="N73" s="9" t="str">
        <f t="shared" si="65"/>
        <v/>
      </c>
      <c r="O73" s="10" t="str">
        <f t="shared" si="66"/>
        <v/>
      </c>
      <c r="P73" s="8" t="str">
        <f t="shared" si="52"/>
        <v/>
      </c>
      <c r="Q73" s="8" t="str">
        <f t="shared" si="53"/>
        <v/>
      </c>
      <c r="R73" s="9" t="str">
        <f>IF(AB73="","",WORKDAY.INTL(W73,AA73,V73,'Resmi Tatiller'!$A$2:$A$17))</f>
        <v/>
      </c>
      <c r="S73" s="10" t="str">
        <f t="shared" si="54"/>
        <v/>
      </c>
      <c r="T73" s="8" t="str">
        <f t="shared" si="55"/>
        <v>Boş</v>
      </c>
      <c r="U73" s="8">
        <f t="shared" si="56"/>
        <v>540</v>
      </c>
      <c r="V73" s="11" t="str">
        <f t="shared" si="57"/>
        <v>0000011</v>
      </c>
      <c r="W73" s="9" t="str">
        <f>IF(OR(N73="",O73=""),"",IF($AD73="24 Saat",N73,IF($AD73="12 Saat",IF(O73&gt;=TIME(20,0,0),WORKDAY.INTL(N73,1,V73,'Resmi Tatiller'!$A$2:$A$17),WORKDAY.INTL(N73-1,1,V73,'Resmi Tatiller'!$A$2:$A$17)),IF($AD73="2 Vardiya",IF(O73&lt;TIME(6,0,0),N73-1,IF(O73&lt;TIME(8,0,0),WORKDAY.INTL(N73-1,1,V73,'Resmi Tatiller'!$A$2:$A$17),N73)),IF(O73&gt;=TIME(18,0,0),WORKDAY.INTL(N73,1,V73,'Resmi Tatiller'!$A$2:$A$17),WORKDAY.INTL(N73-1,1,V73,'Resmi Tatiller'!$A$2:$A$17))))))</f>
        <v/>
      </c>
      <c r="X73" s="8" t="str">
        <f t="shared" si="58"/>
        <v/>
      </c>
      <c r="Y73" s="11" t="str">
        <f t="shared" si="59"/>
        <v/>
      </c>
      <c r="Z73" s="11" t="str">
        <f t="shared" si="60"/>
        <v/>
      </c>
      <c r="AA73" s="11" t="str">
        <f t="shared" si="61"/>
        <v/>
      </c>
      <c r="AB73" s="11" t="str">
        <f t="shared" si="62"/>
        <v/>
      </c>
      <c r="AC73" s="12" t="str">
        <f t="shared" si="63"/>
        <v/>
      </c>
      <c r="AD73" s="6" t="str">
        <f t="shared" si="64"/>
        <v>Gündüz</v>
      </c>
      <c r="AE73" s="18" t="str">
        <f t="shared" si="67"/>
        <v/>
      </c>
      <c r="AF73" s="18" t="str">
        <f t="shared" si="68"/>
        <v/>
      </c>
      <c r="AG73" s="19" t="str">
        <f t="shared" si="69"/>
        <v/>
      </c>
      <c r="AH73" s="18" t="str">
        <f>IF(AF73="","",WORKDAY.INTL(AF73-1,1,V73,'Resmi Tatiller'!$A$2:$A$17))</f>
        <v/>
      </c>
      <c r="AI73" s="18" t="str">
        <f t="shared" si="70"/>
        <v/>
      </c>
      <c r="AJ73" s="18" t="str">
        <f>IF(AE73="","",IF(AH73&lt;&gt;AF73,AH73+TIME(8,0,0),IF(AG73&lt;TIME(8,0,0),AF73+TIME(8,0,0),IF(AG73&lt;TIME(12,0,0),AE73,IF(AG73&lt;TIME(12,45,0),AF73+TIME(12,45,0),IF(AG73&lt;TIME(15,0,0),AE73,IF(AG73&lt;TIME(15,15,0),AF73+TIME(15,15,0),IF(AG73&lt;TIME(18,0,0),AE73,WORKDAY.INTL(AF73,1,V73,'Resmi Tatiller'!$A$2:$A$17)+TIME(8,0,0)))))))))</f>
        <v/>
      </c>
      <c r="AK73" s="18" t="str">
        <f>IF(AE73="","",IF(AH73&lt;&gt;AF73,AH73+TIME(8,0,0),IF(AG73&lt;TIME(8,0,0),AF73+TIME(8,0,0),IF(AG73&lt;TIME(12,0,0),AE73,IF(AG73&lt;TIME(12,45,0),AF73+TIME(12,45,0),IF(AG73&lt;TIME(15,0,0),AE73,IF(AG73&lt;TIME(15,15,0),AF73+TIME(15,15,0),IF(AG73&lt;TIME(20,0,0),AE73,WORKDAY.INTL(AF73,1,V73,'Resmi Tatiller'!$A$2:$A$17)+TIME(8,0,0)))))))))</f>
        <v/>
      </c>
      <c r="AL73" s="18" t="str">
        <f t="shared" si="71"/>
        <v/>
      </c>
    </row>
    <row r="74" spans="1:38" x14ac:dyDescent="0.25">
      <c r="A74" s="6" t="str">
        <f t="shared" si="48"/>
        <v/>
      </c>
      <c r="B74" s="6"/>
      <c r="C74" s="7" t="str">
        <f>IFERROR(VLOOKUP(B74,'Ürün Veri'!$A:$E,2,FALSE),"")</f>
        <v/>
      </c>
      <c r="D74" s="7" t="str">
        <f>IFERROR(VLOOKUP(B74,'Ürün Veri'!$A:$E,3,FALSE),"")</f>
        <v/>
      </c>
      <c r="E74" s="7" t="str">
        <f>IFERROR(VLOOKUP(B74,'Ürün Veri'!$A:$E,4,FALSE),"")</f>
        <v/>
      </c>
      <c r="F74" s="7" t="str">
        <f>IFERROR(VLOOKUP(B74,'Ürün Veri'!$A:$E,5,FALSE),"")</f>
        <v/>
      </c>
      <c r="G74" s="6"/>
      <c r="H74" s="6"/>
      <c r="I74" s="14">
        <v>10</v>
      </c>
      <c r="J74" s="15">
        <f t="shared" si="49"/>
        <v>45</v>
      </c>
      <c r="K74" s="15">
        <f t="shared" si="50"/>
        <v>15</v>
      </c>
      <c r="L74" s="8">
        <f t="shared" si="51"/>
        <v>9</v>
      </c>
      <c r="M74" s="6" t="s">
        <v>763</v>
      </c>
      <c r="N74" s="9" t="str">
        <f t="shared" si="65"/>
        <v/>
      </c>
      <c r="O74" s="10" t="str">
        <f t="shared" si="66"/>
        <v/>
      </c>
      <c r="P74" s="8" t="str">
        <f t="shared" si="52"/>
        <v/>
      </c>
      <c r="Q74" s="8" t="str">
        <f t="shared" si="53"/>
        <v/>
      </c>
      <c r="R74" s="9" t="str">
        <f>IF(AB74="","",WORKDAY.INTL(W74,AA74,V74,'Resmi Tatiller'!$A$2:$A$17))</f>
        <v/>
      </c>
      <c r="S74" s="10" t="str">
        <f t="shared" si="54"/>
        <v/>
      </c>
      <c r="T74" s="8" t="str">
        <f t="shared" si="55"/>
        <v>Boş</v>
      </c>
      <c r="U74" s="8">
        <f t="shared" si="56"/>
        <v>540</v>
      </c>
      <c r="V74" s="11" t="str">
        <f t="shared" si="57"/>
        <v>0000011</v>
      </c>
      <c r="W74" s="9" t="str">
        <f>IF(OR(N74="",O74=""),"",IF($AD74="24 Saat",N74,IF($AD74="12 Saat",IF(O74&gt;=TIME(20,0,0),WORKDAY.INTL(N74,1,V74,'Resmi Tatiller'!$A$2:$A$17),WORKDAY.INTL(N74-1,1,V74,'Resmi Tatiller'!$A$2:$A$17)),IF($AD74="2 Vardiya",IF(O74&lt;TIME(6,0,0),N74-1,IF(O74&lt;TIME(8,0,0),WORKDAY.INTL(N74-1,1,V74,'Resmi Tatiller'!$A$2:$A$17),N74)),IF(O74&gt;=TIME(18,0,0),WORKDAY.INTL(N74,1,V74,'Resmi Tatiller'!$A$2:$A$17),WORKDAY.INTL(N74-1,1,V74,'Resmi Tatiller'!$A$2:$A$17))))))</f>
        <v/>
      </c>
      <c r="X74" s="8" t="str">
        <f t="shared" si="58"/>
        <v/>
      </c>
      <c r="Y74" s="11" t="str">
        <f t="shared" si="59"/>
        <v/>
      </c>
      <c r="Z74" s="11" t="str">
        <f t="shared" si="60"/>
        <v/>
      </c>
      <c r="AA74" s="11" t="str">
        <f t="shared" si="61"/>
        <v/>
      </c>
      <c r="AB74" s="11" t="str">
        <f t="shared" si="62"/>
        <v/>
      </c>
      <c r="AC74" s="12" t="str">
        <f t="shared" si="63"/>
        <v/>
      </c>
      <c r="AD74" s="6" t="str">
        <f t="shared" si="64"/>
        <v>Gündüz</v>
      </c>
      <c r="AE74" s="18" t="str">
        <f t="shared" si="67"/>
        <v/>
      </c>
      <c r="AF74" s="18" t="str">
        <f t="shared" si="68"/>
        <v/>
      </c>
      <c r="AG74" s="19" t="str">
        <f t="shared" si="69"/>
        <v/>
      </c>
      <c r="AH74" s="18" t="str">
        <f>IF(AF74="","",WORKDAY.INTL(AF74-1,1,V74,'Resmi Tatiller'!$A$2:$A$17))</f>
        <v/>
      </c>
      <c r="AI74" s="18" t="str">
        <f t="shared" si="70"/>
        <v/>
      </c>
      <c r="AJ74" s="18" t="str">
        <f>IF(AE74="","",IF(AH74&lt;&gt;AF74,AH74+TIME(8,0,0),IF(AG74&lt;TIME(8,0,0),AF74+TIME(8,0,0),IF(AG74&lt;TIME(12,0,0),AE74,IF(AG74&lt;TIME(12,45,0),AF74+TIME(12,45,0),IF(AG74&lt;TIME(15,0,0),AE74,IF(AG74&lt;TIME(15,15,0),AF74+TIME(15,15,0),IF(AG74&lt;TIME(18,0,0),AE74,WORKDAY.INTL(AF74,1,V74,'Resmi Tatiller'!$A$2:$A$17)+TIME(8,0,0)))))))))</f>
        <v/>
      </c>
      <c r="AK74" s="18" t="str">
        <f>IF(AE74="","",IF(AH74&lt;&gt;AF74,AH74+TIME(8,0,0),IF(AG74&lt;TIME(8,0,0),AF74+TIME(8,0,0),IF(AG74&lt;TIME(12,0,0),AE74,IF(AG74&lt;TIME(12,45,0),AF74+TIME(12,45,0),IF(AG74&lt;TIME(15,0,0),AE74,IF(AG74&lt;TIME(15,15,0),AF74+TIME(15,15,0),IF(AG74&lt;TIME(20,0,0),AE74,WORKDAY.INTL(AF74,1,V74,'Resmi Tatiller'!$A$2:$A$17)+TIME(8,0,0)))))))))</f>
        <v/>
      </c>
      <c r="AL74" s="18" t="str">
        <f t="shared" si="71"/>
        <v/>
      </c>
    </row>
    <row r="75" spans="1:38" x14ac:dyDescent="0.25">
      <c r="A75" s="6" t="str">
        <f t="shared" si="48"/>
        <v/>
      </c>
      <c r="B75" s="6"/>
      <c r="C75" s="7" t="str">
        <f>IFERROR(VLOOKUP(B75,'Ürün Veri'!$A:$E,2,FALSE),"")</f>
        <v/>
      </c>
      <c r="D75" s="7" t="str">
        <f>IFERROR(VLOOKUP(B75,'Ürün Veri'!$A:$E,3,FALSE),"")</f>
        <v/>
      </c>
      <c r="E75" s="7" t="str">
        <f>IFERROR(VLOOKUP(B75,'Ürün Veri'!$A:$E,4,FALSE),"")</f>
        <v/>
      </c>
      <c r="F75" s="7" t="str">
        <f>IFERROR(VLOOKUP(B75,'Ürün Veri'!$A:$E,5,FALSE),"")</f>
        <v/>
      </c>
      <c r="G75" s="6"/>
      <c r="H75" s="6"/>
      <c r="I75" s="14">
        <v>10</v>
      </c>
      <c r="J75" s="15">
        <f t="shared" si="49"/>
        <v>45</v>
      </c>
      <c r="K75" s="15">
        <f t="shared" si="50"/>
        <v>15</v>
      </c>
      <c r="L75" s="8">
        <f t="shared" si="51"/>
        <v>9</v>
      </c>
      <c r="M75" s="6" t="s">
        <v>763</v>
      </c>
      <c r="N75" s="9" t="str">
        <f t="shared" si="65"/>
        <v/>
      </c>
      <c r="O75" s="10" t="str">
        <f t="shared" si="66"/>
        <v/>
      </c>
      <c r="P75" s="8" t="str">
        <f t="shared" si="52"/>
        <v/>
      </c>
      <c r="Q75" s="8" t="str">
        <f t="shared" si="53"/>
        <v/>
      </c>
      <c r="R75" s="9" t="str">
        <f>IF(AB75="","",WORKDAY.INTL(W75,AA75,V75,'Resmi Tatiller'!$A$2:$A$17))</f>
        <v/>
      </c>
      <c r="S75" s="10" t="str">
        <f t="shared" si="54"/>
        <v/>
      </c>
      <c r="T75" s="8" t="str">
        <f t="shared" si="55"/>
        <v>Boş</v>
      </c>
      <c r="U75" s="8">
        <f t="shared" si="56"/>
        <v>540</v>
      </c>
      <c r="V75" s="11" t="str">
        <f t="shared" si="57"/>
        <v>0000011</v>
      </c>
      <c r="W75" s="9" t="str">
        <f>IF(OR(N75="",O75=""),"",IF($AD75="24 Saat",N75,IF($AD75="12 Saat",IF(O75&gt;=TIME(20,0,0),WORKDAY.INTL(N75,1,V75,'Resmi Tatiller'!$A$2:$A$17),WORKDAY.INTL(N75-1,1,V75,'Resmi Tatiller'!$A$2:$A$17)),IF($AD75="2 Vardiya",IF(O75&lt;TIME(6,0,0),N75-1,IF(O75&lt;TIME(8,0,0),WORKDAY.INTL(N75-1,1,V75,'Resmi Tatiller'!$A$2:$A$17),N75)),IF(O75&gt;=TIME(18,0,0),WORKDAY.INTL(N75,1,V75,'Resmi Tatiller'!$A$2:$A$17),WORKDAY.INTL(N75-1,1,V75,'Resmi Tatiller'!$A$2:$A$17))))))</f>
        <v/>
      </c>
      <c r="X75" s="8" t="str">
        <f t="shared" si="58"/>
        <v/>
      </c>
      <c r="Y75" s="11" t="str">
        <f t="shared" si="59"/>
        <v/>
      </c>
      <c r="Z75" s="11" t="str">
        <f t="shared" si="60"/>
        <v/>
      </c>
      <c r="AA75" s="11" t="str">
        <f t="shared" si="61"/>
        <v/>
      </c>
      <c r="AB75" s="11" t="str">
        <f t="shared" si="62"/>
        <v/>
      </c>
      <c r="AC75" s="12" t="str">
        <f t="shared" si="63"/>
        <v/>
      </c>
      <c r="AD75" s="6" t="str">
        <f t="shared" si="64"/>
        <v>Gündüz</v>
      </c>
      <c r="AE75" s="18" t="str">
        <f t="shared" si="67"/>
        <v/>
      </c>
      <c r="AF75" s="18" t="str">
        <f t="shared" si="68"/>
        <v/>
      </c>
      <c r="AG75" s="19" t="str">
        <f t="shared" si="69"/>
        <v/>
      </c>
      <c r="AH75" s="18" t="str">
        <f>IF(AF75="","",WORKDAY.INTL(AF75-1,1,V75,'Resmi Tatiller'!$A$2:$A$17))</f>
        <v/>
      </c>
      <c r="AI75" s="18" t="str">
        <f t="shared" si="70"/>
        <v/>
      </c>
      <c r="AJ75" s="18" t="str">
        <f>IF(AE75="","",IF(AH75&lt;&gt;AF75,AH75+TIME(8,0,0),IF(AG75&lt;TIME(8,0,0),AF75+TIME(8,0,0),IF(AG75&lt;TIME(12,0,0),AE75,IF(AG75&lt;TIME(12,45,0),AF75+TIME(12,45,0),IF(AG75&lt;TIME(15,0,0),AE75,IF(AG75&lt;TIME(15,15,0),AF75+TIME(15,15,0),IF(AG75&lt;TIME(18,0,0),AE75,WORKDAY.INTL(AF75,1,V75,'Resmi Tatiller'!$A$2:$A$17)+TIME(8,0,0)))))))))</f>
        <v/>
      </c>
      <c r="AK75" s="18" t="str">
        <f>IF(AE75="","",IF(AH75&lt;&gt;AF75,AH75+TIME(8,0,0),IF(AG75&lt;TIME(8,0,0),AF75+TIME(8,0,0),IF(AG75&lt;TIME(12,0,0),AE75,IF(AG75&lt;TIME(12,45,0),AF75+TIME(12,45,0),IF(AG75&lt;TIME(15,0,0),AE75,IF(AG75&lt;TIME(15,15,0),AF75+TIME(15,15,0),IF(AG75&lt;TIME(20,0,0),AE75,WORKDAY.INTL(AF75,1,V75,'Resmi Tatiller'!$A$2:$A$17)+TIME(8,0,0)))))))))</f>
        <v/>
      </c>
      <c r="AL75" s="18" t="str">
        <f t="shared" si="71"/>
        <v/>
      </c>
    </row>
    <row r="76" spans="1:38" x14ac:dyDescent="0.25">
      <c r="A76" s="6" t="str">
        <f t="shared" si="48"/>
        <v/>
      </c>
      <c r="B76" s="6"/>
      <c r="C76" s="7" t="str">
        <f>IFERROR(VLOOKUP(B76,'Ürün Veri'!$A:$E,2,FALSE),"")</f>
        <v/>
      </c>
      <c r="D76" s="7" t="str">
        <f>IFERROR(VLOOKUP(B76,'Ürün Veri'!$A:$E,3,FALSE),"")</f>
        <v/>
      </c>
      <c r="E76" s="7" t="str">
        <f>IFERROR(VLOOKUP(B76,'Ürün Veri'!$A:$E,4,FALSE),"")</f>
        <v/>
      </c>
      <c r="F76" s="7" t="str">
        <f>IFERROR(VLOOKUP(B76,'Ürün Veri'!$A:$E,5,FALSE),"")</f>
        <v/>
      </c>
      <c r="G76" s="6"/>
      <c r="H76" s="6"/>
      <c r="I76" s="14">
        <v>10</v>
      </c>
      <c r="J76" s="15">
        <f t="shared" si="49"/>
        <v>45</v>
      </c>
      <c r="K76" s="15">
        <f t="shared" si="50"/>
        <v>15</v>
      </c>
      <c r="L76" s="8">
        <f t="shared" si="51"/>
        <v>9</v>
      </c>
      <c r="M76" s="6" t="s">
        <v>763</v>
      </c>
      <c r="N76" s="9" t="str">
        <f t="shared" si="65"/>
        <v/>
      </c>
      <c r="O76" s="10" t="str">
        <f t="shared" si="66"/>
        <v/>
      </c>
      <c r="P76" s="8" t="str">
        <f t="shared" si="52"/>
        <v/>
      </c>
      <c r="Q76" s="8" t="str">
        <f t="shared" si="53"/>
        <v/>
      </c>
      <c r="R76" s="9" t="str">
        <f>IF(AB76="","",WORKDAY.INTL(W76,AA76,V76,'Resmi Tatiller'!$A$2:$A$17))</f>
        <v/>
      </c>
      <c r="S76" s="10" t="str">
        <f t="shared" si="54"/>
        <v/>
      </c>
      <c r="T76" s="8" t="str">
        <f t="shared" si="55"/>
        <v>Boş</v>
      </c>
      <c r="U76" s="8">
        <f t="shared" si="56"/>
        <v>540</v>
      </c>
      <c r="V76" s="11" t="str">
        <f t="shared" si="57"/>
        <v>0000011</v>
      </c>
      <c r="W76" s="9" t="str">
        <f>IF(OR(N76="",O76=""),"",IF($AD76="24 Saat",N76,IF($AD76="12 Saat",IF(O76&gt;=TIME(20,0,0),WORKDAY.INTL(N76,1,V76,'Resmi Tatiller'!$A$2:$A$17),WORKDAY.INTL(N76-1,1,V76,'Resmi Tatiller'!$A$2:$A$17)),IF($AD76="2 Vardiya",IF(O76&lt;TIME(6,0,0),N76-1,IF(O76&lt;TIME(8,0,0),WORKDAY.INTL(N76-1,1,V76,'Resmi Tatiller'!$A$2:$A$17),N76)),IF(O76&gt;=TIME(18,0,0),WORKDAY.INTL(N76,1,V76,'Resmi Tatiller'!$A$2:$A$17),WORKDAY.INTL(N76-1,1,V76,'Resmi Tatiller'!$A$2:$A$17))))))</f>
        <v/>
      </c>
      <c r="X76" s="8" t="str">
        <f t="shared" si="58"/>
        <v/>
      </c>
      <c r="Y76" s="11" t="str">
        <f t="shared" si="59"/>
        <v/>
      </c>
      <c r="Z76" s="11" t="str">
        <f t="shared" si="60"/>
        <v/>
      </c>
      <c r="AA76" s="11" t="str">
        <f t="shared" si="61"/>
        <v/>
      </c>
      <c r="AB76" s="11" t="str">
        <f t="shared" si="62"/>
        <v/>
      </c>
      <c r="AC76" s="12" t="str">
        <f t="shared" si="63"/>
        <v/>
      </c>
      <c r="AD76" s="6" t="str">
        <f t="shared" si="64"/>
        <v>Gündüz</v>
      </c>
      <c r="AE76" s="18" t="str">
        <f t="shared" si="67"/>
        <v/>
      </c>
      <c r="AF76" s="18" t="str">
        <f t="shared" si="68"/>
        <v/>
      </c>
      <c r="AG76" s="19" t="str">
        <f t="shared" si="69"/>
        <v/>
      </c>
      <c r="AH76" s="18" t="str">
        <f>IF(AF76="","",WORKDAY.INTL(AF76-1,1,V76,'Resmi Tatiller'!$A$2:$A$17))</f>
        <v/>
      </c>
      <c r="AI76" s="18" t="str">
        <f t="shared" si="70"/>
        <v/>
      </c>
      <c r="AJ76" s="18" t="str">
        <f>IF(AE76="","",IF(AH76&lt;&gt;AF76,AH76+TIME(8,0,0),IF(AG76&lt;TIME(8,0,0),AF76+TIME(8,0,0),IF(AG76&lt;TIME(12,0,0),AE76,IF(AG76&lt;TIME(12,45,0),AF76+TIME(12,45,0),IF(AG76&lt;TIME(15,0,0),AE76,IF(AG76&lt;TIME(15,15,0),AF76+TIME(15,15,0),IF(AG76&lt;TIME(18,0,0),AE76,WORKDAY.INTL(AF76,1,V76,'Resmi Tatiller'!$A$2:$A$17)+TIME(8,0,0)))))))))</f>
        <v/>
      </c>
      <c r="AK76" s="18" t="str">
        <f>IF(AE76="","",IF(AH76&lt;&gt;AF76,AH76+TIME(8,0,0),IF(AG76&lt;TIME(8,0,0),AF76+TIME(8,0,0),IF(AG76&lt;TIME(12,0,0),AE76,IF(AG76&lt;TIME(12,45,0),AF76+TIME(12,45,0),IF(AG76&lt;TIME(15,0,0),AE76,IF(AG76&lt;TIME(15,15,0),AF76+TIME(15,15,0),IF(AG76&lt;TIME(20,0,0),AE76,WORKDAY.INTL(AF76,1,V76,'Resmi Tatiller'!$A$2:$A$17)+TIME(8,0,0)))))))))</f>
        <v/>
      </c>
      <c r="AL76" s="18" t="str">
        <f t="shared" si="71"/>
        <v/>
      </c>
    </row>
    <row r="77" spans="1:38" x14ac:dyDescent="0.25">
      <c r="A77" s="6" t="str">
        <f t="shared" si="48"/>
        <v/>
      </c>
      <c r="B77" s="6"/>
      <c r="C77" s="7" t="str">
        <f>IFERROR(VLOOKUP(B77,'Ürün Veri'!$A:$E,2,FALSE),"")</f>
        <v/>
      </c>
      <c r="D77" s="7" t="str">
        <f>IFERROR(VLOOKUP(B77,'Ürün Veri'!$A:$E,3,FALSE),"")</f>
        <v/>
      </c>
      <c r="E77" s="7" t="str">
        <f>IFERROR(VLOOKUP(B77,'Ürün Veri'!$A:$E,4,FALSE),"")</f>
        <v/>
      </c>
      <c r="F77" s="7" t="str">
        <f>IFERROR(VLOOKUP(B77,'Ürün Veri'!$A:$E,5,FALSE),"")</f>
        <v/>
      </c>
      <c r="G77" s="6"/>
      <c r="H77" s="6"/>
      <c r="I77" s="14">
        <v>10</v>
      </c>
      <c r="J77" s="15">
        <f t="shared" si="49"/>
        <v>45</v>
      </c>
      <c r="K77" s="15">
        <f t="shared" si="50"/>
        <v>15</v>
      </c>
      <c r="L77" s="8">
        <f t="shared" si="51"/>
        <v>9</v>
      </c>
      <c r="M77" s="6" t="s">
        <v>763</v>
      </c>
      <c r="N77" s="9" t="str">
        <f t="shared" si="65"/>
        <v/>
      </c>
      <c r="O77" s="10" t="str">
        <f t="shared" si="66"/>
        <v/>
      </c>
      <c r="P77" s="8" t="str">
        <f t="shared" si="52"/>
        <v/>
      </c>
      <c r="Q77" s="8" t="str">
        <f t="shared" si="53"/>
        <v/>
      </c>
      <c r="R77" s="9" t="str">
        <f>IF(AB77="","",WORKDAY.INTL(W77,AA77,V77,'Resmi Tatiller'!$A$2:$A$17))</f>
        <v/>
      </c>
      <c r="S77" s="10" t="str">
        <f t="shared" si="54"/>
        <v/>
      </c>
      <c r="T77" s="8" t="str">
        <f t="shared" si="55"/>
        <v>Boş</v>
      </c>
      <c r="U77" s="8">
        <f t="shared" si="56"/>
        <v>540</v>
      </c>
      <c r="V77" s="11" t="str">
        <f t="shared" si="57"/>
        <v>0000011</v>
      </c>
      <c r="W77" s="9" t="str">
        <f>IF(OR(N77="",O77=""),"",IF($AD77="24 Saat",N77,IF($AD77="12 Saat",IF(O77&gt;=TIME(20,0,0),WORKDAY.INTL(N77,1,V77,'Resmi Tatiller'!$A$2:$A$17),WORKDAY.INTL(N77-1,1,V77,'Resmi Tatiller'!$A$2:$A$17)),IF($AD77="2 Vardiya",IF(O77&lt;TIME(6,0,0),N77-1,IF(O77&lt;TIME(8,0,0),WORKDAY.INTL(N77-1,1,V77,'Resmi Tatiller'!$A$2:$A$17),N77)),IF(O77&gt;=TIME(18,0,0),WORKDAY.INTL(N77,1,V77,'Resmi Tatiller'!$A$2:$A$17),WORKDAY.INTL(N77-1,1,V77,'Resmi Tatiller'!$A$2:$A$17))))))</f>
        <v/>
      </c>
      <c r="X77" s="8" t="str">
        <f t="shared" si="58"/>
        <v/>
      </c>
      <c r="Y77" s="11" t="str">
        <f t="shared" si="59"/>
        <v/>
      </c>
      <c r="Z77" s="11" t="str">
        <f t="shared" si="60"/>
        <v/>
      </c>
      <c r="AA77" s="11" t="str">
        <f t="shared" si="61"/>
        <v/>
      </c>
      <c r="AB77" s="11" t="str">
        <f t="shared" si="62"/>
        <v/>
      </c>
      <c r="AC77" s="12" t="str">
        <f t="shared" si="63"/>
        <v/>
      </c>
      <c r="AD77" s="6" t="str">
        <f t="shared" si="64"/>
        <v>Gündüz</v>
      </c>
      <c r="AE77" s="18" t="str">
        <f t="shared" si="67"/>
        <v/>
      </c>
      <c r="AF77" s="18" t="str">
        <f t="shared" si="68"/>
        <v/>
      </c>
      <c r="AG77" s="19" t="str">
        <f t="shared" si="69"/>
        <v/>
      </c>
      <c r="AH77" s="18" t="str">
        <f>IF(AF77="","",WORKDAY.INTL(AF77-1,1,V77,'Resmi Tatiller'!$A$2:$A$17))</f>
        <v/>
      </c>
      <c r="AI77" s="18" t="str">
        <f t="shared" si="70"/>
        <v/>
      </c>
      <c r="AJ77" s="18" t="str">
        <f>IF(AE77="","",IF(AH77&lt;&gt;AF77,AH77+TIME(8,0,0),IF(AG77&lt;TIME(8,0,0),AF77+TIME(8,0,0),IF(AG77&lt;TIME(12,0,0),AE77,IF(AG77&lt;TIME(12,45,0),AF77+TIME(12,45,0),IF(AG77&lt;TIME(15,0,0),AE77,IF(AG77&lt;TIME(15,15,0),AF77+TIME(15,15,0),IF(AG77&lt;TIME(18,0,0),AE77,WORKDAY.INTL(AF77,1,V77,'Resmi Tatiller'!$A$2:$A$17)+TIME(8,0,0)))))))))</f>
        <v/>
      </c>
      <c r="AK77" s="18" t="str">
        <f>IF(AE77="","",IF(AH77&lt;&gt;AF77,AH77+TIME(8,0,0),IF(AG77&lt;TIME(8,0,0),AF77+TIME(8,0,0),IF(AG77&lt;TIME(12,0,0),AE77,IF(AG77&lt;TIME(12,45,0),AF77+TIME(12,45,0),IF(AG77&lt;TIME(15,0,0),AE77,IF(AG77&lt;TIME(15,15,0),AF77+TIME(15,15,0),IF(AG77&lt;TIME(20,0,0),AE77,WORKDAY.INTL(AF77,1,V77,'Resmi Tatiller'!$A$2:$A$17)+TIME(8,0,0)))))))))</f>
        <v/>
      </c>
      <c r="AL77" s="18" t="str">
        <f t="shared" si="71"/>
        <v/>
      </c>
    </row>
    <row r="78" spans="1:38" x14ac:dyDescent="0.25">
      <c r="A78" s="6" t="str">
        <f t="shared" si="48"/>
        <v/>
      </c>
      <c r="B78" s="6"/>
      <c r="C78" s="7" t="str">
        <f>IFERROR(VLOOKUP(B78,'Ürün Veri'!$A:$E,2,FALSE),"")</f>
        <v/>
      </c>
      <c r="D78" s="7" t="str">
        <f>IFERROR(VLOOKUP(B78,'Ürün Veri'!$A:$E,3,FALSE),"")</f>
        <v/>
      </c>
      <c r="E78" s="7" t="str">
        <f>IFERROR(VLOOKUP(B78,'Ürün Veri'!$A:$E,4,FALSE),"")</f>
        <v/>
      </c>
      <c r="F78" s="7" t="str">
        <f>IFERROR(VLOOKUP(B78,'Ürün Veri'!$A:$E,5,FALSE),"")</f>
        <v/>
      </c>
      <c r="G78" s="6"/>
      <c r="H78" s="6"/>
      <c r="I78" s="14">
        <v>10</v>
      </c>
      <c r="J78" s="15">
        <f t="shared" si="49"/>
        <v>45</v>
      </c>
      <c r="K78" s="15">
        <f t="shared" si="50"/>
        <v>15</v>
      </c>
      <c r="L78" s="8">
        <f t="shared" si="51"/>
        <v>9</v>
      </c>
      <c r="M78" s="6" t="s">
        <v>763</v>
      </c>
      <c r="N78" s="9" t="str">
        <f t="shared" si="65"/>
        <v/>
      </c>
      <c r="O78" s="10" t="str">
        <f t="shared" si="66"/>
        <v/>
      </c>
      <c r="P78" s="8" t="str">
        <f t="shared" si="52"/>
        <v/>
      </c>
      <c r="Q78" s="8" t="str">
        <f t="shared" si="53"/>
        <v/>
      </c>
      <c r="R78" s="9" t="str">
        <f>IF(AB78="","",WORKDAY.INTL(W78,AA78,V78,'Resmi Tatiller'!$A$2:$A$17))</f>
        <v/>
      </c>
      <c r="S78" s="10" t="str">
        <f t="shared" si="54"/>
        <v/>
      </c>
      <c r="T78" s="8" t="str">
        <f t="shared" si="55"/>
        <v>Boş</v>
      </c>
      <c r="U78" s="8">
        <f t="shared" si="56"/>
        <v>540</v>
      </c>
      <c r="V78" s="11" t="str">
        <f t="shared" si="57"/>
        <v>0000011</v>
      </c>
      <c r="W78" s="9" t="str">
        <f>IF(OR(N78="",O78=""),"",IF($AD78="24 Saat",N78,IF($AD78="12 Saat",IF(O78&gt;=TIME(20,0,0),WORKDAY.INTL(N78,1,V78,'Resmi Tatiller'!$A$2:$A$17),WORKDAY.INTL(N78-1,1,V78,'Resmi Tatiller'!$A$2:$A$17)),IF($AD78="2 Vardiya",IF(O78&lt;TIME(6,0,0),N78-1,IF(O78&lt;TIME(8,0,0),WORKDAY.INTL(N78-1,1,V78,'Resmi Tatiller'!$A$2:$A$17),N78)),IF(O78&gt;=TIME(18,0,0),WORKDAY.INTL(N78,1,V78,'Resmi Tatiller'!$A$2:$A$17),WORKDAY.INTL(N78-1,1,V78,'Resmi Tatiller'!$A$2:$A$17))))))</f>
        <v/>
      </c>
      <c r="X78" s="8" t="str">
        <f t="shared" si="58"/>
        <v/>
      </c>
      <c r="Y78" s="11" t="str">
        <f t="shared" si="59"/>
        <v/>
      </c>
      <c r="Z78" s="11" t="str">
        <f t="shared" si="60"/>
        <v/>
      </c>
      <c r="AA78" s="11" t="str">
        <f t="shared" si="61"/>
        <v/>
      </c>
      <c r="AB78" s="11" t="str">
        <f t="shared" si="62"/>
        <v/>
      </c>
      <c r="AC78" s="12" t="str">
        <f t="shared" si="63"/>
        <v/>
      </c>
      <c r="AD78" s="6" t="str">
        <f t="shared" si="64"/>
        <v>Gündüz</v>
      </c>
      <c r="AE78" s="18" t="str">
        <f t="shared" si="67"/>
        <v/>
      </c>
      <c r="AF78" s="18" t="str">
        <f t="shared" si="68"/>
        <v/>
      </c>
      <c r="AG78" s="19" t="str">
        <f t="shared" si="69"/>
        <v/>
      </c>
      <c r="AH78" s="18" t="str">
        <f>IF(AF78="","",WORKDAY.INTL(AF78-1,1,V78,'Resmi Tatiller'!$A$2:$A$17))</f>
        <v/>
      </c>
      <c r="AI78" s="18" t="str">
        <f t="shared" si="70"/>
        <v/>
      </c>
      <c r="AJ78" s="18" t="str">
        <f>IF(AE78="","",IF(AH78&lt;&gt;AF78,AH78+TIME(8,0,0),IF(AG78&lt;TIME(8,0,0),AF78+TIME(8,0,0),IF(AG78&lt;TIME(12,0,0),AE78,IF(AG78&lt;TIME(12,45,0),AF78+TIME(12,45,0),IF(AG78&lt;TIME(15,0,0),AE78,IF(AG78&lt;TIME(15,15,0),AF78+TIME(15,15,0),IF(AG78&lt;TIME(18,0,0),AE78,WORKDAY.INTL(AF78,1,V78,'Resmi Tatiller'!$A$2:$A$17)+TIME(8,0,0)))))))))</f>
        <v/>
      </c>
      <c r="AK78" s="18" t="str">
        <f>IF(AE78="","",IF(AH78&lt;&gt;AF78,AH78+TIME(8,0,0),IF(AG78&lt;TIME(8,0,0),AF78+TIME(8,0,0),IF(AG78&lt;TIME(12,0,0),AE78,IF(AG78&lt;TIME(12,45,0),AF78+TIME(12,45,0),IF(AG78&lt;TIME(15,0,0),AE78,IF(AG78&lt;TIME(15,15,0),AF78+TIME(15,15,0),IF(AG78&lt;TIME(20,0,0),AE78,WORKDAY.INTL(AF78,1,V78,'Resmi Tatiller'!$A$2:$A$17)+TIME(8,0,0)))))))))</f>
        <v/>
      </c>
      <c r="AL78" s="18" t="str">
        <f t="shared" si="71"/>
        <v/>
      </c>
    </row>
    <row r="79" spans="1:38" x14ac:dyDescent="0.25">
      <c r="A79" s="6" t="str">
        <f t="shared" si="48"/>
        <v/>
      </c>
      <c r="B79" s="6"/>
      <c r="C79" s="7" t="str">
        <f>IFERROR(VLOOKUP(B79,'Ürün Veri'!$A:$E,2,FALSE),"")</f>
        <v/>
      </c>
      <c r="D79" s="7" t="str">
        <f>IFERROR(VLOOKUP(B79,'Ürün Veri'!$A:$E,3,FALSE),"")</f>
        <v/>
      </c>
      <c r="E79" s="7" t="str">
        <f>IFERROR(VLOOKUP(B79,'Ürün Veri'!$A:$E,4,FALSE),"")</f>
        <v/>
      </c>
      <c r="F79" s="7" t="str">
        <f>IFERROR(VLOOKUP(B79,'Ürün Veri'!$A:$E,5,FALSE),"")</f>
        <v/>
      </c>
      <c r="G79" s="6"/>
      <c r="H79" s="6"/>
      <c r="I79" s="14">
        <v>10</v>
      </c>
      <c r="J79" s="15">
        <f t="shared" si="49"/>
        <v>45</v>
      </c>
      <c r="K79" s="15">
        <f t="shared" si="50"/>
        <v>15</v>
      </c>
      <c r="L79" s="8">
        <f t="shared" si="51"/>
        <v>9</v>
      </c>
      <c r="M79" s="6" t="s">
        <v>763</v>
      </c>
      <c r="N79" s="9" t="str">
        <f t="shared" si="65"/>
        <v/>
      </c>
      <c r="O79" s="10" t="str">
        <f t="shared" si="66"/>
        <v/>
      </c>
      <c r="P79" s="8" t="str">
        <f t="shared" si="52"/>
        <v/>
      </c>
      <c r="Q79" s="8" t="str">
        <f t="shared" si="53"/>
        <v/>
      </c>
      <c r="R79" s="9" t="str">
        <f>IF(AB79="","",WORKDAY.INTL(W79,AA79,V79,'Resmi Tatiller'!$A$2:$A$17))</f>
        <v/>
      </c>
      <c r="S79" s="10" t="str">
        <f t="shared" si="54"/>
        <v/>
      </c>
      <c r="T79" s="8" t="str">
        <f t="shared" si="55"/>
        <v>Boş</v>
      </c>
      <c r="U79" s="8">
        <f t="shared" si="56"/>
        <v>540</v>
      </c>
      <c r="V79" s="11" t="str">
        <f t="shared" si="57"/>
        <v>0000011</v>
      </c>
      <c r="W79" s="9" t="str">
        <f>IF(OR(N79="",O79=""),"",IF($AD79="24 Saat",N79,IF($AD79="12 Saat",IF(O79&gt;=TIME(20,0,0),WORKDAY.INTL(N79,1,V79,'Resmi Tatiller'!$A$2:$A$17),WORKDAY.INTL(N79-1,1,V79,'Resmi Tatiller'!$A$2:$A$17)),IF($AD79="2 Vardiya",IF(O79&lt;TIME(6,0,0),N79-1,IF(O79&lt;TIME(8,0,0),WORKDAY.INTL(N79-1,1,V79,'Resmi Tatiller'!$A$2:$A$17),N79)),IF(O79&gt;=TIME(18,0,0),WORKDAY.INTL(N79,1,V79,'Resmi Tatiller'!$A$2:$A$17),WORKDAY.INTL(N79-1,1,V79,'Resmi Tatiller'!$A$2:$A$17))))))</f>
        <v/>
      </c>
      <c r="X79" s="8" t="str">
        <f t="shared" si="58"/>
        <v/>
      </c>
      <c r="Y79" s="11" t="str">
        <f t="shared" si="59"/>
        <v/>
      </c>
      <c r="Z79" s="11" t="str">
        <f t="shared" si="60"/>
        <v/>
      </c>
      <c r="AA79" s="11" t="str">
        <f t="shared" si="61"/>
        <v/>
      </c>
      <c r="AB79" s="11" t="str">
        <f t="shared" si="62"/>
        <v/>
      </c>
      <c r="AC79" s="12" t="str">
        <f t="shared" si="63"/>
        <v/>
      </c>
      <c r="AD79" s="6" t="str">
        <f t="shared" si="64"/>
        <v>Gündüz</v>
      </c>
      <c r="AE79" s="18" t="str">
        <f t="shared" si="67"/>
        <v/>
      </c>
      <c r="AF79" s="18" t="str">
        <f t="shared" si="68"/>
        <v/>
      </c>
      <c r="AG79" s="19" t="str">
        <f t="shared" si="69"/>
        <v/>
      </c>
      <c r="AH79" s="18" t="str">
        <f>IF(AF79="","",WORKDAY.INTL(AF79-1,1,V79,'Resmi Tatiller'!$A$2:$A$17))</f>
        <v/>
      </c>
      <c r="AI79" s="18" t="str">
        <f t="shared" si="70"/>
        <v/>
      </c>
      <c r="AJ79" s="18" t="str">
        <f>IF(AE79="","",IF(AH79&lt;&gt;AF79,AH79+TIME(8,0,0),IF(AG79&lt;TIME(8,0,0),AF79+TIME(8,0,0),IF(AG79&lt;TIME(12,0,0),AE79,IF(AG79&lt;TIME(12,45,0),AF79+TIME(12,45,0),IF(AG79&lt;TIME(15,0,0),AE79,IF(AG79&lt;TIME(15,15,0),AF79+TIME(15,15,0),IF(AG79&lt;TIME(18,0,0),AE79,WORKDAY.INTL(AF79,1,V79,'Resmi Tatiller'!$A$2:$A$17)+TIME(8,0,0)))))))))</f>
        <v/>
      </c>
      <c r="AK79" s="18" t="str">
        <f>IF(AE79="","",IF(AH79&lt;&gt;AF79,AH79+TIME(8,0,0),IF(AG79&lt;TIME(8,0,0),AF79+TIME(8,0,0),IF(AG79&lt;TIME(12,0,0),AE79,IF(AG79&lt;TIME(12,45,0),AF79+TIME(12,45,0),IF(AG79&lt;TIME(15,0,0),AE79,IF(AG79&lt;TIME(15,15,0),AF79+TIME(15,15,0),IF(AG79&lt;TIME(20,0,0),AE79,WORKDAY.INTL(AF79,1,V79,'Resmi Tatiller'!$A$2:$A$17)+TIME(8,0,0)))))))))</f>
        <v/>
      </c>
      <c r="AL79" s="18" t="str">
        <f t="shared" si="71"/>
        <v/>
      </c>
    </row>
    <row r="80" spans="1:38" x14ac:dyDescent="0.25">
      <c r="A80" s="6" t="str">
        <f t="shared" si="48"/>
        <v/>
      </c>
      <c r="B80" s="6"/>
      <c r="C80" s="7" t="str">
        <f>IFERROR(VLOOKUP(B80,'Ürün Veri'!$A:$E,2,FALSE),"")</f>
        <v/>
      </c>
      <c r="D80" s="7" t="str">
        <f>IFERROR(VLOOKUP(B80,'Ürün Veri'!$A:$E,3,FALSE),"")</f>
        <v/>
      </c>
      <c r="E80" s="7" t="str">
        <f>IFERROR(VLOOKUP(B80,'Ürün Veri'!$A:$E,4,FALSE),"")</f>
        <v/>
      </c>
      <c r="F80" s="7" t="str">
        <f>IFERROR(VLOOKUP(B80,'Ürün Veri'!$A:$E,5,FALSE),"")</f>
        <v/>
      </c>
      <c r="G80" s="6"/>
      <c r="H80" s="6"/>
      <c r="I80" s="14">
        <v>10</v>
      </c>
      <c r="J80" s="15">
        <f t="shared" si="49"/>
        <v>45</v>
      </c>
      <c r="K80" s="15">
        <f t="shared" si="50"/>
        <v>15</v>
      </c>
      <c r="L80" s="8">
        <f t="shared" si="51"/>
        <v>9</v>
      </c>
      <c r="M80" s="6" t="s">
        <v>763</v>
      </c>
      <c r="N80" s="9" t="str">
        <f t="shared" si="65"/>
        <v/>
      </c>
      <c r="O80" s="10" t="str">
        <f t="shared" si="66"/>
        <v/>
      </c>
      <c r="P80" s="8" t="str">
        <f t="shared" si="52"/>
        <v/>
      </c>
      <c r="Q80" s="8" t="str">
        <f t="shared" si="53"/>
        <v/>
      </c>
      <c r="R80" s="9" t="str">
        <f>IF(AB80="","",WORKDAY.INTL(W80,AA80,V80,'Resmi Tatiller'!$A$2:$A$17))</f>
        <v/>
      </c>
      <c r="S80" s="10" t="str">
        <f t="shared" si="54"/>
        <v/>
      </c>
      <c r="T80" s="8" t="str">
        <f t="shared" si="55"/>
        <v>Boş</v>
      </c>
      <c r="U80" s="8">
        <f t="shared" si="56"/>
        <v>540</v>
      </c>
      <c r="V80" s="11" t="str">
        <f t="shared" si="57"/>
        <v>0000011</v>
      </c>
      <c r="W80" s="9" t="str">
        <f>IF(OR(N80="",O80=""),"",IF($AD80="24 Saat",N80,IF($AD80="12 Saat",IF(O80&gt;=TIME(20,0,0),WORKDAY.INTL(N80,1,V80,'Resmi Tatiller'!$A$2:$A$17),WORKDAY.INTL(N80-1,1,V80,'Resmi Tatiller'!$A$2:$A$17)),IF($AD80="2 Vardiya",IF(O80&lt;TIME(6,0,0),N80-1,IF(O80&lt;TIME(8,0,0),WORKDAY.INTL(N80-1,1,V80,'Resmi Tatiller'!$A$2:$A$17),N80)),IF(O80&gt;=TIME(18,0,0),WORKDAY.INTL(N80,1,V80,'Resmi Tatiller'!$A$2:$A$17),WORKDAY.INTL(N80-1,1,V80,'Resmi Tatiller'!$A$2:$A$17))))))</f>
        <v/>
      </c>
      <c r="X80" s="8" t="str">
        <f t="shared" si="58"/>
        <v/>
      </c>
      <c r="Y80" s="11" t="str">
        <f t="shared" si="59"/>
        <v/>
      </c>
      <c r="Z80" s="11" t="str">
        <f t="shared" si="60"/>
        <v/>
      </c>
      <c r="AA80" s="11" t="str">
        <f t="shared" si="61"/>
        <v/>
      </c>
      <c r="AB80" s="11" t="str">
        <f t="shared" si="62"/>
        <v/>
      </c>
      <c r="AC80" s="12" t="str">
        <f t="shared" si="63"/>
        <v/>
      </c>
      <c r="AD80" s="6" t="str">
        <f t="shared" si="64"/>
        <v>Gündüz</v>
      </c>
      <c r="AE80" s="18" t="str">
        <f t="shared" si="67"/>
        <v/>
      </c>
      <c r="AF80" s="18" t="str">
        <f t="shared" si="68"/>
        <v/>
      </c>
      <c r="AG80" s="19" t="str">
        <f t="shared" si="69"/>
        <v/>
      </c>
      <c r="AH80" s="18" t="str">
        <f>IF(AF80="","",WORKDAY.INTL(AF80-1,1,V80,'Resmi Tatiller'!$A$2:$A$17))</f>
        <v/>
      </c>
      <c r="AI80" s="18" t="str">
        <f t="shared" si="70"/>
        <v/>
      </c>
      <c r="AJ80" s="18" t="str">
        <f>IF(AE80="","",IF(AH80&lt;&gt;AF80,AH80+TIME(8,0,0),IF(AG80&lt;TIME(8,0,0),AF80+TIME(8,0,0),IF(AG80&lt;TIME(12,0,0),AE80,IF(AG80&lt;TIME(12,45,0),AF80+TIME(12,45,0),IF(AG80&lt;TIME(15,0,0),AE80,IF(AG80&lt;TIME(15,15,0),AF80+TIME(15,15,0),IF(AG80&lt;TIME(18,0,0),AE80,WORKDAY.INTL(AF80,1,V80,'Resmi Tatiller'!$A$2:$A$17)+TIME(8,0,0)))))))))</f>
        <v/>
      </c>
      <c r="AK80" s="18" t="str">
        <f>IF(AE80="","",IF(AH80&lt;&gt;AF80,AH80+TIME(8,0,0),IF(AG80&lt;TIME(8,0,0),AF80+TIME(8,0,0),IF(AG80&lt;TIME(12,0,0),AE80,IF(AG80&lt;TIME(12,45,0),AF80+TIME(12,45,0),IF(AG80&lt;TIME(15,0,0),AE80,IF(AG80&lt;TIME(15,15,0),AF80+TIME(15,15,0),IF(AG80&lt;TIME(20,0,0),AE80,WORKDAY.INTL(AF80,1,V80,'Resmi Tatiller'!$A$2:$A$17)+TIME(8,0,0)))))))))</f>
        <v/>
      </c>
      <c r="AL80" s="18" t="str">
        <f t="shared" si="71"/>
        <v/>
      </c>
    </row>
    <row r="81" spans="1:38" x14ac:dyDescent="0.25">
      <c r="A81" s="6" t="str">
        <f t="shared" si="48"/>
        <v/>
      </c>
      <c r="B81" s="6"/>
      <c r="C81" s="7" t="str">
        <f>IFERROR(VLOOKUP(B81,'Ürün Veri'!$A:$E,2,FALSE),"")</f>
        <v/>
      </c>
      <c r="D81" s="7" t="str">
        <f>IFERROR(VLOOKUP(B81,'Ürün Veri'!$A:$E,3,FALSE),"")</f>
        <v/>
      </c>
      <c r="E81" s="7" t="str">
        <f>IFERROR(VLOOKUP(B81,'Ürün Veri'!$A:$E,4,FALSE),"")</f>
        <v/>
      </c>
      <c r="F81" s="7" t="str">
        <f>IFERROR(VLOOKUP(B81,'Ürün Veri'!$A:$E,5,FALSE),"")</f>
        <v/>
      </c>
      <c r="G81" s="6"/>
      <c r="H81" s="6"/>
      <c r="I81" s="14">
        <v>10</v>
      </c>
      <c r="J81" s="15">
        <f t="shared" si="49"/>
        <v>45</v>
      </c>
      <c r="K81" s="15">
        <f t="shared" si="50"/>
        <v>15</v>
      </c>
      <c r="L81" s="8">
        <f t="shared" si="51"/>
        <v>9</v>
      </c>
      <c r="M81" s="6" t="s">
        <v>763</v>
      </c>
      <c r="N81" s="9" t="str">
        <f t="shared" si="65"/>
        <v/>
      </c>
      <c r="O81" s="10" t="str">
        <f t="shared" si="66"/>
        <v/>
      </c>
      <c r="P81" s="8" t="str">
        <f t="shared" si="52"/>
        <v/>
      </c>
      <c r="Q81" s="8" t="str">
        <f t="shared" si="53"/>
        <v/>
      </c>
      <c r="R81" s="9" t="str">
        <f>IF(AB81="","",WORKDAY.INTL(W81,AA81,V81,'Resmi Tatiller'!$A$2:$A$17))</f>
        <v/>
      </c>
      <c r="S81" s="10" t="str">
        <f t="shared" si="54"/>
        <v/>
      </c>
      <c r="T81" s="8" t="str">
        <f t="shared" si="55"/>
        <v>Boş</v>
      </c>
      <c r="U81" s="8">
        <f t="shared" si="56"/>
        <v>540</v>
      </c>
      <c r="V81" s="11" t="str">
        <f t="shared" si="57"/>
        <v>0000011</v>
      </c>
      <c r="W81" s="9" t="str">
        <f>IF(OR(N81="",O81=""),"",IF($AD81="24 Saat",N81,IF($AD81="12 Saat",IF(O81&gt;=TIME(20,0,0),WORKDAY.INTL(N81,1,V81,'Resmi Tatiller'!$A$2:$A$17),WORKDAY.INTL(N81-1,1,V81,'Resmi Tatiller'!$A$2:$A$17)),IF($AD81="2 Vardiya",IF(O81&lt;TIME(6,0,0),N81-1,IF(O81&lt;TIME(8,0,0),WORKDAY.INTL(N81-1,1,V81,'Resmi Tatiller'!$A$2:$A$17),N81)),IF(O81&gt;=TIME(18,0,0),WORKDAY.INTL(N81,1,V81,'Resmi Tatiller'!$A$2:$A$17),WORKDAY.INTL(N81-1,1,V81,'Resmi Tatiller'!$A$2:$A$17))))))</f>
        <v/>
      </c>
      <c r="X81" s="8" t="str">
        <f t="shared" si="58"/>
        <v/>
      </c>
      <c r="Y81" s="11" t="str">
        <f t="shared" si="59"/>
        <v/>
      </c>
      <c r="Z81" s="11" t="str">
        <f t="shared" si="60"/>
        <v/>
      </c>
      <c r="AA81" s="11" t="str">
        <f t="shared" si="61"/>
        <v/>
      </c>
      <c r="AB81" s="11" t="str">
        <f t="shared" si="62"/>
        <v/>
      </c>
      <c r="AC81" s="12" t="str">
        <f t="shared" si="63"/>
        <v/>
      </c>
      <c r="AD81" s="6" t="str">
        <f t="shared" si="64"/>
        <v>Gündüz</v>
      </c>
      <c r="AE81" s="18" t="str">
        <f t="shared" si="67"/>
        <v/>
      </c>
      <c r="AF81" s="18" t="str">
        <f t="shared" si="68"/>
        <v/>
      </c>
      <c r="AG81" s="19" t="str">
        <f t="shared" si="69"/>
        <v/>
      </c>
      <c r="AH81" s="18" t="str">
        <f>IF(AF81="","",WORKDAY.INTL(AF81-1,1,V81,'Resmi Tatiller'!$A$2:$A$17))</f>
        <v/>
      </c>
      <c r="AI81" s="18" t="str">
        <f t="shared" si="70"/>
        <v/>
      </c>
      <c r="AJ81" s="18" t="str">
        <f>IF(AE81="","",IF(AH81&lt;&gt;AF81,AH81+TIME(8,0,0),IF(AG81&lt;TIME(8,0,0),AF81+TIME(8,0,0),IF(AG81&lt;TIME(12,0,0),AE81,IF(AG81&lt;TIME(12,45,0),AF81+TIME(12,45,0),IF(AG81&lt;TIME(15,0,0),AE81,IF(AG81&lt;TIME(15,15,0),AF81+TIME(15,15,0),IF(AG81&lt;TIME(18,0,0),AE81,WORKDAY.INTL(AF81,1,V81,'Resmi Tatiller'!$A$2:$A$17)+TIME(8,0,0)))))))))</f>
        <v/>
      </c>
      <c r="AK81" s="18" t="str">
        <f>IF(AE81="","",IF(AH81&lt;&gt;AF81,AH81+TIME(8,0,0),IF(AG81&lt;TIME(8,0,0),AF81+TIME(8,0,0),IF(AG81&lt;TIME(12,0,0),AE81,IF(AG81&lt;TIME(12,45,0),AF81+TIME(12,45,0),IF(AG81&lt;TIME(15,0,0),AE81,IF(AG81&lt;TIME(15,15,0),AF81+TIME(15,15,0),IF(AG81&lt;TIME(20,0,0),AE81,WORKDAY.INTL(AF81,1,V81,'Resmi Tatiller'!$A$2:$A$17)+TIME(8,0,0)))))))))</f>
        <v/>
      </c>
      <c r="AL81" s="18" t="str">
        <f t="shared" si="71"/>
        <v/>
      </c>
    </row>
    <row r="82" spans="1:38" x14ac:dyDescent="0.25">
      <c r="A82" s="6" t="str">
        <f t="shared" si="48"/>
        <v/>
      </c>
      <c r="B82" s="6"/>
      <c r="C82" s="7" t="str">
        <f>IFERROR(VLOOKUP(B82,'Ürün Veri'!$A:$E,2,FALSE),"")</f>
        <v/>
      </c>
      <c r="D82" s="7" t="str">
        <f>IFERROR(VLOOKUP(B82,'Ürün Veri'!$A:$E,3,FALSE),"")</f>
        <v/>
      </c>
      <c r="E82" s="7" t="str">
        <f>IFERROR(VLOOKUP(B82,'Ürün Veri'!$A:$E,4,FALSE),"")</f>
        <v/>
      </c>
      <c r="F82" s="7" t="str">
        <f>IFERROR(VLOOKUP(B82,'Ürün Veri'!$A:$E,5,FALSE),"")</f>
        <v/>
      </c>
      <c r="G82" s="6"/>
      <c r="H82" s="6"/>
      <c r="I82" s="14">
        <v>10</v>
      </c>
      <c r="J82" s="15">
        <f t="shared" si="49"/>
        <v>45</v>
      </c>
      <c r="K82" s="15">
        <f t="shared" si="50"/>
        <v>15</v>
      </c>
      <c r="L82" s="8">
        <f t="shared" si="51"/>
        <v>9</v>
      </c>
      <c r="M82" s="6" t="s">
        <v>763</v>
      </c>
      <c r="N82" s="9" t="str">
        <f t="shared" si="65"/>
        <v/>
      </c>
      <c r="O82" s="10" t="str">
        <f t="shared" si="66"/>
        <v/>
      </c>
      <c r="P82" s="8" t="str">
        <f t="shared" si="52"/>
        <v/>
      </c>
      <c r="Q82" s="8" t="str">
        <f t="shared" si="53"/>
        <v/>
      </c>
      <c r="R82" s="9" t="str">
        <f>IF(AB82="","",WORKDAY.INTL(W82,AA82,V82,'Resmi Tatiller'!$A$2:$A$17))</f>
        <v/>
      </c>
      <c r="S82" s="10" t="str">
        <f t="shared" si="54"/>
        <v/>
      </c>
      <c r="T82" s="8" t="str">
        <f t="shared" si="55"/>
        <v>Boş</v>
      </c>
      <c r="U82" s="8">
        <f t="shared" si="56"/>
        <v>540</v>
      </c>
      <c r="V82" s="11" t="str">
        <f t="shared" si="57"/>
        <v>0000011</v>
      </c>
      <c r="W82" s="9" t="str">
        <f>IF(OR(N82="",O82=""),"",IF($AD82="24 Saat",N82,IF($AD82="12 Saat",IF(O82&gt;=TIME(20,0,0),WORKDAY.INTL(N82,1,V82,'Resmi Tatiller'!$A$2:$A$17),WORKDAY.INTL(N82-1,1,V82,'Resmi Tatiller'!$A$2:$A$17)),IF($AD82="2 Vardiya",IF(O82&lt;TIME(6,0,0),N82-1,IF(O82&lt;TIME(8,0,0),WORKDAY.INTL(N82-1,1,V82,'Resmi Tatiller'!$A$2:$A$17),N82)),IF(O82&gt;=TIME(18,0,0),WORKDAY.INTL(N82,1,V82,'Resmi Tatiller'!$A$2:$A$17),WORKDAY.INTL(N82-1,1,V82,'Resmi Tatiller'!$A$2:$A$17))))))</f>
        <v/>
      </c>
      <c r="X82" s="8" t="str">
        <f t="shared" si="58"/>
        <v/>
      </c>
      <c r="Y82" s="11" t="str">
        <f t="shared" si="59"/>
        <v/>
      </c>
      <c r="Z82" s="11" t="str">
        <f t="shared" si="60"/>
        <v/>
      </c>
      <c r="AA82" s="11" t="str">
        <f t="shared" si="61"/>
        <v/>
      </c>
      <c r="AB82" s="11" t="str">
        <f t="shared" si="62"/>
        <v/>
      </c>
      <c r="AC82" s="12" t="str">
        <f t="shared" si="63"/>
        <v/>
      </c>
      <c r="AD82" s="6" t="str">
        <f t="shared" si="64"/>
        <v>Gündüz</v>
      </c>
      <c r="AE82" s="18" t="str">
        <f t="shared" si="67"/>
        <v/>
      </c>
      <c r="AF82" s="18" t="str">
        <f t="shared" si="68"/>
        <v/>
      </c>
      <c r="AG82" s="19" t="str">
        <f t="shared" si="69"/>
        <v/>
      </c>
      <c r="AH82" s="18" t="str">
        <f>IF(AF82="","",WORKDAY.INTL(AF82-1,1,V82,'Resmi Tatiller'!$A$2:$A$17))</f>
        <v/>
      </c>
      <c r="AI82" s="18" t="str">
        <f t="shared" si="70"/>
        <v/>
      </c>
      <c r="AJ82" s="18" t="str">
        <f>IF(AE82="","",IF(AH82&lt;&gt;AF82,AH82+TIME(8,0,0),IF(AG82&lt;TIME(8,0,0),AF82+TIME(8,0,0),IF(AG82&lt;TIME(12,0,0),AE82,IF(AG82&lt;TIME(12,45,0),AF82+TIME(12,45,0),IF(AG82&lt;TIME(15,0,0),AE82,IF(AG82&lt;TIME(15,15,0),AF82+TIME(15,15,0),IF(AG82&lt;TIME(18,0,0),AE82,WORKDAY.INTL(AF82,1,V82,'Resmi Tatiller'!$A$2:$A$17)+TIME(8,0,0)))))))))</f>
        <v/>
      </c>
      <c r="AK82" s="18" t="str">
        <f>IF(AE82="","",IF(AH82&lt;&gt;AF82,AH82+TIME(8,0,0),IF(AG82&lt;TIME(8,0,0),AF82+TIME(8,0,0),IF(AG82&lt;TIME(12,0,0),AE82,IF(AG82&lt;TIME(12,45,0),AF82+TIME(12,45,0),IF(AG82&lt;TIME(15,0,0),AE82,IF(AG82&lt;TIME(15,15,0),AF82+TIME(15,15,0),IF(AG82&lt;TIME(20,0,0),AE82,WORKDAY.INTL(AF82,1,V82,'Resmi Tatiller'!$A$2:$A$17)+TIME(8,0,0)))))))))</f>
        <v/>
      </c>
      <c r="AL82" s="18" t="str">
        <f t="shared" si="71"/>
        <v/>
      </c>
    </row>
    <row r="83" spans="1:38" x14ac:dyDescent="0.25">
      <c r="A83" s="6" t="str">
        <f t="shared" si="48"/>
        <v/>
      </c>
      <c r="B83" s="6"/>
      <c r="C83" s="7" t="str">
        <f>IFERROR(VLOOKUP(B83,'Ürün Veri'!$A:$E,2,FALSE),"")</f>
        <v/>
      </c>
      <c r="D83" s="7" t="str">
        <f>IFERROR(VLOOKUP(B83,'Ürün Veri'!$A:$E,3,FALSE),"")</f>
        <v/>
      </c>
      <c r="E83" s="7" t="str">
        <f>IFERROR(VLOOKUP(B83,'Ürün Veri'!$A:$E,4,FALSE),"")</f>
        <v/>
      </c>
      <c r="F83" s="7" t="str">
        <f>IFERROR(VLOOKUP(B83,'Ürün Veri'!$A:$E,5,FALSE),"")</f>
        <v/>
      </c>
      <c r="G83" s="6"/>
      <c r="H83" s="6"/>
      <c r="I83" s="14">
        <v>10</v>
      </c>
      <c r="J83" s="15">
        <f t="shared" si="49"/>
        <v>45</v>
      </c>
      <c r="K83" s="15">
        <f t="shared" si="50"/>
        <v>15</v>
      </c>
      <c r="L83" s="8">
        <f t="shared" si="51"/>
        <v>9</v>
      </c>
      <c r="M83" s="6" t="s">
        <v>763</v>
      </c>
      <c r="N83" s="9" t="str">
        <f t="shared" si="65"/>
        <v/>
      </c>
      <c r="O83" s="10" t="str">
        <f t="shared" si="66"/>
        <v/>
      </c>
      <c r="P83" s="8" t="str">
        <f t="shared" si="52"/>
        <v/>
      </c>
      <c r="Q83" s="8" t="str">
        <f t="shared" si="53"/>
        <v/>
      </c>
      <c r="R83" s="9" t="str">
        <f>IF(AB83="","",WORKDAY.INTL(W83,AA83,V83,'Resmi Tatiller'!$A$2:$A$17))</f>
        <v/>
      </c>
      <c r="S83" s="10" t="str">
        <f t="shared" si="54"/>
        <v/>
      </c>
      <c r="T83" s="8" t="str">
        <f t="shared" si="55"/>
        <v>Boş</v>
      </c>
      <c r="U83" s="8">
        <f t="shared" si="56"/>
        <v>540</v>
      </c>
      <c r="V83" s="11" t="str">
        <f t="shared" si="57"/>
        <v>0000011</v>
      </c>
      <c r="W83" s="9" t="str">
        <f>IF(OR(N83="",O83=""),"",IF($AD83="24 Saat",N83,IF($AD83="12 Saat",IF(O83&gt;=TIME(20,0,0),WORKDAY.INTL(N83,1,V83,'Resmi Tatiller'!$A$2:$A$17),WORKDAY.INTL(N83-1,1,V83,'Resmi Tatiller'!$A$2:$A$17)),IF($AD83="2 Vardiya",IF(O83&lt;TIME(6,0,0),N83-1,IF(O83&lt;TIME(8,0,0),WORKDAY.INTL(N83-1,1,V83,'Resmi Tatiller'!$A$2:$A$17),N83)),IF(O83&gt;=TIME(18,0,0),WORKDAY.INTL(N83,1,V83,'Resmi Tatiller'!$A$2:$A$17),WORKDAY.INTL(N83-1,1,V83,'Resmi Tatiller'!$A$2:$A$17))))))</f>
        <v/>
      </c>
      <c r="X83" s="8" t="str">
        <f t="shared" si="58"/>
        <v/>
      </c>
      <c r="Y83" s="11" t="str">
        <f t="shared" si="59"/>
        <v/>
      </c>
      <c r="Z83" s="11" t="str">
        <f t="shared" si="60"/>
        <v/>
      </c>
      <c r="AA83" s="11" t="str">
        <f t="shared" si="61"/>
        <v/>
      </c>
      <c r="AB83" s="11" t="str">
        <f t="shared" si="62"/>
        <v/>
      </c>
      <c r="AC83" s="12" t="str">
        <f t="shared" si="63"/>
        <v/>
      </c>
      <c r="AD83" s="6" t="str">
        <f t="shared" si="64"/>
        <v>Gündüz</v>
      </c>
      <c r="AE83" s="18" t="str">
        <f t="shared" si="67"/>
        <v/>
      </c>
      <c r="AF83" s="18" t="str">
        <f t="shared" si="68"/>
        <v/>
      </c>
      <c r="AG83" s="19" t="str">
        <f t="shared" si="69"/>
        <v/>
      </c>
      <c r="AH83" s="18" t="str">
        <f>IF(AF83="","",WORKDAY.INTL(AF83-1,1,V83,'Resmi Tatiller'!$A$2:$A$17))</f>
        <v/>
      </c>
      <c r="AI83" s="18" t="str">
        <f t="shared" si="70"/>
        <v/>
      </c>
      <c r="AJ83" s="18" t="str">
        <f>IF(AE83="","",IF(AH83&lt;&gt;AF83,AH83+TIME(8,0,0),IF(AG83&lt;TIME(8,0,0),AF83+TIME(8,0,0),IF(AG83&lt;TIME(12,0,0),AE83,IF(AG83&lt;TIME(12,45,0),AF83+TIME(12,45,0),IF(AG83&lt;TIME(15,0,0),AE83,IF(AG83&lt;TIME(15,15,0),AF83+TIME(15,15,0),IF(AG83&lt;TIME(18,0,0),AE83,WORKDAY.INTL(AF83,1,V83,'Resmi Tatiller'!$A$2:$A$17)+TIME(8,0,0)))))))))</f>
        <v/>
      </c>
      <c r="AK83" s="18" t="str">
        <f>IF(AE83="","",IF(AH83&lt;&gt;AF83,AH83+TIME(8,0,0),IF(AG83&lt;TIME(8,0,0),AF83+TIME(8,0,0),IF(AG83&lt;TIME(12,0,0),AE83,IF(AG83&lt;TIME(12,45,0),AF83+TIME(12,45,0),IF(AG83&lt;TIME(15,0,0),AE83,IF(AG83&lt;TIME(15,15,0),AF83+TIME(15,15,0),IF(AG83&lt;TIME(20,0,0),AE83,WORKDAY.INTL(AF83,1,V83,'Resmi Tatiller'!$A$2:$A$17)+TIME(8,0,0)))))))))</f>
        <v/>
      </c>
      <c r="AL83" s="18" t="str">
        <f t="shared" si="71"/>
        <v/>
      </c>
    </row>
    <row r="84" spans="1:38" x14ac:dyDescent="0.25">
      <c r="A84" s="6" t="str">
        <f t="shared" si="48"/>
        <v/>
      </c>
      <c r="B84" s="6"/>
      <c r="C84" s="7" t="str">
        <f>IFERROR(VLOOKUP(B84,'Ürün Veri'!$A:$E,2,FALSE),"")</f>
        <v/>
      </c>
      <c r="D84" s="7" t="str">
        <f>IFERROR(VLOOKUP(B84,'Ürün Veri'!$A:$E,3,FALSE),"")</f>
        <v/>
      </c>
      <c r="E84" s="7" t="str">
        <f>IFERROR(VLOOKUP(B84,'Ürün Veri'!$A:$E,4,FALSE),"")</f>
        <v/>
      </c>
      <c r="F84" s="7" t="str">
        <f>IFERROR(VLOOKUP(B84,'Ürün Veri'!$A:$E,5,FALSE),"")</f>
        <v/>
      </c>
      <c r="G84" s="6"/>
      <c r="H84" s="6"/>
      <c r="I84" s="14">
        <v>10</v>
      </c>
      <c r="J84" s="15">
        <f t="shared" si="49"/>
        <v>45</v>
      </c>
      <c r="K84" s="15">
        <f t="shared" si="50"/>
        <v>15</v>
      </c>
      <c r="L84" s="8">
        <f t="shared" si="51"/>
        <v>9</v>
      </c>
      <c r="M84" s="6" t="s">
        <v>763</v>
      </c>
      <c r="N84" s="9" t="str">
        <f t="shared" si="65"/>
        <v/>
      </c>
      <c r="O84" s="10" t="str">
        <f t="shared" si="66"/>
        <v/>
      </c>
      <c r="P84" s="8" t="str">
        <f t="shared" si="52"/>
        <v/>
      </c>
      <c r="Q84" s="8" t="str">
        <f t="shared" si="53"/>
        <v/>
      </c>
      <c r="R84" s="9" t="str">
        <f>IF(AB84="","",WORKDAY.INTL(W84,AA84,V84,'Resmi Tatiller'!$A$2:$A$17))</f>
        <v/>
      </c>
      <c r="S84" s="10" t="str">
        <f t="shared" si="54"/>
        <v/>
      </c>
      <c r="T84" s="8" t="str">
        <f t="shared" si="55"/>
        <v>Boş</v>
      </c>
      <c r="U84" s="8">
        <f t="shared" si="56"/>
        <v>540</v>
      </c>
      <c r="V84" s="11" t="str">
        <f t="shared" si="57"/>
        <v>0000011</v>
      </c>
      <c r="W84" s="9" t="str">
        <f>IF(OR(N84="",O84=""),"",IF($AD84="24 Saat",N84,IF($AD84="12 Saat",IF(O84&gt;=TIME(20,0,0),WORKDAY.INTL(N84,1,V84,'Resmi Tatiller'!$A$2:$A$17),WORKDAY.INTL(N84-1,1,V84,'Resmi Tatiller'!$A$2:$A$17)),IF($AD84="2 Vardiya",IF(O84&lt;TIME(6,0,0),N84-1,IF(O84&lt;TIME(8,0,0),WORKDAY.INTL(N84-1,1,V84,'Resmi Tatiller'!$A$2:$A$17),N84)),IF(O84&gt;=TIME(18,0,0),WORKDAY.INTL(N84,1,V84,'Resmi Tatiller'!$A$2:$A$17),WORKDAY.INTL(N84-1,1,V84,'Resmi Tatiller'!$A$2:$A$17))))))</f>
        <v/>
      </c>
      <c r="X84" s="8" t="str">
        <f t="shared" si="58"/>
        <v/>
      </c>
      <c r="Y84" s="11" t="str">
        <f t="shared" si="59"/>
        <v/>
      </c>
      <c r="Z84" s="11" t="str">
        <f t="shared" si="60"/>
        <v/>
      </c>
      <c r="AA84" s="11" t="str">
        <f t="shared" si="61"/>
        <v/>
      </c>
      <c r="AB84" s="11" t="str">
        <f t="shared" si="62"/>
        <v/>
      </c>
      <c r="AC84" s="12" t="str">
        <f t="shared" si="63"/>
        <v/>
      </c>
      <c r="AD84" s="6" t="str">
        <f t="shared" si="64"/>
        <v>Gündüz</v>
      </c>
      <c r="AE84" s="18" t="str">
        <f t="shared" si="67"/>
        <v/>
      </c>
      <c r="AF84" s="18" t="str">
        <f t="shared" si="68"/>
        <v/>
      </c>
      <c r="AG84" s="19" t="str">
        <f t="shared" si="69"/>
        <v/>
      </c>
      <c r="AH84" s="18" t="str">
        <f>IF(AF84="","",WORKDAY.INTL(AF84-1,1,V84,'Resmi Tatiller'!$A$2:$A$17))</f>
        <v/>
      </c>
      <c r="AI84" s="18" t="str">
        <f t="shared" si="70"/>
        <v/>
      </c>
      <c r="AJ84" s="18" t="str">
        <f>IF(AE84="","",IF(AH84&lt;&gt;AF84,AH84+TIME(8,0,0),IF(AG84&lt;TIME(8,0,0),AF84+TIME(8,0,0),IF(AG84&lt;TIME(12,0,0),AE84,IF(AG84&lt;TIME(12,45,0),AF84+TIME(12,45,0),IF(AG84&lt;TIME(15,0,0),AE84,IF(AG84&lt;TIME(15,15,0),AF84+TIME(15,15,0),IF(AG84&lt;TIME(18,0,0),AE84,WORKDAY.INTL(AF84,1,V84,'Resmi Tatiller'!$A$2:$A$17)+TIME(8,0,0)))))))))</f>
        <v/>
      </c>
      <c r="AK84" s="18" t="str">
        <f>IF(AE84="","",IF(AH84&lt;&gt;AF84,AH84+TIME(8,0,0),IF(AG84&lt;TIME(8,0,0),AF84+TIME(8,0,0),IF(AG84&lt;TIME(12,0,0),AE84,IF(AG84&lt;TIME(12,45,0),AF84+TIME(12,45,0),IF(AG84&lt;TIME(15,0,0),AE84,IF(AG84&lt;TIME(15,15,0),AF84+TIME(15,15,0),IF(AG84&lt;TIME(20,0,0),AE84,WORKDAY.INTL(AF84,1,V84,'Resmi Tatiller'!$A$2:$A$17)+TIME(8,0,0)))))))))</f>
        <v/>
      </c>
      <c r="AL84" s="18" t="str">
        <f t="shared" si="71"/>
        <v/>
      </c>
    </row>
    <row r="85" spans="1:38" x14ac:dyDescent="0.25">
      <c r="A85" s="6" t="str">
        <f t="shared" si="48"/>
        <v/>
      </c>
      <c r="B85" s="6"/>
      <c r="C85" s="7" t="str">
        <f>IFERROR(VLOOKUP(B85,'Ürün Veri'!$A:$E,2,FALSE),"")</f>
        <v/>
      </c>
      <c r="D85" s="7" t="str">
        <f>IFERROR(VLOOKUP(B85,'Ürün Veri'!$A:$E,3,FALSE),"")</f>
        <v/>
      </c>
      <c r="E85" s="7" t="str">
        <f>IFERROR(VLOOKUP(B85,'Ürün Veri'!$A:$E,4,FALSE),"")</f>
        <v/>
      </c>
      <c r="F85" s="7" t="str">
        <f>IFERROR(VLOOKUP(B85,'Ürün Veri'!$A:$E,5,FALSE),"")</f>
        <v/>
      </c>
      <c r="G85" s="6"/>
      <c r="H85" s="6"/>
      <c r="I85" s="14">
        <v>10</v>
      </c>
      <c r="J85" s="15">
        <f t="shared" si="49"/>
        <v>45</v>
      </c>
      <c r="K85" s="15">
        <f t="shared" si="50"/>
        <v>15</v>
      </c>
      <c r="L85" s="8">
        <f t="shared" si="51"/>
        <v>9</v>
      </c>
      <c r="M85" s="6" t="s">
        <v>763</v>
      </c>
      <c r="N85" s="9" t="str">
        <f t="shared" si="65"/>
        <v/>
      </c>
      <c r="O85" s="10" t="str">
        <f t="shared" si="66"/>
        <v/>
      </c>
      <c r="P85" s="8" t="str">
        <f t="shared" si="52"/>
        <v/>
      </c>
      <c r="Q85" s="8" t="str">
        <f t="shared" si="53"/>
        <v/>
      </c>
      <c r="R85" s="9" t="str">
        <f>IF(AB85="","",WORKDAY.INTL(W85,AA85,V85,'Resmi Tatiller'!$A$2:$A$17))</f>
        <v/>
      </c>
      <c r="S85" s="10" t="str">
        <f t="shared" si="54"/>
        <v/>
      </c>
      <c r="T85" s="8" t="str">
        <f t="shared" si="55"/>
        <v>Boş</v>
      </c>
      <c r="U85" s="8">
        <f t="shared" si="56"/>
        <v>540</v>
      </c>
      <c r="V85" s="11" t="str">
        <f t="shared" si="57"/>
        <v>0000011</v>
      </c>
      <c r="W85" s="9" t="str">
        <f>IF(OR(N85="",O85=""),"",IF($AD85="24 Saat",N85,IF($AD85="12 Saat",IF(O85&gt;=TIME(20,0,0),WORKDAY.INTL(N85,1,V85,'Resmi Tatiller'!$A$2:$A$17),WORKDAY.INTL(N85-1,1,V85,'Resmi Tatiller'!$A$2:$A$17)),IF($AD85="2 Vardiya",IF(O85&lt;TIME(6,0,0),N85-1,IF(O85&lt;TIME(8,0,0),WORKDAY.INTL(N85-1,1,V85,'Resmi Tatiller'!$A$2:$A$17),N85)),IF(O85&gt;=TIME(18,0,0),WORKDAY.INTL(N85,1,V85,'Resmi Tatiller'!$A$2:$A$17),WORKDAY.INTL(N85-1,1,V85,'Resmi Tatiller'!$A$2:$A$17))))))</f>
        <v/>
      </c>
      <c r="X85" s="8" t="str">
        <f t="shared" si="58"/>
        <v/>
      </c>
      <c r="Y85" s="11" t="str">
        <f t="shared" si="59"/>
        <v/>
      </c>
      <c r="Z85" s="11" t="str">
        <f t="shared" si="60"/>
        <v/>
      </c>
      <c r="AA85" s="11" t="str">
        <f t="shared" si="61"/>
        <v/>
      </c>
      <c r="AB85" s="11" t="str">
        <f t="shared" si="62"/>
        <v/>
      </c>
      <c r="AC85" s="12" t="str">
        <f t="shared" si="63"/>
        <v/>
      </c>
      <c r="AD85" s="6" t="str">
        <f t="shared" si="64"/>
        <v>Gündüz</v>
      </c>
      <c r="AE85" s="18" t="str">
        <f t="shared" si="67"/>
        <v/>
      </c>
      <c r="AF85" s="18" t="str">
        <f t="shared" si="68"/>
        <v/>
      </c>
      <c r="AG85" s="19" t="str">
        <f t="shared" si="69"/>
        <v/>
      </c>
      <c r="AH85" s="18" t="str">
        <f>IF(AF85="","",WORKDAY.INTL(AF85-1,1,V85,'Resmi Tatiller'!$A$2:$A$17))</f>
        <v/>
      </c>
      <c r="AI85" s="18" t="str">
        <f t="shared" si="70"/>
        <v/>
      </c>
      <c r="AJ85" s="18" t="str">
        <f>IF(AE85="","",IF(AH85&lt;&gt;AF85,AH85+TIME(8,0,0),IF(AG85&lt;TIME(8,0,0),AF85+TIME(8,0,0),IF(AG85&lt;TIME(12,0,0),AE85,IF(AG85&lt;TIME(12,45,0),AF85+TIME(12,45,0),IF(AG85&lt;TIME(15,0,0),AE85,IF(AG85&lt;TIME(15,15,0),AF85+TIME(15,15,0),IF(AG85&lt;TIME(18,0,0),AE85,WORKDAY.INTL(AF85,1,V85,'Resmi Tatiller'!$A$2:$A$17)+TIME(8,0,0)))))))))</f>
        <v/>
      </c>
      <c r="AK85" s="18" t="str">
        <f>IF(AE85="","",IF(AH85&lt;&gt;AF85,AH85+TIME(8,0,0),IF(AG85&lt;TIME(8,0,0),AF85+TIME(8,0,0),IF(AG85&lt;TIME(12,0,0),AE85,IF(AG85&lt;TIME(12,45,0),AF85+TIME(12,45,0),IF(AG85&lt;TIME(15,0,0),AE85,IF(AG85&lt;TIME(15,15,0),AF85+TIME(15,15,0),IF(AG85&lt;TIME(20,0,0),AE85,WORKDAY.INTL(AF85,1,V85,'Resmi Tatiller'!$A$2:$A$17)+TIME(8,0,0)))))))))</f>
        <v/>
      </c>
      <c r="AL85" s="18" t="str">
        <f t="shared" si="71"/>
        <v/>
      </c>
    </row>
    <row r="86" spans="1:38" x14ac:dyDescent="0.25">
      <c r="A86" s="6" t="str">
        <f t="shared" si="48"/>
        <v/>
      </c>
      <c r="B86" s="6"/>
      <c r="C86" s="7" t="str">
        <f>IFERROR(VLOOKUP(B86,'Ürün Veri'!$A:$E,2,FALSE),"")</f>
        <v/>
      </c>
      <c r="D86" s="7" t="str">
        <f>IFERROR(VLOOKUP(B86,'Ürün Veri'!$A:$E,3,FALSE),"")</f>
        <v/>
      </c>
      <c r="E86" s="7" t="str">
        <f>IFERROR(VLOOKUP(B86,'Ürün Veri'!$A:$E,4,FALSE),"")</f>
        <v/>
      </c>
      <c r="F86" s="7" t="str">
        <f>IFERROR(VLOOKUP(B86,'Ürün Veri'!$A:$E,5,FALSE),"")</f>
        <v/>
      </c>
      <c r="G86" s="6"/>
      <c r="H86" s="6"/>
      <c r="I86" s="14">
        <v>10</v>
      </c>
      <c r="J86" s="15">
        <f t="shared" si="49"/>
        <v>45</v>
      </c>
      <c r="K86" s="15">
        <f t="shared" si="50"/>
        <v>15</v>
      </c>
      <c r="L86" s="8">
        <f t="shared" si="51"/>
        <v>9</v>
      </c>
      <c r="M86" s="6" t="s">
        <v>763</v>
      </c>
      <c r="N86" s="9" t="str">
        <f t="shared" si="65"/>
        <v/>
      </c>
      <c r="O86" s="10" t="str">
        <f t="shared" si="66"/>
        <v/>
      </c>
      <c r="P86" s="8" t="str">
        <f t="shared" si="52"/>
        <v/>
      </c>
      <c r="Q86" s="8" t="str">
        <f t="shared" si="53"/>
        <v/>
      </c>
      <c r="R86" s="9" t="str">
        <f>IF(AB86="","",WORKDAY.INTL(W86,AA86,V86,'Resmi Tatiller'!$A$2:$A$17))</f>
        <v/>
      </c>
      <c r="S86" s="10" t="str">
        <f t="shared" si="54"/>
        <v/>
      </c>
      <c r="T86" s="8" t="str">
        <f t="shared" si="55"/>
        <v>Boş</v>
      </c>
      <c r="U86" s="8">
        <f t="shared" si="56"/>
        <v>540</v>
      </c>
      <c r="V86" s="11" t="str">
        <f t="shared" si="57"/>
        <v>0000011</v>
      </c>
      <c r="W86" s="9" t="str">
        <f>IF(OR(N86="",O86=""),"",IF($AD86="24 Saat",N86,IF($AD86="12 Saat",IF(O86&gt;=TIME(20,0,0),WORKDAY.INTL(N86,1,V86,'Resmi Tatiller'!$A$2:$A$17),WORKDAY.INTL(N86-1,1,V86,'Resmi Tatiller'!$A$2:$A$17)),IF($AD86="2 Vardiya",IF(O86&lt;TIME(6,0,0),N86-1,IF(O86&lt;TIME(8,0,0),WORKDAY.INTL(N86-1,1,V86,'Resmi Tatiller'!$A$2:$A$17),N86)),IF(O86&gt;=TIME(18,0,0),WORKDAY.INTL(N86,1,V86,'Resmi Tatiller'!$A$2:$A$17),WORKDAY.INTL(N86-1,1,V86,'Resmi Tatiller'!$A$2:$A$17))))))</f>
        <v/>
      </c>
      <c r="X86" s="8" t="str">
        <f t="shared" si="58"/>
        <v/>
      </c>
      <c r="Y86" s="11" t="str">
        <f t="shared" si="59"/>
        <v/>
      </c>
      <c r="Z86" s="11" t="str">
        <f t="shared" si="60"/>
        <v/>
      </c>
      <c r="AA86" s="11" t="str">
        <f t="shared" si="61"/>
        <v/>
      </c>
      <c r="AB86" s="11" t="str">
        <f t="shared" si="62"/>
        <v/>
      </c>
      <c r="AC86" s="12" t="str">
        <f t="shared" si="63"/>
        <v/>
      </c>
      <c r="AD86" s="6" t="str">
        <f t="shared" si="64"/>
        <v>Gündüz</v>
      </c>
      <c r="AE86" s="18" t="str">
        <f t="shared" si="67"/>
        <v/>
      </c>
      <c r="AF86" s="18" t="str">
        <f t="shared" si="68"/>
        <v/>
      </c>
      <c r="AG86" s="19" t="str">
        <f t="shared" si="69"/>
        <v/>
      </c>
      <c r="AH86" s="18" t="str">
        <f>IF(AF86="","",WORKDAY.INTL(AF86-1,1,V86,'Resmi Tatiller'!$A$2:$A$17))</f>
        <v/>
      </c>
      <c r="AI86" s="18" t="str">
        <f t="shared" si="70"/>
        <v/>
      </c>
      <c r="AJ86" s="18" t="str">
        <f>IF(AE86="","",IF(AH86&lt;&gt;AF86,AH86+TIME(8,0,0),IF(AG86&lt;TIME(8,0,0),AF86+TIME(8,0,0),IF(AG86&lt;TIME(12,0,0),AE86,IF(AG86&lt;TIME(12,45,0),AF86+TIME(12,45,0),IF(AG86&lt;TIME(15,0,0),AE86,IF(AG86&lt;TIME(15,15,0),AF86+TIME(15,15,0),IF(AG86&lt;TIME(18,0,0),AE86,WORKDAY.INTL(AF86,1,V86,'Resmi Tatiller'!$A$2:$A$17)+TIME(8,0,0)))))))))</f>
        <v/>
      </c>
      <c r="AK86" s="18" t="str">
        <f>IF(AE86="","",IF(AH86&lt;&gt;AF86,AH86+TIME(8,0,0),IF(AG86&lt;TIME(8,0,0),AF86+TIME(8,0,0),IF(AG86&lt;TIME(12,0,0),AE86,IF(AG86&lt;TIME(12,45,0),AF86+TIME(12,45,0),IF(AG86&lt;TIME(15,0,0),AE86,IF(AG86&lt;TIME(15,15,0),AF86+TIME(15,15,0),IF(AG86&lt;TIME(20,0,0),AE86,WORKDAY.INTL(AF86,1,V86,'Resmi Tatiller'!$A$2:$A$17)+TIME(8,0,0)))))))))</f>
        <v/>
      </c>
      <c r="AL86" s="18" t="str">
        <f t="shared" si="71"/>
        <v/>
      </c>
    </row>
    <row r="87" spans="1:38" x14ac:dyDescent="0.25">
      <c r="A87" s="6" t="str">
        <f t="shared" si="48"/>
        <v/>
      </c>
      <c r="B87" s="6"/>
      <c r="C87" s="7" t="str">
        <f>IFERROR(VLOOKUP(B87,'Ürün Veri'!$A:$E,2,FALSE),"")</f>
        <v/>
      </c>
      <c r="D87" s="7" t="str">
        <f>IFERROR(VLOOKUP(B87,'Ürün Veri'!$A:$E,3,FALSE),"")</f>
        <v/>
      </c>
      <c r="E87" s="7" t="str">
        <f>IFERROR(VLOOKUP(B87,'Ürün Veri'!$A:$E,4,FALSE),"")</f>
        <v/>
      </c>
      <c r="F87" s="7" t="str">
        <f>IFERROR(VLOOKUP(B87,'Ürün Veri'!$A:$E,5,FALSE),"")</f>
        <v/>
      </c>
      <c r="G87" s="6"/>
      <c r="H87" s="6"/>
      <c r="I87" s="14">
        <v>10</v>
      </c>
      <c r="J87" s="15">
        <f t="shared" si="49"/>
        <v>45</v>
      </c>
      <c r="K87" s="15">
        <f t="shared" si="50"/>
        <v>15</v>
      </c>
      <c r="L87" s="8">
        <f t="shared" si="51"/>
        <v>9</v>
      </c>
      <c r="M87" s="6" t="s">
        <v>763</v>
      </c>
      <c r="N87" s="9" t="str">
        <f t="shared" si="65"/>
        <v/>
      </c>
      <c r="O87" s="10" t="str">
        <f t="shared" si="66"/>
        <v/>
      </c>
      <c r="P87" s="8" t="str">
        <f t="shared" si="52"/>
        <v/>
      </c>
      <c r="Q87" s="8" t="str">
        <f t="shared" si="53"/>
        <v/>
      </c>
      <c r="R87" s="9" t="str">
        <f>IF(AB87="","",WORKDAY.INTL(W87,AA87,V87,'Resmi Tatiller'!$A$2:$A$17))</f>
        <v/>
      </c>
      <c r="S87" s="10" t="str">
        <f t="shared" si="54"/>
        <v/>
      </c>
      <c r="T87" s="8" t="str">
        <f t="shared" si="55"/>
        <v>Boş</v>
      </c>
      <c r="U87" s="8">
        <f t="shared" si="56"/>
        <v>540</v>
      </c>
      <c r="V87" s="11" t="str">
        <f t="shared" si="57"/>
        <v>0000011</v>
      </c>
      <c r="W87" s="9" t="str">
        <f>IF(OR(N87="",O87=""),"",IF($AD87="24 Saat",N87,IF($AD87="12 Saat",IF(O87&gt;=TIME(20,0,0),WORKDAY.INTL(N87,1,V87,'Resmi Tatiller'!$A$2:$A$17),WORKDAY.INTL(N87-1,1,V87,'Resmi Tatiller'!$A$2:$A$17)),IF($AD87="2 Vardiya",IF(O87&lt;TIME(6,0,0),N87-1,IF(O87&lt;TIME(8,0,0),WORKDAY.INTL(N87-1,1,V87,'Resmi Tatiller'!$A$2:$A$17),N87)),IF(O87&gt;=TIME(18,0,0),WORKDAY.INTL(N87,1,V87,'Resmi Tatiller'!$A$2:$A$17),WORKDAY.INTL(N87-1,1,V87,'Resmi Tatiller'!$A$2:$A$17))))))</f>
        <v/>
      </c>
      <c r="X87" s="8" t="str">
        <f t="shared" si="58"/>
        <v/>
      </c>
      <c r="Y87" s="11" t="str">
        <f t="shared" si="59"/>
        <v/>
      </c>
      <c r="Z87" s="11" t="str">
        <f t="shared" si="60"/>
        <v/>
      </c>
      <c r="AA87" s="11" t="str">
        <f t="shared" si="61"/>
        <v/>
      </c>
      <c r="AB87" s="11" t="str">
        <f t="shared" si="62"/>
        <v/>
      </c>
      <c r="AC87" s="12" t="str">
        <f t="shared" si="63"/>
        <v/>
      </c>
      <c r="AD87" s="6" t="str">
        <f t="shared" si="64"/>
        <v>Gündüz</v>
      </c>
      <c r="AE87" s="18" t="str">
        <f t="shared" si="67"/>
        <v/>
      </c>
      <c r="AF87" s="18" t="str">
        <f t="shared" si="68"/>
        <v/>
      </c>
      <c r="AG87" s="19" t="str">
        <f t="shared" si="69"/>
        <v/>
      </c>
      <c r="AH87" s="18" t="str">
        <f>IF(AF87="","",WORKDAY.INTL(AF87-1,1,V87,'Resmi Tatiller'!$A$2:$A$17))</f>
        <v/>
      </c>
      <c r="AI87" s="18" t="str">
        <f t="shared" si="70"/>
        <v/>
      </c>
      <c r="AJ87" s="18" t="str">
        <f>IF(AE87="","",IF(AH87&lt;&gt;AF87,AH87+TIME(8,0,0),IF(AG87&lt;TIME(8,0,0),AF87+TIME(8,0,0),IF(AG87&lt;TIME(12,0,0),AE87,IF(AG87&lt;TIME(12,45,0),AF87+TIME(12,45,0),IF(AG87&lt;TIME(15,0,0),AE87,IF(AG87&lt;TIME(15,15,0),AF87+TIME(15,15,0),IF(AG87&lt;TIME(18,0,0),AE87,WORKDAY.INTL(AF87,1,V87,'Resmi Tatiller'!$A$2:$A$17)+TIME(8,0,0)))))))))</f>
        <v/>
      </c>
      <c r="AK87" s="18" t="str">
        <f>IF(AE87="","",IF(AH87&lt;&gt;AF87,AH87+TIME(8,0,0),IF(AG87&lt;TIME(8,0,0),AF87+TIME(8,0,0),IF(AG87&lt;TIME(12,0,0),AE87,IF(AG87&lt;TIME(12,45,0),AF87+TIME(12,45,0),IF(AG87&lt;TIME(15,0,0),AE87,IF(AG87&lt;TIME(15,15,0),AF87+TIME(15,15,0),IF(AG87&lt;TIME(20,0,0),AE87,WORKDAY.INTL(AF87,1,V87,'Resmi Tatiller'!$A$2:$A$17)+TIME(8,0,0)))))))))</f>
        <v/>
      </c>
      <c r="AL87" s="18" t="str">
        <f t="shared" si="71"/>
        <v/>
      </c>
    </row>
    <row r="88" spans="1:38" x14ac:dyDescent="0.25">
      <c r="A88" s="6" t="str">
        <f t="shared" si="48"/>
        <v/>
      </c>
      <c r="B88" s="6"/>
      <c r="C88" s="7" t="str">
        <f>IFERROR(VLOOKUP(B88,'Ürün Veri'!$A:$E,2,FALSE),"")</f>
        <v/>
      </c>
      <c r="D88" s="7" t="str">
        <f>IFERROR(VLOOKUP(B88,'Ürün Veri'!$A:$E,3,FALSE),"")</f>
        <v/>
      </c>
      <c r="E88" s="7" t="str">
        <f>IFERROR(VLOOKUP(B88,'Ürün Veri'!$A:$E,4,FALSE),"")</f>
        <v/>
      </c>
      <c r="F88" s="7" t="str">
        <f>IFERROR(VLOOKUP(B88,'Ürün Veri'!$A:$E,5,FALSE),"")</f>
        <v/>
      </c>
      <c r="G88" s="6"/>
      <c r="H88" s="6"/>
      <c r="I88" s="14">
        <v>10</v>
      </c>
      <c r="J88" s="15">
        <f t="shared" si="49"/>
        <v>45</v>
      </c>
      <c r="K88" s="15">
        <f t="shared" si="50"/>
        <v>15</v>
      </c>
      <c r="L88" s="8">
        <f t="shared" si="51"/>
        <v>9</v>
      </c>
      <c r="M88" s="6" t="s">
        <v>763</v>
      </c>
      <c r="N88" s="9" t="str">
        <f t="shared" si="65"/>
        <v/>
      </c>
      <c r="O88" s="10" t="str">
        <f t="shared" si="66"/>
        <v/>
      </c>
      <c r="P88" s="8" t="str">
        <f t="shared" si="52"/>
        <v/>
      </c>
      <c r="Q88" s="8" t="str">
        <f t="shared" si="53"/>
        <v/>
      </c>
      <c r="R88" s="9" t="str">
        <f>IF(AB88="","",WORKDAY.INTL(W88,AA88,V88,'Resmi Tatiller'!$A$2:$A$17))</f>
        <v/>
      </c>
      <c r="S88" s="10" t="str">
        <f t="shared" si="54"/>
        <v/>
      </c>
      <c r="T88" s="8" t="str">
        <f t="shared" si="55"/>
        <v>Boş</v>
      </c>
      <c r="U88" s="8">
        <f t="shared" si="56"/>
        <v>540</v>
      </c>
      <c r="V88" s="11" t="str">
        <f t="shared" si="57"/>
        <v>0000011</v>
      </c>
      <c r="W88" s="9" t="str">
        <f>IF(OR(N88="",O88=""),"",IF($AD88="24 Saat",N88,IF($AD88="12 Saat",IF(O88&gt;=TIME(20,0,0),WORKDAY.INTL(N88,1,V88,'Resmi Tatiller'!$A$2:$A$17),WORKDAY.INTL(N88-1,1,V88,'Resmi Tatiller'!$A$2:$A$17)),IF($AD88="2 Vardiya",IF(O88&lt;TIME(6,0,0),N88-1,IF(O88&lt;TIME(8,0,0),WORKDAY.INTL(N88-1,1,V88,'Resmi Tatiller'!$A$2:$A$17),N88)),IF(O88&gt;=TIME(18,0,0),WORKDAY.INTL(N88,1,V88,'Resmi Tatiller'!$A$2:$A$17),WORKDAY.INTL(N88-1,1,V88,'Resmi Tatiller'!$A$2:$A$17))))))</f>
        <v/>
      </c>
      <c r="X88" s="8" t="str">
        <f t="shared" si="58"/>
        <v/>
      </c>
      <c r="Y88" s="11" t="str">
        <f t="shared" si="59"/>
        <v/>
      </c>
      <c r="Z88" s="11" t="str">
        <f t="shared" si="60"/>
        <v/>
      </c>
      <c r="AA88" s="11" t="str">
        <f t="shared" si="61"/>
        <v/>
      </c>
      <c r="AB88" s="11" t="str">
        <f t="shared" si="62"/>
        <v/>
      </c>
      <c r="AC88" s="12" t="str">
        <f t="shared" si="63"/>
        <v/>
      </c>
      <c r="AD88" s="6" t="str">
        <f t="shared" si="64"/>
        <v>Gündüz</v>
      </c>
      <c r="AE88" s="18" t="str">
        <f t="shared" si="67"/>
        <v/>
      </c>
      <c r="AF88" s="18" t="str">
        <f t="shared" si="68"/>
        <v/>
      </c>
      <c r="AG88" s="19" t="str">
        <f t="shared" si="69"/>
        <v/>
      </c>
      <c r="AH88" s="18" t="str">
        <f>IF(AF88="","",WORKDAY.INTL(AF88-1,1,V88,'Resmi Tatiller'!$A$2:$A$17))</f>
        <v/>
      </c>
      <c r="AI88" s="18" t="str">
        <f t="shared" si="70"/>
        <v/>
      </c>
      <c r="AJ88" s="18" t="str">
        <f>IF(AE88="","",IF(AH88&lt;&gt;AF88,AH88+TIME(8,0,0),IF(AG88&lt;TIME(8,0,0),AF88+TIME(8,0,0),IF(AG88&lt;TIME(12,0,0),AE88,IF(AG88&lt;TIME(12,45,0),AF88+TIME(12,45,0),IF(AG88&lt;TIME(15,0,0),AE88,IF(AG88&lt;TIME(15,15,0),AF88+TIME(15,15,0),IF(AG88&lt;TIME(18,0,0),AE88,WORKDAY.INTL(AF88,1,V88,'Resmi Tatiller'!$A$2:$A$17)+TIME(8,0,0)))))))))</f>
        <v/>
      </c>
      <c r="AK88" s="18" t="str">
        <f>IF(AE88="","",IF(AH88&lt;&gt;AF88,AH88+TIME(8,0,0),IF(AG88&lt;TIME(8,0,0),AF88+TIME(8,0,0),IF(AG88&lt;TIME(12,0,0),AE88,IF(AG88&lt;TIME(12,45,0),AF88+TIME(12,45,0),IF(AG88&lt;TIME(15,0,0),AE88,IF(AG88&lt;TIME(15,15,0),AF88+TIME(15,15,0),IF(AG88&lt;TIME(20,0,0),AE88,WORKDAY.INTL(AF88,1,V88,'Resmi Tatiller'!$A$2:$A$17)+TIME(8,0,0)))))))))</f>
        <v/>
      </c>
      <c r="AL88" s="18" t="str">
        <f t="shared" si="71"/>
        <v/>
      </c>
    </row>
    <row r="89" spans="1:38" x14ac:dyDescent="0.25">
      <c r="A89" s="6" t="str">
        <f t="shared" si="48"/>
        <v/>
      </c>
      <c r="B89" s="6"/>
      <c r="C89" s="7" t="str">
        <f>IFERROR(VLOOKUP(B89,'Ürün Veri'!$A:$E,2,FALSE),"")</f>
        <v/>
      </c>
      <c r="D89" s="7" t="str">
        <f>IFERROR(VLOOKUP(B89,'Ürün Veri'!$A:$E,3,FALSE),"")</f>
        <v/>
      </c>
      <c r="E89" s="7" t="str">
        <f>IFERROR(VLOOKUP(B89,'Ürün Veri'!$A:$E,4,FALSE),"")</f>
        <v/>
      </c>
      <c r="F89" s="7" t="str">
        <f>IFERROR(VLOOKUP(B89,'Ürün Veri'!$A:$E,5,FALSE),"")</f>
        <v/>
      </c>
      <c r="G89" s="6"/>
      <c r="H89" s="6"/>
      <c r="I89" s="14">
        <v>10</v>
      </c>
      <c r="J89" s="15">
        <f t="shared" si="49"/>
        <v>45</v>
      </c>
      <c r="K89" s="15">
        <f t="shared" si="50"/>
        <v>15</v>
      </c>
      <c r="L89" s="8">
        <f t="shared" si="51"/>
        <v>9</v>
      </c>
      <c r="M89" s="6" t="s">
        <v>763</v>
      </c>
      <c r="N89" s="9" t="str">
        <f t="shared" si="65"/>
        <v/>
      </c>
      <c r="O89" s="10" t="str">
        <f t="shared" si="66"/>
        <v/>
      </c>
      <c r="P89" s="8" t="str">
        <f t="shared" si="52"/>
        <v/>
      </c>
      <c r="Q89" s="8" t="str">
        <f t="shared" si="53"/>
        <v/>
      </c>
      <c r="R89" s="9" t="str">
        <f>IF(AB89="","",WORKDAY.INTL(W89,AA89,V89,'Resmi Tatiller'!$A$2:$A$17))</f>
        <v/>
      </c>
      <c r="S89" s="10" t="str">
        <f t="shared" si="54"/>
        <v/>
      </c>
      <c r="T89" s="8" t="str">
        <f t="shared" si="55"/>
        <v>Boş</v>
      </c>
      <c r="U89" s="8">
        <f t="shared" si="56"/>
        <v>540</v>
      </c>
      <c r="V89" s="11" t="str">
        <f t="shared" si="57"/>
        <v>0000011</v>
      </c>
      <c r="W89" s="9" t="str">
        <f>IF(OR(N89="",O89=""),"",IF($AD89="24 Saat",N89,IF($AD89="12 Saat",IF(O89&gt;=TIME(20,0,0),WORKDAY.INTL(N89,1,V89,'Resmi Tatiller'!$A$2:$A$17),WORKDAY.INTL(N89-1,1,V89,'Resmi Tatiller'!$A$2:$A$17)),IF($AD89="2 Vardiya",IF(O89&lt;TIME(6,0,0),N89-1,IF(O89&lt;TIME(8,0,0),WORKDAY.INTL(N89-1,1,V89,'Resmi Tatiller'!$A$2:$A$17),N89)),IF(O89&gt;=TIME(18,0,0),WORKDAY.INTL(N89,1,V89,'Resmi Tatiller'!$A$2:$A$17),WORKDAY.INTL(N89-1,1,V89,'Resmi Tatiller'!$A$2:$A$17))))))</f>
        <v/>
      </c>
      <c r="X89" s="8" t="str">
        <f t="shared" si="58"/>
        <v/>
      </c>
      <c r="Y89" s="11" t="str">
        <f t="shared" si="59"/>
        <v/>
      </c>
      <c r="Z89" s="11" t="str">
        <f t="shared" si="60"/>
        <v/>
      </c>
      <c r="AA89" s="11" t="str">
        <f t="shared" si="61"/>
        <v/>
      </c>
      <c r="AB89" s="11" t="str">
        <f t="shared" si="62"/>
        <v/>
      </c>
      <c r="AC89" s="12" t="str">
        <f t="shared" si="63"/>
        <v/>
      </c>
      <c r="AD89" s="6" t="str">
        <f t="shared" si="64"/>
        <v>Gündüz</v>
      </c>
      <c r="AE89" s="18" t="str">
        <f t="shared" si="67"/>
        <v/>
      </c>
      <c r="AF89" s="18" t="str">
        <f t="shared" si="68"/>
        <v/>
      </c>
      <c r="AG89" s="19" t="str">
        <f t="shared" si="69"/>
        <v/>
      </c>
      <c r="AH89" s="18" t="str">
        <f>IF(AF89="","",WORKDAY.INTL(AF89-1,1,V89,'Resmi Tatiller'!$A$2:$A$17))</f>
        <v/>
      </c>
      <c r="AI89" s="18" t="str">
        <f t="shared" si="70"/>
        <v/>
      </c>
      <c r="AJ89" s="18" t="str">
        <f>IF(AE89="","",IF(AH89&lt;&gt;AF89,AH89+TIME(8,0,0),IF(AG89&lt;TIME(8,0,0),AF89+TIME(8,0,0),IF(AG89&lt;TIME(12,0,0),AE89,IF(AG89&lt;TIME(12,45,0),AF89+TIME(12,45,0),IF(AG89&lt;TIME(15,0,0),AE89,IF(AG89&lt;TIME(15,15,0),AF89+TIME(15,15,0),IF(AG89&lt;TIME(18,0,0),AE89,WORKDAY.INTL(AF89,1,V89,'Resmi Tatiller'!$A$2:$A$17)+TIME(8,0,0)))))))))</f>
        <v/>
      </c>
      <c r="AK89" s="18" t="str">
        <f>IF(AE89="","",IF(AH89&lt;&gt;AF89,AH89+TIME(8,0,0),IF(AG89&lt;TIME(8,0,0),AF89+TIME(8,0,0),IF(AG89&lt;TIME(12,0,0),AE89,IF(AG89&lt;TIME(12,45,0),AF89+TIME(12,45,0),IF(AG89&lt;TIME(15,0,0),AE89,IF(AG89&lt;TIME(15,15,0),AF89+TIME(15,15,0),IF(AG89&lt;TIME(20,0,0),AE89,WORKDAY.INTL(AF89,1,V89,'Resmi Tatiller'!$A$2:$A$17)+TIME(8,0,0)))))))))</f>
        <v/>
      </c>
      <c r="AL89" s="18" t="str">
        <f t="shared" si="71"/>
        <v/>
      </c>
    </row>
    <row r="90" spans="1:38" x14ac:dyDescent="0.25">
      <c r="A90" s="6" t="str">
        <f t="shared" si="48"/>
        <v/>
      </c>
      <c r="B90" s="6"/>
      <c r="C90" s="7" t="str">
        <f>IFERROR(VLOOKUP(B90,'Ürün Veri'!$A:$E,2,FALSE),"")</f>
        <v/>
      </c>
      <c r="D90" s="7" t="str">
        <f>IFERROR(VLOOKUP(B90,'Ürün Veri'!$A:$E,3,FALSE),"")</f>
        <v/>
      </c>
      <c r="E90" s="7" t="str">
        <f>IFERROR(VLOOKUP(B90,'Ürün Veri'!$A:$E,4,FALSE),"")</f>
        <v/>
      </c>
      <c r="F90" s="7" t="str">
        <f>IFERROR(VLOOKUP(B90,'Ürün Veri'!$A:$E,5,FALSE),"")</f>
        <v/>
      </c>
      <c r="G90" s="6"/>
      <c r="H90" s="6"/>
      <c r="I90" s="14">
        <v>10</v>
      </c>
      <c r="J90" s="15">
        <f t="shared" si="49"/>
        <v>45</v>
      </c>
      <c r="K90" s="15">
        <f t="shared" si="50"/>
        <v>15</v>
      </c>
      <c r="L90" s="8">
        <f t="shared" si="51"/>
        <v>9</v>
      </c>
      <c r="M90" s="6" t="s">
        <v>763</v>
      </c>
      <c r="N90" s="9" t="str">
        <f t="shared" si="65"/>
        <v/>
      </c>
      <c r="O90" s="10" t="str">
        <f t="shared" si="66"/>
        <v/>
      </c>
      <c r="P90" s="8" t="str">
        <f t="shared" si="52"/>
        <v/>
      </c>
      <c r="Q90" s="8" t="str">
        <f t="shared" si="53"/>
        <v/>
      </c>
      <c r="R90" s="9" t="str">
        <f>IF(AB90="","",WORKDAY.INTL(W90,AA90,V90,'Resmi Tatiller'!$A$2:$A$17))</f>
        <v/>
      </c>
      <c r="S90" s="10" t="str">
        <f t="shared" si="54"/>
        <v/>
      </c>
      <c r="T90" s="8" t="str">
        <f t="shared" si="55"/>
        <v>Boş</v>
      </c>
      <c r="U90" s="8">
        <f t="shared" si="56"/>
        <v>540</v>
      </c>
      <c r="V90" s="11" t="str">
        <f t="shared" si="57"/>
        <v>0000011</v>
      </c>
      <c r="W90" s="9" t="str">
        <f>IF(OR(N90="",O90=""),"",IF($AD90="24 Saat",N90,IF($AD90="12 Saat",IF(O90&gt;=TIME(20,0,0),WORKDAY.INTL(N90,1,V90,'Resmi Tatiller'!$A$2:$A$17),WORKDAY.INTL(N90-1,1,V90,'Resmi Tatiller'!$A$2:$A$17)),IF($AD90="2 Vardiya",IF(O90&lt;TIME(6,0,0),N90-1,IF(O90&lt;TIME(8,0,0),WORKDAY.INTL(N90-1,1,V90,'Resmi Tatiller'!$A$2:$A$17),N90)),IF(O90&gt;=TIME(18,0,0),WORKDAY.INTL(N90,1,V90,'Resmi Tatiller'!$A$2:$A$17),WORKDAY.INTL(N90-1,1,V90,'Resmi Tatiller'!$A$2:$A$17))))))</f>
        <v/>
      </c>
      <c r="X90" s="8" t="str">
        <f t="shared" si="58"/>
        <v/>
      </c>
      <c r="Y90" s="11" t="str">
        <f t="shared" si="59"/>
        <v/>
      </c>
      <c r="Z90" s="11" t="str">
        <f t="shared" si="60"/>
        <v/>
      </c>
      <c r="AA90" s="11" t="str">
        <f t="shared" si="61"/>
        <v/>
      </c>
      <c r="AB90" s="11" t="str">
        <f t="shared" si="62"/>
        <v/>
      </c>
      <c r="AC90" s="12" t="str">
        <f t="shared" si="63"/>
        <v/>
      </c>
      <c r="AD90" s="6" t="str">
        <f t="shared" si="64"/>
        <v>Gündüz</v>
      </c>
      <c r="AE90" s="18" t="str">
        <f t="shared" si="67"/>
        <v/>
      </c>
      <c r="AF90" s="18" t="str">
        <f t="shared" si="68"/>
        <v/>
      </c>
      <c r="AG90" s="19" t="str">
        <f t="shared" si="69"/>
        <v/>
      </c>
      <c r="AH90" s="18" t="str">
        <f>IF(AF90="","",WORKDAY.INTL(AF90-1,1,V90,'Resmi Tatiller'!$A$2:$A$17))</f>
        <v/>
      </c>
      <c r="AI90" s="18" t="str">
        <f t="shared" si="70"/>
        <v/>
      </c>
      <c r="AJ90" s="18" t="str">
        <f>IF(AE90="","",IF(AH90&lt;&gt;AF90,AH90+TIME(8,0,0),IF(AG90&lt;TIME(8,0,0),AF90+TIME(8,0,0),IF(AG90&lt;TIME(12,0,0),AE90,IF(AG90&lt;TIME(12,45,0),AF90+TIME(12,45,0),IF(AG90&lt;TIME(15,0,0),AE90,IF(AG90&lt;TIME(15,15,0),AF90+TIME(15,15,0),IF(AG90&lt;TIME(18,0,0),AE90,WORKDAY.INTL(AF90,1,V90,'Resmi Tatiller'!$A$2:$A$17)+TIME(8,0,0)))))))))</f>
        <v/>
      </c>
      <c r="AK90" s="18" t="str">
        <f>IF(AE90="","",IF(AH90&lt;&gt;AF90,AH90+TIME(8,0,0),IF(AG90&lt;TIME(8,0,0),AF90+TIME(8,0,0),IF(AG90&lt;TIME(12,0,0),AE90,IF(AG90&lt;TIME(12,45,0),AF90+TIME(12,45,0),IF(AG90&lt;TIME(15,0,0),AE90,IF(AG90&lt;TIME(15,15,0),AF90+TIME(15,15,0),IF(AG90&lt;TIME(20,0,0),AE90,WORKDAY.INTL(AF90,1,V90,'Resmi Tatiller'!$A$2:$A$17)+TIME(8,0,0)))))))))</f>
        <v/>
      </c>
      <c r="AL90" s="18" t="str">
        <f t="shared" si="71"/>
        <v/>
      </c>
    </row>
    <row r="91" spans="1:38" x14ac:dyDescent="0.25">
      <c r="A91" s="6" t="str">
        <f t="shared" si="48"/>
        <v/>
      </c>
      <c r="B91" s="6"/>
      <c r="C91" s="7" t="str">
        <f>IFERROR(VLOOKUP(B91,'Ürün Veri'!$A:$E,2,FALSE),"")</f>
        <v/>
      </c>
      <c r="D91" s="7" t="str">
        <f>IFERROR(VLOOKUP(B91,'Ürün Veri'!$A:$E,3,FALSE),"")</f>
        <v/>
      </c>
      <c r="E91" s="7" t="str">
        <f>IFERROR(VLOOKUP(B91,'Ürün Veri'!$A:$E,4,FALSE),"")</f>
        <v/>
      </c>
      <c r="F91" s="7" t="str">
        <f>IFERROR(VLOOKUP(B91,'Ürün Veri'!$A:$E,5,FALSE),"")</f>
        <v/>
      </c>
      <c r="G91" s="6"/>
      <c r="H91" s="6"/>
      <c r="I91" s="14">
        <v>10</v>
      </c>
      <c r="J91" s="15">
        <f t="shared" si="49"/>
        <v>45</v>
      </c>
      <c r="K91" s="15">
        <f t="shared" si="50"/>
        <v>15</v>
      </c>
      <c r="L91" s="8">
        <f t="shared" si="51"/>
        <v>9</v>
      </c>
      <c r="M91" s="6" t="s">
        <v>763</v>
      </c>
      <c r="N91" s="9" t="str">
        <f t="shared" si="65"/>
        <v/>
      </c>
      <c r="O91" s="10" t="str">
        <f t="shared" si="66"/>
        <v/>
      </c>
      <c r="P91" s="8" t="str">
        <f t="shared" si="52"/>
        <v/>
      </c>
      <c r="Q91" s="8" t="str">
        <f t="shared" si="53"/>
        <v/>
      </c>
      <c r="R91" s="9" t="str">
        <f>IF(AB91="","",WORKDAY.INTL(W91,AA91,V91,'Resmi Tatiller'!$A$2:$A$17))</f>
        <v/>
      </c>
      <c r="S91" s="10" t="str">
        <f t="shared" si="54"/>
        <v/>
      </c>
      <c r="T91" s="8" t="str">
        <f t="shared" si="55"/>
        <v>Boş</v>
      </c>
      <c r="U91" s="8">
        <f t="shared" si="56"/>
        <v>540</v>
      </c>
      <c r="V91" s="11" t="str">
        <f t="shared" si="57"/>
        <v>0000011</v>
      </c>
      <c r="W91" s="9" t="str">
        <f>IF(OR(N91="",O91=""),"",IF($AD91="24 Saat",N91,IF($AD91="12 Saat",IF(O91&gt;=TIME(20,0,0),WORKDAY.INTL(N91,1,V91,'Resmi Tatiller'!$A$2:$A$17),WORKDAY.INTL(N91-1,1,V91,'Resmi Tatiller'!$A$2:$A$17)),IF($AD91="2 Vardiya",IF(O91&lt;TIME(6,0,0),N91-1,IF(O91&lt;TIME(8,0,0),WORKDAY.INTL(N91-1,1,V91,'Resmi Tatiller'!$A$2:$A$17),N91)),IF(O91&gt;=TIME(18,0,0),WORKDAY.INTL(N91,1,V91,'Resmi Tatiller'!$A$2:$A$17),WORKDAY.INTL(N91-1,1,V91,'Resmi Tatiller'!$A$2:$A$17))))))</f>
        <v/>
      </c>
      <c r="X91" s="8" t="str">
        <f t="shared" si="58"/>
        <v/>
      </c>
      <c r="Y91" s="11" t="str">
        <f t="shared" si="59"/>
        <v/>
      </c>
      <c r="Z91" s="11" t="str">
        <f t="shared" si="60"/>
        <v/>
      </c>
      <c r="AA91" s="11" t="str">
        <f t="shared" si="61"/>
        <v/>
      </c>
      <c r="AB91" s="11" t="str">
        <f t="shared" si="62"/>
        <v/>
      </c>
      <c r="AC91" s="12" t="str">
        <f t="shared" si="63"/>
        <v/>
      </c>
      <c r="AD91" s="6" t="str">
        <f t="shared" si="64"/>
        <v>Gündüz</v>
      </c>
      <c r="AE91" s="18" t="str">
        <f t="shared" si="67"/>
        <v/>
      </c>
      <c r="AF91" s="18" t="str">
        <f t="shared" si="68"/>
        <v/>
      </c>
      <c r="AG91" s="19" t="str">
        <f t="shared" si="69"/>
        <v/>
      </c>
      <c r="AH91" s="18" t="str">
        <f>IF(AF91="","",WORKDAY.INTL(AF91-1,1,V91,'Resmi Tatiller'!$A$2:$A$17))</f>
        <v/>
      </c>
      <c r="AI91" s="18" t="str">
        <f t="shared" si="70"/>
        <v/>
      </c>
      <c r="AJ91" s="18" t="str">
        <f>IF(AE91="","",IF(AH91&lt;&gt;AF91,AH91+TIME(8,0,0),IF(AG91&lt;TIME(8,0,0),AF91+TIME(8,0,0),IF(AG91&lt;TIME(12,0,0),AE91,IF(AG91&lt;TIME(12,45,0),AF91+TIME(12,45,0),IF(AG91&lt;TIME(15,0,0),AE91,IF(AG91&lt;TIME(15,15,0),AF91+TIME(15,15,0),IF(AG91&lt;TIME(18,0,0),AE91,WORKDAY.INTL(AF91,1,V91,'Resmi Tatiller'!$A$2:$A$17)+TIME(8,0,0)))))))))</f>
        <v/>
      </c>
      <c r="AK91" s="18" t="str">
        <f>IF(AE91="","",IF(AH91&lt;&gt;AF91,AH91+TIME(8,0,0),IF(AG91&lt;TIME(8,0,0),AF91+TIME(8,0,0),IF(AG91&lt;TIME(12,0,0),AE91,IF(AG91&lt;TIME(12,45,0),AF91+TIME(12,45,0),IF(AG91&lt;TIME(15,0,0),AE91,IF(AG91&lt;TIME(15,15,0),AF91+TIME(15,15,0),IF(AG91&lt;TIME(20,0,0),AE91,WORKDAY.INTL(AF91,1,V91,'Resmi Tatiller'!$A$2:$A$17)+TIME(8,0,0)))))))))</f>
        <v/>
      </c>
      <c r="AL91" s="18" t="str">
        <f t="shared" si="71"/>
        <v/>
      </c>
    </row>
    <row r="92" spans="1:38" x14ac:dyDescent="0.25">
      <c r="A92" s="6" t="str">
        <f t="shared" si="48"/>
        <v/>
      </c>
      <c r="B92" s="6"/>
      <c r="C92" s="7" t="str">
        <f>IFERROR(VLOOKUP(B92,'Ürün Veri'!$A:$E,2,FALSE),"")</f>
        <v/>
      </c>
      <c r="D92" s="7" t="str">
        <f>IFERROR(VLOOKUP(B92,'Ürün Veri'!$A:$E,3,FALSE),"")</f>
        <v/>
      </c>
      <c r="E92" s="7" t="str">
        <f>IFERROR(VLOOKUP(B92,'Ürün Veri'!$A:$E,4,FALSE),"")</f>
        <v/>
      </c>
      <c r="F92" s="7" t="str">
        <f>IFERROR(VLOOKUP(B92,'Ürün Veri'!$A:$E,5,FALSE),"")</f>
        <v/>
      </c>
      <c r="G92" s="6"/>
      <c r="H92" s="6"/>
      <c r="I92" s="14">
        <v>10</v>
      </c>
      <c r="J92" s="15">
        <f t="shared" si="49"/>
        <v>45</v>
      </c>
      <c r="K92" s="15">
        <f t="shared" si="50"/>
        <v>15</v>
      </c>
      <c r="L92" s="8">
        <f t="shared" si="51"/>
        <v>9</v>
      </c>
      <c r="M92" s="6" t="s">
        <v>763</v>
      </c>
      <c r="N92" s="9" t="str">
        <f t="shared" si="65"/>
        <v/>
      </c>
      <c r="O92" s="10" t="str">
        <f t="shared" si="66"/>
        <v/>
      </c>
      <c r="P92" s="8" t="str">
        <f t="shared" si="52"/>
        <v/>
      </c>
      <c r="Q92" s="8" t="str">
        <f t="shared" si="53"/>
        <v/>
      </c>
      <c r="R92" s="9" t="str">
        <f>IF(AB92="","",WORKDAY.INTL(W92,AA92,V92,'Resmi Tatiller'!$A$2:$A$17))</f>
        <v/>
      </c>
      <c r="S92" s="10" t="str">
        <f t="shared" si="54"/>
        <v/>
      </c>
      <c r="T92" s="8" t="str">
        <f t="shared" si="55"/>
        <v>Boş</v>
      </c>
      <c r="U92" s="8">
        <f t="shared" si="56"/>
        <v>540</v>
      </c>
      <c r="V92" s="11" t="str">
        <f t="shared" si="57"/>
        <v>0000011</v>
      </c>
      <c r="W92" s="9" t="str">
        <f>IF(OR(N92="",O92=""),"",IF($AD92="24 Saat",N92,IF($AD92="12 Saat",IF(O92&gt;=TIME(20,0,0),WORKDAY.INTL(N92,1,V92,'Resmi Tatiller'!$A$2:$A$17),WORKDAY.INTL(N92-1,1,V92,'Resmi Tatiller'!$A$2:$A$17)),IF($AD92="2 Vardiya",IF(O92&lt;TIME(6,0,0),N92-1,IF(O92&lt;TIME(8,0,0),WORKDAY.INTL(N92-1,1,V92,'Resmi Tatiller'!$A$2:$A$17),N92)),IF(O92&gt;=TIME(18,0,0),WORKDAY.INTL(N92,1,V92,'Resmi Tatiller'!$A$2:$A$17),WORKDAY.INTL(N92-1,1,V92,'Resmi Tatiller'!$A$2:$A$17))))))</f>
        <v/>
      </c>
      <c r="X92" s="8" t="str">
        <f t="shared" si="58"/>
        <v/>
      </c>
      <c r="Y92" s="11" t="str">
        <f t="shared" si="59"/>
        <v/>
      </c>
      <c r="Z92" s="11" t="str">
        <f t="shared" si="60"/>
        <v/>
      </c>
      <c r="AA92" s="11" t="str">
        <f t="shared" si="61"/>
        <v/>
      </c>
      <c r="AB92" s="11" t="str">
        <f t="shared" si="62"/>
        <v/>
      </c>
      <c r="AC92" s="12" t="str">
        <f t="shared" si="63"/>
        <v/>
      </c>
      <c r="AD92" s="6" t="str">
        <f t="shared" si="64"/>
        <v>Gündüz</v>
      </c>
      <c r="AE92" s="18" t="str">
        <f t="shared" si="67"/>
        <v/>
      </c>
      <c r="AF92" s="18" t="str">
        <f t="shared" si="68"/>
        <v/>
      </c>
      <c r="AG92" s="19" t="str">
        <f t="shared" si="69"/>
        <v/>
      </c>
      <c r="AH92" s="18" t="str">
        <f>IF(AF92="","",WORKDAY.INTL(AF92-1,1,V92,'Resmi Tatiller'!$A$2:$A$17))</f>
        <v/>
      </c>
      <c r="AI92" s="18" t="str">
        <f t="shared" si="70"/>
        <v/>
      </c>
      <c r="AJ92" s="18" t="str">
        <f>IF(AE92="","",IF(AH92&lt;&gt;AF92,AH92+TIME(8,0,0),IF(AG92&lt;TIME(8,0,0),AF92+TIME(8,0,0),IF(AG92&lt;TIME(12,0,0),AE92,IF(AG92&lt;TIME(12,45,0),AF92+TIME(12,45,0),IF(AG92&lt;TIME(15,0,0),AE92,IF(AG92&lt;TIME(15,15,0),AF92+TIME(15,15,0),IF(AG92&lt;TIME(18,0,0),AE92,WORKDAY.INTL(AF92,1,V92,'Resmi Tatiller'!$A$2:$A$17)+TIME(8,0,0)))))))))</f>
        <v/>
      </c>
      <c r="AK92" s="18" t="str">
        <f>IF(AE92="","",IF(AH92&lt;&gt;AF92,AH92+TIME(8,0,0),IF(AG92&lt;TIME(8,0,0),AF92+TIME(8,0,0),IF(AG92&lt;TIME(12,0,0),AE92,IF(AG92&lt;TIME(12,45,0),AF92+TIME(12,45,0),IF(AG92&lt;TIME(15,0,0),AE92,IF(AG92&lt;TIME(15,15,0),AF92+TIME(15,15,0),IF(AG92&lt;TIME(20,0,0),AE92,WORKDAY.INTL(AF92,1,V92,'Resmi Tatiller'!$A$2:$A$17)+TIME(8,0,0)))))))))</f>
        <v/>
      </c>
      <c r="AL92" s="18" t="str">
        <f t="shared" si="71"/>
        <v/>
      </c>
    </row>
    <row r="93" spans="1:38" x14ac:dyDescent="0.25">
      <c r="A93" s="6" t="str">
        <f t="shared" si="48"/>
        <v/>
      </c>
      <c r="B93" s="6"/>
      <c r="C93" s="7" t="str">
        <f>IFERROR(VLOOKUP(B93,'Ürün Veri'!$A:$E,2,FALSE),"")</f>
        <v/>
      </c>
      <c r="D93" s="7" t="str">
        <f>IFERROR(VLOOKUP(B93,'Ürün Veri'!$A:$E,3,FALSE),"")</f>
        <v/>
      </c>
      <c r="E93" s="7" t="str">
        <f>IFERROR(VLOOKUP(B93,'Ürün Veri'!$A:$E,4,FALSE),"")</f>
        <v/>
      </c>
      <c r="F93" s="7" t="str">
        <f>IFERROR(VLOOKUP(B93,'Ürün Veri'!$A:$E,5,FALSE),"")</f>
        <v/>
      </c>
      <c r="G93" s="6"/>
      <c r="H93" s="6"/>
      <c r="I93" s="14">
        <v>10</v>
      </c>
      <c r="J93" s="15">
        <f t="shared" si="49"/>
        <v>45</v>
      </c>
      <c r="K93" s="15">
        <f t="shared" si="50"/>
        <v>15</v>
      </c>
      <c r="L93" s="8">
        <f t="shared" si="51"/>
        <v>9</v>
      </c>
      <c r="M93" s="6" t="s">
        <v>763</v>
      </c>
      <c r="N93" s="9" t="str">
        <f t="shared" si="65"/>
        <v/>
      </c>
      <c r="O93" s="10" t="str">
        <f t="shared" si="66"/>
        <v/>
      </c>
      <c r="P93" s="8" t="str">
        <f t="shared" si="52"/>
        <v/>
      </c>
      <c r="Q93" s="8" t="str">
        <f t="shared" si="53"/>
        <v/>
      </c>
      <c r="R93" s="9" t="str">
        <f>IF(AB93="","",WORKDAY.INTL(W93,AA93,V93,'Resmi Tatiller'!$A$2:$A$17))</f>
        <v/>
      </c>
      <c r="S93" s="10" t="str">
        <f t="shared" si="54"/>
        <v/>
      </c>
      <c r="T93" s="8" t="str">
        <f t="shared" si="55"/>
        <v>Boş</v>
      </c>
      <c r="U93" s="8">
        <f t="shared" si="56"/>
        <v>540</v>
      </c>
      <c r="V93" s="11" t="str">
        <f t="shared" si="57"/>
        <v>0000011</v>
      </c>
      <c r="W93" s="9" t="str">
        <f>IF(OR(N93="",O93=""),"",IF($AD93="24 Saat",N93,IF($AD93="12 Saat",IF(O93&gt;=TIME(20,0,0),WORKDAY.INTL(N93,1,V93,'Resmi Tatiller'!$A$2:$A$17),WORKDAY.INTL(N93-1,1,V93,'Resmi Tatiller'!$A$2:$A$17)),IF($AD93="2 Vardiya",IF(O93&lt;TIME(6,0,0),N93-1,IF(O93&lt;TIME(8,0,0),WORKDAY.INTL(N93-1,1,V93,'Resmi Tatiller'!$A$2:$A$17),N93)),IF(O93&gt;=TIME(18,0,0),WORKDAY.INTL(N93,1,V93,'Resmi Tatiller'!$A$2:$A$17),WORKDAY.INTL(N93-1,1,V93,'Resmi Tatiller'!$A$2:$A$17))))))</f>
        <v/>
      </c>
      <c r="X93" s="8" t="str">
        <f t="shared" si="58"/>
        <v/>
      </c>
      <c r="Y93" s="11" t="str">
        <f t="shared" si="59"/>
        <v/>
      </c>
      <c r="Z93" s="11" t="str">
        <f t="shared" si="60"/>
        <v/>
      </c>
      <c r="AA93" s="11" t="str">
        <f t="shared" si="61"/>
        <v/>
      </c>
      <c r="AB93" s="11" t="str">
        <f t="shared" si="62"/>
        <v/>
      </c>
      <c r="AC93" s="12" t="str">
        <f t="shared" si="63"/>
        <v/>
      </c>
      <c r="AD93" s="6" t="str">
        <f t="shared" si="64"/>
        <v>Gündüz</v>
      </c>
      <c r="AE93" s="18" t="str">
        <f t="shared" si="67"/>
        <v/>
      </c>
      <c r="AF93" s="18" t="str">
        <f t="shared" si="68"/>
        <v/>
      </c>
      <c r="AG93" s="19" t="str">
        <f t="shared" si="69"/>
        <v/>
      </c>
      <c r="AH93" s="18" t="str">
        <f>IF(AF93="","",WORKDAY.INTL(AF93-1,1,V93,'Resmi Tatiller'!$A$2:$A$17))</f>
        <v/>
      </c>
      <c r="AI93" s="18" t="str">
        <f t="shared" si="70"/>
        <v/>
      </c>
      <c r="AJ93" s="18" t="str">
        <f>IF(AE93="","",IF(AH93&lt;&gt;AF93,AH93+TIME(8,0,0),IF(AG93&lt;TIME(8,0,0),AF93+TIME(8,0,0),IF(AG93&lt;TIME(12,0,0),AE93,IF(AG93&lt;TIME(12,45,0),AF93+TIME(12,45,0),IF(AG93&lt;TIME(15,0,0),AE93,IF(AG93&lt;TIME(15,15,0),AF93+TIME(15,15,0),IF(AG93&lt;TIME(18,0,0),AE93,WORKDAY.INTL(AF93,1,V93,'Resmi Tatiller'!$A$2:$A$17)+TIME(8,0,0)))))))))</f>
        <v/>
      </c>
      <c r="AK93" s="18" t="str">
        <f>IF(AE93="","",IF(AH93&lt;&gt;AF93,AH93+TIME(8,0,0),IF(AG93&lt;TIME(8,0,0),AF93+TIME(8,0,0),IF(AG93&lt;TIME(12,0,0),AE93,IF(AG93&lt;TIME(12,45,0),AF93+TIME(12,45,0),IF(AG93&lt;TIME(15,0,0),AE93,IF(AG93&lt;TIME(15,15,0),AF93+TIME(15,15,0),IF(AG93&lt;TIME(20,0,0),AE93,WORKDAY.INTL(AF93,1,V93,'Resmi Tatiller'!$A$2:$A$17)+TIME(8,0,0)))))))))</f>
        <v/>
      </c>
      <c r="AL93" s="18" t="str">
        <f t="shared" si="71"/>
        <v/>
      </c>
    </row>
    <row r="94" spans="1:38" x14ac:dyDescent="0.25">
      <c r="A94" s="6" t="str">
        <f t="shared" si="48"/>
        <v/>
      </c>
      <c r="B94" s="6"/>
      <c r="C94" s="7" t="str">
        <f>IFERROR(VLOOKUP(B94,'Ürün Veri'!$A:$E,2,FALSE),"")</f>
        <v/>
      </c>
      <c r="D94" s="7" t="str">
        <f>IFERROR(VLOOKUP(B94,'Ürün Veri'!$A:$E,3,FALSE),"")</f>
        <v/>
      </c>
      <c r="E94" s="7" t="str">
        <f>IFERROR(VLOOKUP(B94,'Ürün Veri'!$A:$E,4,FALSE),"")</f>
        <v/>
      </c>
      <c r="F94" s="7" t="str">
        <f>IFERROR(VLOOKUP(B94,'Ürün Veri'!$A:$E,5,FALSE),"")</f>
        <v/>
      </c>
      <c r="G94" s="6"/>
      <c r="H94" s="6"/>
      <c r="I94" s="14">
        <v>10</v>
      </c>
      <c r="J94" s="15">
        <f t="shared" si="49"/>
        <v>45</v>
      </c>
      <c r="K94" s="15">
        <f t="shared" si="50"/>
        <v>15</v>
      </c>
      <c r="L94" s="8">
        <f t="shared" si="51"/>
        <v>9</v>
      </c>
      <c r="M94" s="6" t="s">
        <v>763</v>
      </c>
      <c r="N94" s="9" t="str">
        <f t="shared" si="65"/>
        <v/>
      </c>
      <c r="O94" s="10" t="str">
        <f t="shared" si="66"/>
        <v/>
      </c>
      <c r="P94" s="8" t="str">
        <f t="shared" si="52"/>
        <v/>
      </c>
      <c r="Q94" s="8" t="str">
        <f t="shared" si="53"/>
        <v/>
      </c>
      <c r="R94" s="9" t="str">
        <f>IF(AB94="","",WORKDAY.INTL(W94,AA94,V94,'Resmi Tatiller'!$A$2:$A$17))</f>
        <v/>
      </c>
      <c r="S94" s="10" t="str">
        <f t="shared" si="54"/>
        <v/>
      </c>
      <c r="T94" s="8" t="str">
        <f t="shared" si="55"/>
        <v>Boş</v>
      </c>
      <c r="U94" s="8">
        <f t="shared" si="56"/>
        <v>540</v>
      </c>
      <c r="V94" s="11" t="str">
        <f t="shared" si="57"/>
        <v>0000011</v>
      </c>
      <c r="W94" s="9" t="str">
        <f>IF(OR(N94="",O94=""),"",IF($AD94="24 Saat",N94,IF($AD94="12 Saat",IF(O94&gt;=TIME(20,0,0),WORKDAY.INTL(N94,1,V94,'Resmi Tatiller'!$A$2:$A$17),WORKDAY.INTL(N94-1,1,V94,'Resmi Tatiller'!$A$2:$A$17)),IF($AD94="2 Vardiya",IF(O94&lt;TIME(6,0,0),N94-1,IF(O94&lt;TIME(8,0,0),WORKDAY.INTL(N94-1,1,V94,'Resmi Tatiller'!$A$2:$A$17),N94)),IF(O94&gt;=TIME(18,0,0),WORKDAY.INTL(N94,1,V94,'Resmi Tatiller'!$A$2:$A$17),WORKDAY.INTL(N94-1,1,V94,'Resmi Tatiller'!$A$2:$A$17))))))</f>
        <v/>
      </c>
      <c r="X94" s="8" t="str">
        <f t="shared" si="58"/>
        <v/>
      </c>
      <c r="Y94" s="11" t="str">
        <f t="shared" si="59"/>
        <v/>
      </c>
      <c r="Z94" s="11" t="str">
        <f t="shared" si="60"/>
        <v/>
      </c>
      <c r="AA94" s="11" t="str">
        <f t="shared" si="61"/>
        <v/>
      </c>
      <c r="AB94" s="11" t="str">
        <f t="shared" si="62"/>
        <v/>
      </c>
      <c r="AC94" s="12" t="str">
        <f t="shared" si="63"/>
        <v/>
      </c>
      <c r="AD94" s="6" t="str">
        <f t="shared" si="64"/>
        <v>Gündüz</v>
      </c>
      <c r="AE94" s="18" t="str">
        <f t="shared" si="67"/>
        <v/>
      </c>
      <c r="AF94" s="18" t="str">
        <f t="shared" si="68"/>
        <v/>
      </c>
      <c r="AG94" s="19" t="str">
        <f t="shared" si="69"/>
        <v/>
      </c>
      <c r="AH94" s="18" t="str">
        <f>IF(AF94="","",WORKDAY.INTL(AF94-1,1,V94,'Resmi Tatiller'!$A$2:$A$17))</f>
        <v/>
      </c>
      <c r="AI94" s="18" t="str">
        <f t="shared" si="70"/>
        <v/>
      </c>
      <c r="AJ94" s="18" t="str">
        <f>IF(AE94="","",IF(AH94&lt;&gt;AF94,AH94+TIME(8,0,0),IF(AG94&lt;TIME(8,0,0),AF94+TIME(8,0,0),IF(AG94&lt;TIME(12,0,0),AE94,IF(AG94&lt;TIME(12,45,0),AF94+TIME(12,45,0),IF(AG94&lt;TIME(15,0,0),AE94,IF(AG94&lt;TIME(15,15,0),AF94+TIME(15,15,0),IF(AG94&lt;TIME(18,0,0),AE94,WORKDAY.INTL(AF94,1,V94,'Resmi Tatiller'!$A$2:$A$17)+TIME(8,0,0)))))))))</f>
        <v/>
      </c>
      <c r="AK94" s="18" t="str">
        <f>IF(AE94="","",IF(AH94&lt;&gt;AF94,AH94+TIME(8,0,0),IF(AG94&lt;TIME(8,0,0),AF94+TIME(8,0,0),IF(AG94&lt;TIME(12,0,0),AE94,IF(AG94&lt;TIME(12,45,0),AF94+TIME(12,45,0),IF(AG94&lt;TIME(15,0,0),AE94,IF(AG94&lt;TIME(15,15,0),AF94+TIME(15,15,0),IF(AG94&lt;TIME(20,0,0),AE94,WORKDAY.INTL(AF94,1,V94,'Resmi Tatiller'!$A$2:$A$17)+TIME(8,0,0)))))))))</f>
        <v/>
      </c>
      <c r="AL94" s="18" t="str">
        <f t="shared" si="71"/>
        <v/>
      </c>
    </row>
    <row r="95" spans="1:38" x14ac:dyDescent="0.25">
      <c r="A95" s="6" t="str">
        <f t="shared" si="48"/>
        <v/>
      </c>
      <c r="B95" s="6"/>
      <c r="C95" s="7" t="str">
        <f>IFERROR(VLOOKUP(B95,'Ürün Veri'!$A:$E,2,FALSE),"")</f>
        <v/>
      </c>
      <c r="D95" s="7" t="str">
        <f>IFERROR(VLOOKUP(B95,'Ürün Veri'!$A:$E,3,FALSE),"")</f>
        <v/>
      </c>
      <c r="E95" s="7" t="str">
        <f>IFERROR(VLOOKUP(B95,'Ürün Veri'!$A:$E,4,FALSE),"")</f>
        <v/>
      </c>
      <c r="F95" s="7" t="str">
        <f>IFERROR(VLOOKUP(B95,'Ürün Veri'!$A:$E,5,FALSE),"")</f>
        <v/>
      </c>
      <c r="G95" s="6"/>
      <c r="H95" s="6"/>
      <c r="I95" s="14">
        <v>10</v>
      </c>
      <c r="J95" s="15">
        <f t="shared" si="49"/>
        <v>45</v>
      </c>
      <c r="K95" s="15">
        <f t="shared" si="50"/>
        <v>15</v>
      </c>
      <c r="L95" s="8">
        <f t="shared" si="51"/>
        <v>9</v>
      </c>
      <c r="M95" s="6" t="s">
        <v>763</v>
      </c>
      <c r="N95" s="9" t="str">
        <f t="shared" si="65"/>
        <v/>
      </c>
      <c r="O95" s="10" t="str">
        <f t="shared" si="66"/>
        <v/>
      </c>
      <c r="P95" s="8" t="str">
        <f t="shared" si="52"/>
        <v/>
      </c>
      <c r="Q95" s="8" t="str">
        <f t="shared" si="53"/>
        <v/>
      </c>
      <c r="R95" s="9" t="str">
        <f>IF(AB95="","",WORKDAY.INTL(W95,AA95,V95,'Resmi Tatiller'!$A$2:$A$17))</f>
        <v/>
      </c>
      <c r="S95" s="10" t="str">
        <f t="shared" si="54"/>
        <v/>
      </c>
      <c r="T95" s="8" t="str">
        <f t="shared" si="55"/>
        <v>Boş</v>
      </c>
      <c r="U95" s="8">
        <f t="shared" si="56"/>
        <v>540</v>
      </c>
      <c r="V95" s="11" t="str">
        <f t="shared" si="57"/>
        <v>0000011</v>
      </c>
      <c r="W95" s="9" t="str">
        <f>IF(OR(N95="",O95=""),"",IF($AD95="24 Saat",N95,IF($AD95="12 Saat",IF(O95&gt;=TIME(20,0,0),WORKDAY.INTL(N95,1,V95,'Resmi Tatiller'!$A$2:$A$17),WORKDAY.INTL(N95-1,1,V95,'Resmi Tatiller'!$A$2:$A$17)),IF($AD95="2 Vardiya",IF(O95&lt;TIME(6,0,0),N95-1,IF(O95&lt;TIME(8,0,0),WORKDAY.INTL(N95-1,1,V95,'Resmi Tatiller'!$A$2:$A$17),N95)),IF(O95&gt;=TIME(18,0,0),WORKDAY.INTL(N95,1,V95,'Resmi Tatiller'!$A$2:$A$17),WORKDAY.INTL(N95-1,1,V95,'Resmi Tatiller'!$A$2:$A$17))))))</f>
        <v/>
      </c>
      <c r="X95" s="8" t="str">
        <f t="shared" si="58"/>
        <v/>
      </c>
      <c r="Y95" s="11" t="str">
        <f t="shared" si="59"/>
        <v/>
      </c>
      <c r="Z95" s="11" t="str">
        <f t="shared" si="60"/>
        <v/>
      </c>
      <c r="AA95" s="11" t="str">
        <f t="shared" si="61"/>
        <v/>
      </c>
      <c r="AB95" s="11" t="str">
        <f t="shared" si="62"/>
        <v/>
      </c>
      <c r="AC95" s="12" t="str">
        <f t="shared" si="63"/>
        <v/>
      </c>
      <c r="AD95" s="6" t="str">
        <f t="shared" si="64"/>
        <v>Gündüz</v>
      </c>
      <c r="AE95" s="18" t="str">
        <f t="shared" si="67"/>
        <v/>
      </c>
      <c r="AF95" s="18" t="str">
        <f t="shared" si="68"/>
        <v/>
      </c>
      <c r="AG95" s="19" t="str">
        <f t="shared" si="69"/>
        <v/>
      </c>
      <c r="AH95" s="18" t="str">
        <f>IF(AF95="","",WORKDAY.INTL(AF95-1,1,V95,'Resmi Tatiller'!$A$2:$A$17))</f>
        <v/>
      </c>
      <c r="AI95" s="18" t="str">
        <f t="shared" si="70"/>
        <v/>
      </c>
      <c r="AJ95" s="18" t="str">
        <f>IF(AE95="","",IF(AH95&lt;&gt;AF95,AH95+TIME(8,0,0),IF(AG95&lt;TIME(8,0,0),AF95+TIME(8,0,0),IF(AG95&lt;TIME(12,0,0),AE95,IF(AG95&lt;TIME(12,45,0),AF95+TIME(12,45,0),IF(AG95&lt;TIME(15,0,0),AE95,IF(AG95&lt;TIME(15,15,0),AF95+TIME(15,15,0),IF(AG95&lt;TIME(18,0,0),AE95,WORKDAY.INTL(AF95,1,V95,'Resmi Tatiller'!$A$2:$A$17)+TIME(8,0,0)))))))))</f>
        <v/>
      </c>
      <c r="AK95" s="18" t="str">
        <f>IF(AE95="","",IF(AH95&lt;&gt;AF95,AH95+TIME(8,0,0),IF(AG95&lt;TIME(8,0,0),AF95+TIME(8,0,0),IF(AG95&lt;TIME(12,0,0),AE95,IF(AG95&lt;TIME(12,45,0),AF95+TIME(12,45,0),IF(AG95&lt;TIME(15,0,0),AE95,IF(AG95&lt;TIME(15,15,0),AF95+TIME(15,15,0),IF(AG95&lt;TIME(20,0,0),AE95,WORKDAY.INTL(AF95,1,V95,'Resmi Tatiller'!$A$2:$A$17)+TIME(8,0,0)))))))))</f>
        <v/>
      </c>
      <c r="AL95" s="18" t="str">
        <f t="shared" si="71"/>
        <v/>
      </c>
    </row>
    <row r="96" spans="1:38" x14ac:dyDescent="0.25">
      <c r="A96" s="6" t="str">
        <f t="shared" si="48"/>
        <v/>
      </c>
      <c r="B96" s="6"/>
      <c r="C96" s="7" t="str">
        <f>IFERROR(VLOOKUP(B96,'Ürün Veri'!$A:$E,2,FALSE),"")</f>
        <v/>
      </c>
      <c r="D96" s="7" t="str">
        <f>IFERROR(VLOOKUP(B96,'Ürün Veri'!$A:$E,3,FALSE),"")</f>
        <v/>
      </c>
      <c r="E96" s="7" t="str">
        <f>IFERROR(VLOOKUP(B96,'Ürün Veri'!$A:$E,4,FALSE),"")</f>
        <v/>
      </c>
      <c r="F96" s="7" t="str">
        <f>IFERROR(VLOOKUP(B96,'Ürün Veri'!$A:$E,5,FALSE),"")</f>
        <v/>
      </c>
      <c r="G96" s="6"/>
      <c r="H96" s="6"/>
      <c r="I96" s="14">
        <v>10</v>
      </c>
      <c r="J96" s="15">
        <f t="shared" si="49"/>
        <v>45</v>
      </c>
      <c r="K96" s="15">
        <f t="shared" si="50"/>
        <v>15</v>
      </c>
      <c r="L96" s="8">
        <f t="shared" si="51"/>
        <v>9</v>
      </c>
      <c r="M96" s="6" t="s">
        <v>763</v>
      </c>
      <c r="N96" s="9" t="str">
        <f t="shared" si="65"/>
        <v/>
      </c>
      <c r="O96" s="10" t="str">
        <f t="shared" si="66"/>
        <v/>
      </c>
      <c r="P96" s="8" t="str">
        <f t="shared" si="52"/>
        <v/>
      </c>
      <c r="Q96" s="8" t="str">
        <f t="shared" si="53"/>
        <v/>
      </c>
      <c r="R96" s="9" t="str">
        <f>IF(AB96="","",WORKDAY.INTL(W96,AA96,V96,'Resmi Tatiller'!$A$2:$A$17))</f>
        <v/>
      </c>
      <c r="S96" s="10" t="str">
        <f t="shared" si="54"/>
        <v/>
      </c>
      <c r="T96" s="8" t="str">
        <f t="shared" si="55"/>
        <v>Boş</v>
      </c>
      <c r="U96" s="8">
        <f t="shared" si="56"/>
        <v>540</v>
      </c>
      <c r="V96" s="11" t="str">
        <f t="shared" si="57"/>
        <v>0000011</v>
      </c>
      <c r="W96" s="9" t="str">
        <f>IF(OR(N96="",O96=""),"",IF($AD96="24 Saat",N96,IF($AD96="12 Saat",IF(O96&gt;=TIME(20,0,0),WORKDAY.INTL(N96,1,V96,'Resmi Tatiller'!$A$2:$A$17),WORKDAY.INTL(N96-1,1,V96,'Resmi Tatiller'!$A$2:$A$17)),IF($AD96="2 Vardiya",IF(O96&lt;TIME(6,0,0),N96-1,IF(O96&lt;TIME(8,0,0),WORKDAY.INTL(N96-1,1,V96,'Resmi Tatiller'!$A$2:$A$17),N96)),IF(O96&gt;=TIME(18,0,0),WORKDAY.INTL(N96,1,V96,'Resmi Tatiller'!$A$2:$A$17),WORKDAY.INTL(N96-1,1,V96,'Resmi Tatiller'!$A$2:$A$17))))))</f>
        <v/>
      </c>
      <c r="X96" s="8" t="str">
        <f t="shared" si="58"/>
        <v/>
      </c>
      <c r="Y96" s="11" t="str">
        <f t="shared" si="59"/>
        <v/>
      </c>
      <c r="Z96" s="11" t="str">
        <f t="shared" si="60"/>
        <v/>
      </c>
      <c r="AA96" s="11" t="str">
        <f t="shared" si="61"/>
        <v/>
      </c>
      <c r="AB96" s="11" t="str">
        <f t="shared" si="62"/>
        <v/>
      </c>
      <c r="AC96" s="12" t="str">
        <f t="shared" si="63"/>
        <v/>
      </c>
      <c r="AD96" s="6" t="str">
        <f t="shared" si="64"/>
        <v>Gündüz</v>
      </c>
      <c r="AE96" s="18" t="str">
        <f t="shared" si="67"/>
        <v/>
      </c>
      <c r="AF96" s="18" t="str">
        <f t="shared" si="68"/>
        <v/>
      </c>
      <c r="AG96" s="19" t="str">
        <f t="shared" si="69"/>
        <v/>
      </c>
      <c r="AH96" s="18" t="str">
        <f>IF(AF96="","",WORKDAY.INTL(AF96-1,1,V96,'Resmi Tatiller'!$A$2:$A$17))</f>
        <v/>
      </c>
      <c r="AI96" s="18" t="str">
        <f t="shared" si="70"/>
        <v/>
      </c>
      <c r="AJ96" s="18" t="str">
        <f>IF(AE96="","",IF(AH96&lt;&gt;AF96,AH96+TIME(8,0,0),IF(AG96&lt;TIME(8,0,0),AF96+TIME(8,0,0),IF(AG96&lt;TIME(12,0,0),AE96,IF(AG96&lt;TIME(12,45,0),AF96+TIME(12,45,0),IF(AG96&lt;TIME(15,0,0),AE96,IF(AG96&lt;TIME(15,15,0),AF96+TIME(15,15,0),IF(AG96&lt;TIME(18,0,0),AE96,WORKDAY.INTL(AF96,1,V96,'Resmi Tatiller'!$A$2:$A$17)+TIME(8,0,0)))))))))</f>
        <v/>
      </c>
      <c r="AK96" s="18" t="str">
        <f>IF(AE96="","",IF(AH96&lt;&gt;AF96,AH96+TIME(8,0,0),IF(AG96&lt;TIME(8,0,0),AF96+TIME(8,0,0),IF(AG96&lt;TIME(12,0,0),AE96,IF(AG96&lt;TIME(12,45,0),AF96+TIME(12,45,0),IF(AG96&lt;TIME(15,0,0),AE96,IF(AG96&lt;TIME(15,15,0),AF96+TIME(15,15,0),IF(AG96&lt;TIME(20,0,0),AE96,WORKDAY.INTL(AF96,1,V96,'Resmi Tatiller'!$A$2:$A$17)+TIME(8,0,0)))))))))</f>
        <v/>
      </c>
      <c r="AL96" s="18" t="str">
        <f t="shared" si="71"/>
        <v/>
      </c>
    </row>
    <row r="97" spans="1:38" x14ac:dyDescent="0.25">
      <c r="A97" s="6" t="str">
        <f t="shared" si="48"/>
        <v/>
      </c>
      <c r="B97" s="6"/>
      <c r="C97" s="7" t="str">
        <f>IFERROR(VLOOKUP(B97,'Ürün Veri'!$A:$E,2,FALSE),"")</f>
        <v/>
      </c>
      <c r="D97" s="7" t="str">
        <f>IFERROR(VLOOKUP(B97,'Ürün Veri'!$A:$E,3,FALSE),"")</f>
        <v/>
      </c>
      <c r="E97" s="7" t="str">
        <f>IFERROR(VLOOKUP(B97,'Ürün Veri'!$A:$E,4,FALSE),"")</f>
        <v/>
      </c>
      <c r="F97" s="7" t="str">
        <f>IFERROR(VLOOKUP(B97,'Ürün Veri'!$A:$E,5,FALSE),"")</f>
        <v/>
      </c>
      <c r="G97" s="6"/>
      <c r="H97" s="6"/>
      <c r="I97" s="14">
        <v>10</v>
      </c>
      <c r="J97" s="15">
        <f t="shared" si="49"/>
        <v>45</v>
      </c>
      <c r="K97" s="15">
        <f t="shared" si="50"/>
        <v>15</v>
      </c>
      <c r="L97" s="8">
        <f t="shared" si="51"/>
        <v>9</v>
      </c>
      <c r="M97" s="6" t="s">
        <v>763</v>
      </c>
      <c r="N97" s="9" t="str">
        <f t="shared" si="65"/>
        <v/>
      </c>
      <c r="O97" s="10" t="str">
        <f t="shared" si="66"/>
        <v/>
      </c>
      <c r="P97" s="8" t="str">
        <f t="shared" si="52"/>
        <v/>
      </c>
      <c r="Q97" s="8" t="str">
        <f t="shared" si="53"/>
        <v/>
      </c>
      <c r="R97" s="9" t="str">
        <f>IF(AB97="","",WORKDAY.INTL(W97,AA97,V97,'Resmi Tatiller'!$A$2:$A$17))</f>
        <v/>
      </c>
      <c r="S97" s="10" t="str">
        <f t="shared" si="54"/>
        <v/>
      </c>
      <c r="T97" s="8" t="str">
        <f t="shared" si="55"/>
        <v>Boş</v>
      </c>
      <c r="U97" s="8">
        <f t="shared" si="56"/>
        <v>540</v>
      </c>
      <c r="V97" s="11" t="str">
        <f t="shared" si="57"/>
        <v>0000011</v>
      </c>
      <c r="W97" s="9" t="str">
        <f>IF(OR(N97="",O97=""),"",IF($AD97="24 Saat",N97,IF($AD97="12 Saat",IF(O97&gt;=TIME(20,0,0),WORKDAY.INTL(N97,1,V97,'Resmi Tatiller'!$A$2:$A$17),WORKDAY.INTL(N97-1,1,V97,'Resmi Tatiller'!$A$2:$A$17)),IF($AD97="2 Vardiya",IF(O97&lt;TIME(6,0,0),N97-1,IF(O97&lt;TIME(8,0,0),WORKDAY.INTL(N97-1,1,V97,'Resmi Tatiller'!$A$2:$A$17),N97)),IF(O97&gt;=TIME(18,0,0),WORKDAY.INTL(N97,1,V97,'Resmi Tatiller'!$A$2:$A$17),WORKDAY.INTL(N97-1,1,V97,'Resmi Tatiller'!$A$2:$A$17))))))</f>
        <v/>
      </c>
      <c r="X97" s="8" t="str">
        <f t="shared" si="58"/>
        <v/>
      </c>
      <c r="Y97" s="11" t="str">
        <f t="shared" si="59"/>
        <v/>
      </c>
      <c r="Z97" s="11" t="str">
        <f t="shared" si="60"/>
        <v/>
      </c>
      <c r="AA97" s="11" t="str">
        <f t="shared" si="61"/>
        <v/>
      </c>
      <c r="AB97" s="11" t="str">
        <f t="shared" si="62"/>
        <v/>
      </c>
      <c r="AC97" s="12" t="str">
        <f t="shared" si="63"/>
        <v/>
      </c>
      <c r="AD97" s="6" t="str">
        <f t="shared" si="64"/>
        <v>Gündüz</v>
      </c>
      <c r="AE97" s="18" t="str">
        <f t="shared" si="67"/>
        <v/>
      </c>
      <c r="AF97" s="18" t="str">
        <f t="shared" si="68"/>
        <v/>
      </c>
      <c r="AG97" s="19" t="str">
        <f t="shared" si="69"/>
        <v/>
      </c>
      <c r="AH97" s="18" t="str">
        <f>IF(AF97="","",WORKDAY.INTL(AF97-1,1,V97,'Resmi Tatiller'!$A$2:$A$17))</f>
        <v/>
      </c>
      <c r="AI97" s="18" t="str">
        <f t="shared" si="70"/>
        <v/>
      </c>
      <c r="AJ97" s="18" t="str">
        <f>IF(AE97="","",IF(AH97&lt;&gt;AF97,AH97+TIME(8,0,0),IF(AG97&lt;TIME(8,0,0),AF97+TIME(8,0,0),IF(AG97&lt;TIME(12,0,0),AE97,IF(AG97&lt;TIME(12,45,0),AF97+TIME(12,45,0),IF(AG97&lt;TIME(15,0,0),AE97,IF(AG97&lt;TIME(15,15,0),AF97+TIME(15,15,0),IF(AG97&lt;TIME(18,0,0),AE97,WORKDAY.INTL(AF97,1,V97,'Resmi Tatiller'!$A$2:$A$17)+TIME(8,0,0)))))))))</f>
        <v/>
      </c>
      <c r="AK97" s="18" t="str">
        <f>IF(AE97="","",IF(AH97&lt;&gt;AF97,AH97+TIME(8,0,0),IF(AG97&lt;TIME(8,0,0),AF97+TIME(8,0,0),IF(AG97&lt;TIME(12,0,0),AE97,IF(AG97&lt;TIME(12,45,0),AF97+TIME(12,45,0),IF(AG97&lt;TIME(15,0,0),AE97,IF(AG97&lt;TIME(15,15,0),AF97+TIME(15,15,0),IF(AG97&lt;TIME(20,0,0),AE97,WORKDAY.INTL(AF97,1,V97,'Resmi Tatiller'!$A$2:$A$17)+TIME(8,0,0)))))))))</f>
        <v/>
      </c>
      <c r="AL97" s="18" t="str">
        <f t="shared" si="71"/>
        <v/>
      </c>
    </row>
    <row r="98" spans="1:38" x14ac:dyDescent="0.25">
      <c r="A98" s="6" t="str">
        <f t="shared" si="48"/>
        <v/>
      </c>
      <c r="B98" s="6"/>
      <c r="C98" s="7" t="str">
        <f>IFERROR(VLOOKUP(B98,'Ürün Veri'!$A:$E,2,FALSE),"")</f>
        <v/>
      </c>
      <c r="D98" s="7" t="str">
        <f>IFERROR(VLOOKUP(B98,'Ürün Veri'!$A:$E,3,FALSE),"")</f>
        <v/>
      </c>
      <c r="E98" s="7" t="str">
        <f>IFERROR(VLOOKUP(B98,'Ürün Veri'!$A:$E,4,FALSE),"")</f>
        <v/>
      </c>
      <c r="F98" s="7" t="str">
        <f>IFERROR(VLOOKUP(B98,'Ürün Veri'!$A:$E,5,FALSE),"")</f>
        <v/>
      </c>
      <c r="G98" s="6"/>
      <c r="H98" s="6"/>
      <c r="I98" s="14">
        <v>10</v>
      </c>
      <c r="J98" s="15">
        <f t="shared" si="49"/>
        <v>45</v>
      </c>
      <c r="K98" s="15">
        <f t="shared" si="50"/>
        <v>15</v>
      </c>
      <c r="L98" s="8">
        <f t="shared" si="51"/>
        <v>9</v>
      </c>
      <c r="M98" s="6" t="s">
        <v>763</v>
      </c>
      <c r="N98" s="9" t="str">
        <f t="shared" si="65"/>
        <v/>
      </c>
      <c r="O98" s="10" t="str">
        <f t="shared" si="66"/>
        <v/>
      </c>
      <c r="P98" s="8" t="str">
        <f t="shared" si="52"/>
        <v/>
      </c>
      <c r="Q98" s="8" t="str">
        <f t="shared" si="53"/>
        <v/>
      </c>
      <c r="R98" s="9" t="str">
        <f>IF(AB98="","",WORKDAY.INTL(W98,AA98,V98,'Resmi Tatiller'!$A$2:$A$17))</f>
        <v/>
      </c>
      <c r="S98" s="10" t="str">
        <f t="shared" si="54"/>
        <v/>
      </c>
      <c r="T98" s="8" t="str">
        <f t="shared" si="55"/>
        <v>Boş</v>
      </c>
      <c r="U98" s="8">
        <f t="shared" si="56"/>
        <v>540</v>
      </c>
      <c r="V98" s="11" t="str">
        <f t="shared" si="57"/>
        <v>0000011</v>
      </c>
      <c r="W98" s="9" t="str">
        <f>IF(OR(N98="",O98=""),"",IF($AD98="24 Saat",N98,IF($AD98="12 Saat",IF(O98&gt;=TIME(20,0,0),WORKDAY.INTL(N98,1,V98,'Resmi Tatiller'!$A$2:$A$17),WORKDAY.INTL(N98-1,1,V98,'Resmi Tatiller'!$A$2:$A$17)),IF($AD98="2 Vardiya",IF(O98&lt;TIME(6,0,0),N98-1,IF(O98&lt;TIME(8,0,0),WORKDAY.INTL(N98-1,1,V98,'Resmi Tatiller'!$A$2:$A$17),N98)),IF(O98&gt;=TIME(18,0,0),WORKDAY.INTL(N98,1,V98,'Resmi Tatiller'!$A$2:$A$17),WORKDAY.INTL(N98-1,1,V98,'Resmi Tatiller'!$A$2:$A$17))))))</f>
        <v/>
      </c>
      <c r="X98" s="8" t="str">
        <f t="shared" si="58"/>
        <v/>
      </c>
      <c r="Y98" s="11" t="str">
        <f t="shared" si="59"/>
        <v/>
      </c>
      <c r="Z98" s="11" t="str">
        <f t="shared" si="60"/>
        <v/>
      </c>
      <c r="AA98" s="11" t="str">
        <f t="shared" si="61"/>
        <v/>
      </c>
      <c r="AB98" s="11" t="str">
        <f t="shared" si="62"/>
        <v/>
      </c>
      <c r="AC98" s="12" t="str">
        <f t="shared" si="63"/>
        <v/>
      </c>
      <c r="AD98" s="6" t="str">
        <f t="shared" si="64"/>
        <v>Gündüz</v>
      </c>
      <c r="AE98" s="18" t="str">
        <f t="shared" si="67"/>
        <v/>
      </c>
      <c r="AF98" s="18" t="str">
        <f t="shared" si="68"/>
        <v/>
      </c>
      <c r="AG98" s="19" t="str">
        <f t="shared" si="69"/>
        <v/>
      </c>
      <c r="AH98" s="18" t="str">
        <f>IF(AF98="","",WORKDAY.INTL(AF98-1,1,V98,'Resmi Tatiller'!$A$2:$A$17))</f>
        <v/>
      </c>
      <c r="AI98" s="18" t="str">
        <f t="shared" si="70"/>
        <v/>
      </c>
      <c r="AJ98" s="18" t="str">
        <f>IF(AE98="","",IF(AH98&lt;&gt;AF98,AH98+TIME(8,0,0),IF(AG98&lt;TIME(8,0,0),AF98+TIME(8,0,0),IF(AG98&lt;TIME(12,0,0),AE98,IF(AG98&lt;TIME(12,45,0),AF98+TIME(12,45,0),IF(AG98&lt;TIME(15,0,0),AE98,IF(AG98&lt;TIME(15,15,0),AF98+TIME(15,15,0),IF(AG98&lt;TIME(18,0,0),AE98,WORKDAY.INTL(AF98,1,V98,'Resmi Tatiller'!$A$2:$A$17)+TIME(8,0,0)))))))))</f>
        <v/>
      </c>
      <c r="AK98" s="18" t="str">
        <f>IF(AE98="","",IF(AH98&lt;&gt;AF98,AH98+TIME(8,0,0),IF(AG98&lt;TIME(8,0,0),AF98+TIME(8,0,0),IF(AG98&lt;TIME(12,0,0),AE98,IF(AG98&lt;TIME(12,45,0),AF98+TIME(12,45,0),IF(AG98&lt;TIME(15,0,0),AE98,IF(AG98&lt;TIME(15,15,0),AF98+TIME(15,15,0),IF(AG98&lt;TIME(20,0,0),AE98,WORKDAY.INTL(AF98,1,V98,'Resmi Tatiller'!$A$2:$A$17)+TIME(8,0,0)))))))))</f>
        <v/>
      </c>
      <c r="AL98" s="18" t="str">
        <f t="shared" si="71"/>
        <v/>
      </c>
    </row>
    <row r="99" spans="1:38" x14ac:dyDescent="0.25">
      <c r="A99" s="6" t="str">
        <f t="shared" ref="A99:A103" si="72">IF($B99="","",ROW()-2)</f>
        <v/>
      </c>
      <c r="B99" s="6"/>
      <c r="C99" s="7" t="str">
        <f>IFERROR(VLOOKUP(B99,'Ürün Veri'!$A:$E,2,FALSE),"")</f>
        <v/>
      </c>
      <c r="D99" s="7" t="str">
        <f>IFERROR(VLOOKUP(B99,'Ürün Veri'!$A:$E,3,FALSE),"")</f>
        <v/>
      </c>
      <c r="E99" s="7" t="str">
        <f>IFERROR(VLOOKUP(B99,'Ürün Veri'!$A:$E,4,FALSE),"")</f>
        <v/>
      </c>
      <c r="F99" s="7" t="str">
        <f>IFERROR(VLOOKUP(B99,'Ürün Veri'!$A:$E,5,FALSE),"")</f>
        <v/>
      </c>
      <c r="G99" s="6"/>
      <c r="H99" s="6"/>
      <c r="I99" s="14">
        <v>10</v>
      </c>
      <c r="J99" s="15">
        <f t="shared" ref="J99:J103" si="73">IF($I99="","",IF(VALUE($I99)=24,90,45))</f>
        <v>45</v>
      </c>
      <c r="K99" s="15">
        <f t="shared" ref="K99:K103" si="74">IF($I99="","",IF(VALUE($I99)=24,30,15))</f>
        <v>15</v>
      </c>
      <c r="L99" s="8">
        <f t="shared" ref="L99:L103" si="75">IF($I99="","",VALUE($I99)-($J99+$K99)/60)</f>
        <v>9</v>
      </c>
      <c r="M99" s="6" t="s">
        <v>763</v>
      </c>
      <c r="N99" s="9" t="str">
        <f t="shared" si="65"/>
        <v/>
      </c>
      <c r="O99" s="10" t="str">
        <f t="shared" si="66"/>
        <v/>
      </c>
      <c r="P99" s="8" t="str">
        <f t="shared" ref="P99:P103" si="76">IF(OR(E99="",F99="",G99="",E99=0),"",G99/E99*F99/3600)</f>
        <v/>
      </c>
      <c r="Q99" s="8" t="str">
        <f t="shared" ref="Q99:Q103" si="77">IF(OR(P99="",L99="",L99=0),"",P99/L99)</f>
        <v/>
      </c>
      <c r="R99" s="9" t="str">
        <f>IF(AB99="","",WORKDAY.INTL(W99,AA99,V99,'Resmi Tatiller'!$A$2:$A$17))</f>
        <v/>
      </c>
      <c r="S99" s="10" t="str">
        <f t="shared" ref="S99:S103" si="78">IF(AB99="","",IF($AD99="24 Saat",AB99/1440,IF($AD99="12 Saat",IF(AB99&lt;=240,TIME(8,0,0)+AB99/1440,IF(AB99&lt;=375,TIME(12,45,0)+(AB99-240)/1440,TIME(15,15,0)+(AB99-375)/1440)),IF($AD99="2 Vardiya",IF(AB99&lt;=240,TIME(8,0,0)+AB99/1440,IF(AB99&lt;=375,TIME(12,45,0)+(AB99-240)/1440,IF(AB99&lt;=540,TIME(15,15,0)+(AB99-375)/1440,IF(AB99&lt;=780,TIME(20,0,0)+(AB99-540)/1440,IF(AB99&lt;=915,1+TIME(0,45,0)+(AB99-780)/1440,1+TIME(3,15,0)+(AB99-915)/1440))))),IF(AB99&lt;=240,TIME(8,0,0)+AB99/1440,IF(AB99&lt;=375,TIME(12,45,0)+(AB99-240)/1440,TIME(15,15,0)+(AB99-375)/1440))))))</f>
        <v/>
      </c>
      <c r="T99" s="8" t="str">
        <f t="shared" ref="T99:T103" si="79">IF(B99="","Boş",IF(OR(G99="",N99="",O99=""),"Eksik",IF(OR(R99="",S99=""),"Kontrol","Planlandı")))</f>
        <v>Boş</v>
      </c>
      <c r="U99" s="8">
        <f t="shared" ref="U99:U103" si="80">IF($AD99="24 Saat",1440,IF($AD99="2 Vardiya",1080,IF($AD99="12 Saat",660,IF($AD99="Gündüz",540,IF(L99="","",L99*60)))))</f>
        <v>540</v>
      </c>
      <c r="V99" s="11" t="str">
        <f t="shared" ref="V99:V103" si="81">IF(M99="Çalışmaz","0000011","0000000")</f>
        <v>0000011</v>
      </c>
      <c r="W99" s="9" t="str">
        <f>IF(OR(N99="",O99=""),"",IF($AD99="24 Saat",N99,IF($AD99="12 Saat",IF(O99&gt;=TIME(20,0,0),WORKDAY.INTL(N99,1,V99,'Resmi Tatiller'!$A$2:$A$17),WORKDAY.INTL(N99-1,1,V99,'Resmi Tatiller'!$A$2:$A$17)),IF($AD99="2 Vardiya",IF(O99&lt;TIME(6,0,0),N99-1,IF(O99&lt;TIME(8,0,0),WORKDAY.INTL(N99-1,1,V99,'Resmi Tatiller'!$A$2:$A$17),N99)),IF(O99&gt;=TIME(18,0,0),WORKDAY.INTL(N99,1,V99,'Resmi Tatiller'!$A$2:$A$17),WORKDAY.INTL(N99-1,1,V99,'Resmi Tatiller'!$A$2:$A$17))))))</f>
        <v/>
      </c>
      <c r="X99" s="8" t="str">
        <f t="shared" ref="X99:X103" si="82">IF(W99="","",IF($AD99="24 Saat",MOD(O99,1)*1440,IF($AD99="12 Saat",IF(W99&lt;&gt;N99,0,IF(O99&lt;TIME(8,0,0),0,IF(O99&lt;TIME(12,0,0),(O99-TIME(8,0,0))*1440,IF(O99&lt;TIME(12,45,0),240,IF(O99&lt;TIME(15,0,0),240+(O99-TIME(12,45,0))*1440,IF(O99&lt;TIME(15,15,0),375,IF(O99&lt;TIME(20,0,0),375+(O99-TIME(15,15,0))*1440,0))))))),IF($AD99="2 Vardiya",IF(O99&lt;TIME(6,0,0),IF(O99&lt;TIME(0,45,0),780,IF(O99&lt;TIME(3,0,0),780+(O99-TIME(0,45,0))*1440,IF(O99&lt;TIME(3,15,0),915,915+(O99-TIME(3,15,0))*1440))),IF(O99&lt;TIME(8,0,0),0,IF(O99&lt;TIME(12,0,0),(O99-TIME(8,0,0))*1440,IF(O99&lt;TIME(12,45,0),240,IF(O99&lt;TIME(15,0,0),240+(O99-TIME(12,45,0))*1440,IF(O99&lt;TIME(15,15,0),375,IF(O99&lt;TIME(18,0,0),375+(O99-TIME(15,15,0))*1440,IF(O99&lt;TIME(20,0,0),540,540+(O99-TIME(20,0,0))*1440)))))))),IF(W99&lt;&gt;N99,0,IF(O99&lt;TIME(8,0,0),0,IF(O99&lt;TIME(12,0,0),(O99-TIME(8,0,0))*1440,IF(O99&lt;TIME(12,45,0),240,IF(O99&lt;TIME(15,0,0),240+(O99-TIME(12,45,0))*1440,IF(O99&lt;TIME(15,15,0),375,IF(O99&lt;TIME(18,0,0),375+(O99-TIME(15,15,0))*1440,0)))))))))))</f>
        <v/>
      </c>
      <c r="Y99" s="11" t="str">
        <f t="shared" ref="Y99:Y103" si="83">IF(P99="","",ROUNDUP(P99*60,0))</f>
        <v/>
      </c>
      <c r="Z99" s="11" t="str">
        <f t="shared" ref="Z99:Z103" si="84">IF(Y99="","",N(X99)+Y99)</f>
        <v/>
      </c>
      <c r="AA99" s="11" t="str">
        <f t="shared" ref="AA99:AA103" si="85">IF(OR(Z99="",U99="",U99=0),"",INT((Z99-1)/U99))</f>
        <v/>
      </c>
      <c r="AB99" s="11" t="str">
        <f t="shared" ref="AB99:AB103" si="86">IF(OR(Z99="",U99="",U99=0),"",MOD(Z99-1,U99)+1)</f>
        <v/>
      </c>
      <c r="AC99" s="12" t="str">
        <f t="shared" ref="AC99:AC103" si="87">IF(AB99="","",R99+S99)</f>
        <v/>
      </c>
      <c r="AD99" s="6" t="str">
        <f t="shared" ref="AD99:AD103" si="88">IF($I99="","",IF(VALUE($I99)=10,"Gündüz",IF(VALUE($I99)=12,"12 Saat",IF(VALUE($I99)=24,"2 Vardiya",""))))</f>
        <v>Gündüz</v>
      </c>
      <c r="AE99" s="18" t="str">
        <f t="shared" si="67"/>
        <v/>
      </c>
      <c r="AF99" s="18" t="str">
        <f t="shared" si="68"/>
        <v/>
      </c>
      <c r="AG99" s="19" t="str">
        <f t="shared" si="69"/>
        <v/>
      </c>
      <c r="AH99" s="18" t="str">
        <f>IF(AF99="","",WORKDAY.INTL(AF99-1,1,V99,'Resmi Tatiller'!$A$2:$A$17))</f>
        <v/>
      </c>
      <c r="AI99" s="18" t="str">
        <f t="shared" si="70"/>
        <v/>
      </c>
      <c r="AJ99" s="18" t="str">
        <f>IF(AE99="","",IF(AH99&lt;&gt;AF99,AH99+TIME(8,0,0),IF(AG99&lt;TIME(8,0,0),AF99+TIME(8,0,0),IF(AG99&lt;TIME(12,0,0),AE99,IF(AG99&lt;TIME(12,45,0),AF99+TIME(12,45,0),IF(AG99&lt;TIME(15,0,0),AE99,IF(AG99&lt;TIME(15,15,0),AF99+TIME(15,15,0),IF(AG99&lt;TIME(18,0,0),AE99,WORKDAY.INTL(AF99,1,V99,'Resmi Tatiller'!$A$2:$A$17)+TIME(8,0,0)))))))))</f>
        <v/>
      </c>
      <c r="AK99" s="18" t="str">
        <f>IF(AE99="","",IF(AH99&lt;&gt;AF99,AH99+TIME(8,0,0),IF(AG99&lt;TIME(8,0,0),AF99+TIME(8,0,0),IF(AG99&lt;TIME(12,0,0),AE99,IF(AG99&lt;TIME(12,45,0),AF99+TIME(12,45,0),IF(AG99&lt;TIME(15,0,0),AE99,IF(AG99&lt;TIME(15,15,0),AF99+TIME(15,15,0),IF(AG99&lt;TIME(20,0,0),AE99,WORKDAY.INTL(AF99,1,V99,'Resmi Tatiller'!$A$2:$A$17)+TIME(8,0,0)))))))))</f>
        <v/>
      </c>
      <c r="AL99" s="18" t="str">
        <f t="shared" si="71"/>
        <v/>
      </c>
    </row>
    <row r="100" spans="1:38" x14ac:dyDescent="0.25">
      <c r="A100" s="6" t="str">
        <f t="shared" si="72"/>
        <v/>
      </c>
      <c r="B100" s="6"/>
      <c r="C100" s="7" t="str">
        <f>IFERROR(VLOOKUP(B100,'Ürün Veri'!$A:$E,2,FALSE),"")</f>
        <v/>
      </c>
      <c r="D100" s="7" t="str">
        <f>IFERROR(VLOOKUP(B100,'Ürün Veri'!$A:$E,3,FALSE),"")</f>
        <v/>
      </c>
      <c r="E100" s="7" t="str">
        <f>IFERROR(VLOOKUP(B100,'Ürün Veri'!$A:$E,4,FALSE),"")</f>
        <v/>
      </c>
      <c r="F100" s="7" t="str">
        <f>IFERROR(VLOOKUP(B100,'Ürün Veri'!$A:$E,5,FALSE),"")</f>
        <v/>
      </c>
      <c r="G100" s="6"/>
      <c r="H100" s="6"/>
      <c r="I100" s="14">
        <v>10</v>
      </c>
      <c r="J100" s="15">
        <f t="shared" si="73"/>
        <v>45</v>
      </c>
      <c r="K100" s="15">
        <f t="shared" si="74"/>
        <v>15</v>
      </c>
      <c r="L100" s="8">
        <f t="shared" si="75"/>
        <v>9</v>
      </c>
      <c r="M100" s="6" t="s">
        <v>763</v>
      </c>
      <c r="N100" s="9" t="str">
        <f t="shared" si="65"/>
        <v/>
      </c>
      <c r="O100" s="10" t="str">
        <f t="shared" si="66"/>
        <v/>
      </c>
      <c r="P100" s="8" t="str">
        <f t="shared" si="76"/>
        <v/>
      </c>
      <c r="Q100" s="8" t="str">
        <f t="shared" si="77"/>
        <v/>
      </c>
      <c r="R100" s="9" t="str">
        <f>IF(AB100="","",WORKDAY.INTL(W100,AA100,V100,'Resmi Tatiller'!$A$2:$A$17))</f>
        <v/>
      </c>
      <c r="S100" s="10" t="str">
        <f t="shared" si="78"/>
        <v/>
      </c>
      <c r="T100" s="8" t="str">
        <f t="shared" si="79"/>
        <v>Boş</v>
      </c>
      <c r="U100" s="8">
        <f t="shared" si="80"/>
        <v>540</v>
      </c>
      <c r="V100" s="11" t="str">
        <f t="shared" si="81"/>
        <v>0000011</v>
      </c>
      <c r="W100" s="9" t="str">
        <f>IF(OR(N100="",O100=""),"",IF($AD100="24 Saat",N100,IF($AD100="12 Saat",IF(O100&gt;=TIME(20,0,0),WORKDAY.INTL(N100,1,V100,'Resmi Tatiller'!$A$2:$A$17),WORKDAY.INTL(N100-1,1,V100,'Resmi Tatiller'!$A$2:$A$17)),IF($AD100="2 Vardiya",IF(O100&lt;TIME(6,0,0),N100-1,IF(O100&lt;TIME(8,0,0),WORKDAY.INTL(N100-1,1,V100,'Resmi Tatiller'!$A$2:$A$17),N100)),IF(O100&gt;=TIME(18,0,0),WORKDAY.INTL(N100,1,V100,'Resmi Tatiller'!$A$2:$A$17),WORKDAY.INTL(N100-1,1,V100,'Resmi Tatiller'!$A$2:$A$17))))))</f>
        <v/>
      </c>
      <c r="X100" s="8" t="str">
        <f t="shared" si="82"/>
        <v/>
      </c>
      <c r="Y100" s="11" t="str">
        <f t="shared" si="83"/>
        <v/>
      </c>
      <c r="Z100" s="11" t="str">
        <f t="shared" si="84"/>
        <v/>
      </c>
      <c r="AA100" s="11" t="str">
        <f t="shared" si="85"/>
        <v/>
      </c>
      <c r="AB100" s="11" t="str">
        <f t="shared" si="86"/>
        <v/>
      </c>
      <c r="AC100" s="12" t="str">
        <f t="shared" si="87"/>
        <v/>
      </c>
      <c r="AD100" s="6" t="str">
        <f t="shared" si="88"/>
        <v>Gündüz</v>
      </c>
      <c r="AE100" s="18" t="str">
        <f t="shared" si="67"/>
        <v/>
      </c>
      <c r="AF100" s="18" t="str">
        <f t="shared" ref="AF100:AF103" si="89">IF(AE100="","",INT(AE100))</f>
        <v/>
      </c>
      <c r="AG100" s="19" t="str">
        <f t="shared" si="69"/>
        <v/>
      </c>
      <c r="AH100" s="18" t="str">
        <f>IF(AF100="","",WORKDAY.INTL(AF100-1,1,V100,'Resmi Tatiller'!$A$2:$A$17))</f>
        <v/>
      </c>
      <c r="AI100" s="18" t="str">
        <f t="shared" ref="AI100:AI103" si="90">IF(AE100="","",IF($AD100="24 Saat",AE100,IF($AD100="Gündüz",AJ100,IF($AD100="12 Saat",AK100,IF($AD100="2 Vardiya",AL100,AE100)))))</f>
        <v/>
      </c>
      <c r="AJ100" s="18" t="str">
        <f>IF(AE100="","",IF(AH100&lt;&gt;AF100,AH100+TIME(8,0,0),IF(AG100&lt;TIME(8,0,0),AF100+TIME(8,0,0),IF(AG100&lt;TIME(12,0,0),AE100,IF(AG100&lt;TIME(12,45,0),AF100+TIME(12,45,0),IF(AG100&lt;TIME(15,0,0),AE100,IF(AG100&lt;TIME(15,15,0),AF100+TIME(15,15,0),IF(AG100&lt;TIME(18,0,0),AE100,WORKDAY.INTL(AF100,1,V100,'Resmi Tatiller'!$A$2:$A$17)+TIME(8,0,0)))))))))</f>
        <v/>
      </c>
      <c r="AK100" s="18" t="str">
        <f>IF(AE100="","",IF(AH100&lt;&gt;AF100,AH100+TIME(8,0,0),IF(AG100&lt;TIME(8,0,0),AF100+TIME(8,0,0),IF(AG100&lt;TIME(12,0,0),AE100,IF(AG100&lt;TIME(12,45,0),AF100+TIME(12,45,0),IF(AG100&lt;TIME(15,0,0),AE100,IF(AG100&lt;TIME(15,15,0),AF100+TIME(15,15,0),IF(AG100&lt;TIME(20,0,0),AE100,WORKDAY.INTL(AF100,1,V100,'Resmi Tatiller'!$A$2:$A$17)+TIME(8,0,0)))))))))</f>
        <v/>
      </c>
      <c r="AL100" s="18" t="str">
        <f t="shared" si="71"/>
        <v/>
      </c>
    </row>
    <row r="101" spans="1:38" x14ac:dyDescent="0.25">
      <c r="A101" s="6" t="str">
        <f t="shared" si="72"/>
        <v/>
      </c>
      <c r="B101" s="6"/>
      <c r="C101" s="7" t="str">
        <f>IFERROR(VLOOKUP(B101,'Ürün Veri'!$A:$E,2,FALSE),"")</f>
        <v/>
      </c>
      <c r="D101" s="7" t="str">
        <f>IFERROR(VLOOKUP(B101,'Ürün Veri'!$A:$E,3,FALSE),"")</f>
        <v/>
      </c>
      <c r="E101" s="7" t="str">
        <f>IFERROR(VLOOKUP(B101,'Ürün Veri'!$A:$E,4,FALSE),"")</f>
        <v/>
      </c>
      <c r="F101" s="7" t="str">
        <f>IFERROR(VLOOKUP(B101,'Ürün Veri'!$A:$E,5,FALSE),"")</f>
        <v/>
      </c>
      <c r="G101" s="6"/>
      <c r="H101" s="6"/>
      <c r="I101" s="14">
        <v>10</v>
      </c>
      <c r="J101" s="15">
        <f t="shared" si="73"/>
        <v>45</v>
      </c>
      <c r="K101" s="15">
        <f t="shared" si="74"/>
        <v>15</v>
      </c>
      <c r="L101" s="8">
        <f t="shared" si="75"/>
        <v>9</v>
      </c>
      <c r="M101" s="6" t="s">
        <v>763</v>
      </c>
      <c r="N101" s="9" t="str">
        <f t="shared" si="65"/>
        <v/>
      </c>
      <c r="O101" s="10" t="str">
        <f t="shared" si="66"/>
        <v/>
      </c>
      <c r="P101" s="8" t="str">
        <f t="shared" si="76"/>
        <v/>
      </c>
      <c r="Q101" s="8" t="str">
        <f t="shared" si="77"/>
        <v/>
      </c>
      <c r="R101" s="9" t="str">
        <f>IF(AB101="","",WORKDAY.INTL(W101,AA101,V101,'Resmi Tatiller'!$A$2:$A$17))</f>
        <v/>
      </c>
      <c r="S101" s="10" t="str">
        <f t="shared" si="78"/>
        <v/>
      </c>
      <c r="T101" s="8" t="str">
        <f t="shared" si="79"/>
        <v>Boş</v>
      </c>
      <c r="U101" s="8">
        <f t="shared" si="80"/>
        <v>540</v>
      </c>
      <c r="V101" s="11" t="str">
        <f t="shared" si="81"/>
        <v>0000011</v>
      </c>
      <c r="W101" s="9" t="str">
        <f>IF(OR(N101="",O101=""),"",IF($AD101="24 Saat",N101,IF($AD101="12 Saat",IF(O101&gt;=TIME(20,0,0),WORKDAY.INTL(N101,1,V101,'Resmi Tatiller'!$A$2:$A$17),WORKDAY.INTL(N101-1,1,V101,'Resmi Tatiller'!$A$2:$A$17)),IF($AD101="2 Vardiya",IF(O101&lt;TIME(6,0,0),N101-1,IF(O101&lt;TIME(8,0,0),WORKDAY.INTL(N101-1,1,V101,'Resmi Tatiller'!$A$2:$A$17),N101)),IF(O101&gt;=TIME(18,0,0),WORKDAY.INTL(N101,1,V101,'Resmi Tatiller'!$A$2:$A$17),WORKDAY.INTL(N101-1,1,V101,'Resmi Tatiller'!$A$2:$A$17))))))</f>
        <v/>
      </c>
      <c r="X101" s="8" t="str">
        <f t="shared" si="82"/>
        <v/>
      </c>
      <c r="Y101" s="11" t="str">
        <f t="shared" si="83"/>
        <v/>
      </c>
      <c r="Z101" s="11" t="str">
        <f t="shared" si="84"/>
        <v/>
      </c>
      <c r="AA101" s="11" t="str">
        <f t="shared" si="85"/>
        <v/>
      </c>
      <c r="AB101" s="11" t="str">
        <f t="shared" si="86"/>
        <v/>
      </c>
      <c r="AC101" s="12" t="str">
        <f t="shared" si="87"/>
        <v/>
      </c>
      <c r="AD101" s="6" t="str">
        <f t="shared" si="88"/>
        <v>Gündüz</v>
      </c>
      <c r="AE101" s="18" t="str">
        <f t="shared" si="67"/>
        <v/>
      </c>
      <c r="AF101" s="18" t="str">
        <f t="shared" si="89"/>
        <v/>
      </c>
      <c r="AG101" s="19" t="str">
        <f t="shared" si="69"/>
        <v/>
      </c>
      <c r="AH101" s="18" t="str">
        <f>IF(AF101="","",WORKDAY.INTL(AF101-1,1,V101,'Resmi Tatiller'!$A$2:$A$17))</f>
        <v/>
      </c>
      <c r="AI101" s="18" t="str">
        <f t="shared" si="90"/>
        <v/>
      </c>
      <c r="AJ101" s="18" t="str">
        <f>IF(AE101="","",IF(AH101&lt;&gt;AF101,AH101+TIME(8,0,0),IF(AG101&lt;TIME(8,0,0),AF101+TIME(8,0,0),IF(AG101&lt;TIME(12,0,0),AE101,IF(AG101&lt;TIME(12,45,0),AF101+TIME(12,45,0),IF(AG101&lt;TIME(15,0,0),AE101,IF(AG101&lt;TIME(15,15,0),AF101+TIME(15,15,0),IF(AG101&lt;TIME(18,0,0),AE101,WORKDAY.INTL(AF101,1,V101,'Resmi Tatiller'!$A$2:$A$17)+TIME(8,0,0)))))))))</f>
        <v/>
      </c>
      <c r="AK101" s="18" t="str">
        <f>IF(AE101="","",IF(AH101&lt;&gt;AF101,AH101+TIME(8,0,0),IF(AG101&lt;TIME(8,0,0),AF101+TIME(8,0,0),IF(AG101&lt;TIME(12,0,0),AE101,IF(AG101&lt;TIME(12,45,0),AF101+TIME(12,45,0),IF(AG101&lt;TIME(15,0,0),AE101,IF(AG101&lt;TIME(15,15,0),AF101+TIME(15,15,0),IF(AG101&lt;TIME(20,0,0),AE101,WORKDAY.INTL(AF101,1,V101,'Resmi Tatiller'!$A$2:$A$17)+TIME(8,0,0)))))))))</f>
        <v/>
      </c>
      <c r="AL101" s="18" t="str">
        <f t="shared" si="71"/>
        <v/>
      </c>
    </row>
    <row r="102" spans="1:38" x14ac:dyDescent="0.25">
      <c r="A102" s="6" t="str">
        <f t="shared" si="72"/>
        <v/>
      </c>
      <c r="B102" s="6"/>
      <c r="C102" s="7" t="str">
        <f>IFERROR(VLOOKUP(B102,'Ürün Veri'!$A:$E,2,FALSE),"")</f>
        <v/>
      </c>
      <c r="D102" s="7" t="str">
        <f>IFERROR(VLOOKUP(B102,'Ürün Veri'!$A:$E,3,FALSE),"")</f>
        <v/>
      </c>
      <c r="E102" s="7" t="str">
        <f>IFERROR(VLOOKUP(B102,'Ürün Veri'!$A:$E,4,FALSE),"")</f>
        <v/>
      </c>
      <c r="F102" s="7" t="str">
        <f>IFERROR(VLOOKUP(B102,'Ürün Veri'!$A:$E,5,FALSE),"")</f>
        <v/>
      </c>
      <c r="G102" s="6"/>
      <c r="H102" s="6"/>
      <c r="I102" s="14">
        <v>10</v>
      </c>
      <c r="J102" s="15">
        <f t="shared" si="73"/>
        <v>45</v>
      </c>
      <c r="K102" s="15">
        <f t="shared" si="74"/>
        <v>15</v>
      </c>
      <c r="L102" s="8">
        <f t="shared" si="75"/>
        <v>9</v>
      </c>
      <c r="M102" s="6" t="s">
        <v>763</v>
      </c>
      <c r="N102" s="9" t="str">
        <f t="shared" si="65"/>
        <v/>
      </c>
      <c r="O102" s="10" t="str">
        <f t="shared" si="66"/>
        <v/>
      </c>
      <c r="P102" s="8" t="str">
        <f t="shared" si="76"/>
        <v/>
      </c>
      <c r="Q102" s="8" t="str">
        <f t="shared" si="77"/>
        <v/>
      </c>
      <c r="R102" s="9" t="str">
        <f>IF(AB102="","",WORKDAY.INTL(W102,AA102,V102,'Resmi Tatiller'!$A$2:$A$17))</f>
        <v/>
      </c>
      <c r="S102" s="10" t="str">
        <f t="shared" si="78"/>
        <v/>
      </c>
      <c r="T102" s="8" t="str">
        <f t="shared" si="79"/>
        <v>Boş</v>
      </c>
      <c r="U102" s="8">
        <f t="shared" si="80"/>
        <v>540</v>
      </c>
      <c r="V102" s="11" t="str">
        <f t="shared" si="81"/>
        <v>0000011</v>
      </c>
      <c r="W102" s="9" t="str">
        <f>IF(OR(N102="",O102=""),"",IF($AD102="24 Saat",N102,IF($AD102="12 Saat",IF(O102&gt;=TIME(20,0,0),WORKDAY.INTL(N102,1,V102,'Resmi Tatiller'!$A$2:$A$17),WORKDAY.INTL(N102-1,1,V102,'Resmi Tatiller'!$A$2:$A$17)),IF($AD102="2 Vardiya",IF(O102&lt;TIME(6,0,0),N102-1,IF(O102&lt;TIME(8,0,0),WORKDAY.INTL(N102-1,1,V102,'Resmi Tatiller'!$A$2:$A$17),N102)),IF(O102&gt;=TIME(18,0,0),WORKDAY.INTL(N102,1,V102,'Resmi Tatiller'!$A$2:$A$17),WORKDAY.INTL(N102-1,1,V102,'Resmi Tatiller'!$A$2:$A$17))))))</f>
        <v/>
      </c>
      <c r="X102" s="8" t="str">
        <f t="shared" si="82"/>
        <v/>
      </c>
      <c r="Y102" s="11" t="str">
        <f t="shared" si="83"/>
        <v/>
      </c>
      <c r="Z102" s="11" t="str">
        <f t="shared" si="84"/>
        <v/>
      </c>
      <c r="AA102" s="11" t="str">
        <f t="shared" si="85"/>
        <v/>
      </c>
      <c r="AB102" s="11" t="str">
        <f t="shared" si="86"/>
        <v/>
      </c>
      <c r="AC102" s="12" t="str">
        <f t="shared" si="87"/>
        <v/>
      </c>
      <c r="AD102" s="6" t="str">
        <f t="shared" si="88"/>
        <v>Gündüz</v>
      </c>
      <c r="AE102" s="18" t="str">
        <f t="shared" si="67"/>
        <v/>
      </c>
      <c r="AF102" s="18" t="str">
        <f t="shared" si="89"/>
        <v/>
      </c>
      <c r="AG102" s="19" t="str">
        <f t="shared" si="69"/>
        <v/>
      </c>
      <c r="AH102" s="18" t="str">
        <f>IF(AF102="","",WORKDAY.INTL(AF102-1,1,V102,'Resmi Tatiller'!$A$2:$A$17))</f>
        <v/>
      </c>
      <c r="AI102" s="18" t="str">
        <f t="shared" si="90"/>
        <v/>
      </c>
      <c r="AJ102" s="18" t="str">
        <f>IF(AE102="","",IF(AH102&lt;&gt;AF102,AH102+TIME(8,0,0),IF(AG102&lt;TIME(8,0,0),AF102+TIME(8,0,0),IF(AG102&lt;TIME(12,0,0),AE102,IF(AG102&lt;TIME(12,45,0),AF102+TIME(12,45,0),IF(AG102&lt;TIME(15,0,0),AE102,IF(AG102&lt;TIME(15,15,0),AF102+TIME(15,15,0),IF(AG102&lt;TIME(18,0,0),AE102,WORKDAY.INTL(AF102,1,V102,'Resmi Tatiller'!$A$2:$A$17)+TIME(8,0,0)))))))))</f>
        <v/>
      </c>
      <c r="AK102" s="18" t="str">
        <f>IF(AE102="","",IF(AH102&lt;&gt;AF102,AH102+TIME(8,0,0),IF(AG102&lt;TIME(8,0,0),AF102+TIME(8,0,0),IF(AG102&lt;TIME(12,0,0),AE102,IF(AG102&lt;TIME(12,45,0),AF102+TIME(12,45,0),IF(AG102&lt;TIME(15,0,0),AE102,IF(AG102&lt;TIME(15,15,0),AF102+TIME(15,15,0),IF(AG102&lt;TIME(20,0,0),AE102,WORKDAY.INTL(AF102,1,V102,'Resmi Tatiller'!$A$2:$A$17)+TIME(8,0,0)))))))))</f>
        <v/>
      </c>
      <c r="AL102" s="18" t="str">
        <f t="shared" si="71"/>
        <v/>
      </c>
    </row>
    <row r="103" spans="1:38" x14ac:dyDescent="0.25">
      <c r="A103" t="str">
        <f t="shared" si="72"/>
        <v/>
      </c>
      <c r="C103" t="str">
        <f>IFERROR(VLOOKUP(B103,'Ürün Veri'!$A:$E,2,FALSE),"")</f>
        <v/>
      </c>
      <c r="D103" t="str">
        <f>IFERROR(VLOOKUP(B103,'Ürün Veri'!$A:$E,3,FALSE),"")</f>
        <v/>
      </c>
      <c r="E103" t="str">
        <f>IFERROR(VLOOKUP(B103,'Ürün Veri'!$A:$E,4,FALSE),"")</f>
        <v/>
      </c>
      <c r="F103" t="str">
        <f>IFERROR(VLOOKUP(B103,'Ürün Veri'!$A:$E,5,FALSE),"")</f>
        <v/>
      </c>
      <c r="I103" s="13"/>
      <c r="J103" s="16" t="str">
        <f t="shared" si="73"/>
        <v/>
      </c>
      <c r="K103" s="16" t="str">
        <f t="shared" si="74"/>
        <v/>
      </c>
      <c r="L103" s="13" t="str">
        <f t="shared" si="75"/>
        <v/>
      </c>
      <c r="N103" s="9" t="str">
        <f t="shared" si="65"/>
        <v/>
      </c>
      <c r="O103" s="10" t="str">
        <f t="shared" si="66"/>
        <v/>
      </c>
      <c r="P103" s="13" t="str">
        <f t="shared" si="76"/>
        <v/>
      </c>
      <c r="Q103" s="13" t="str">
        <f t="shared" si="77"/>
        <v/>
      </c>
      <c r="R103" s="9" t="str">
        <f>IF(AB103="","",WORKDAY.INTL(W103,AA103,V103,'Resmi Tatiller'!$A$2:$A$17))</f>
        <v/>
      </c>
      <c r="S103" s="10" t="str">
        <f t="shared" si="78"/>
        <v/>
      </c>
      <c r="T103" t="str">
        <f t="shared" si="79"/>
        <v>Boş</v>
      </c>
      <c r="U103" s="8" t="str">
        <f t="shared" si="80"/>
        <v/>
      </c>
      <c r="V103" t="str">
        <f t="shared" si="81"/>
        <v>0000000</v>
      </c>
      <c r="W103" s="9" t="str">
        <f>IF(OR(N103="",O103=""),"",IF($AD103="24 Saat",N103,IF($AD103="12 Saat",IF(O103&gt;=TIME(20,0,0),WORKDAY.INTL(N103,1,V103,'Resmi Tatiller'!$A$2:$A$17),WORKDAY.INTL(N103-1,1,V103,'Resmi Tatiller'!$A$2:$A$17)),IF($AD103="2 Vardiya",IF(O103&lt;TIME(6,0,0),N103-1,IF(O103&lt;TIME(8,0,0),WORKDAY.INTL(N103-1,1,V103,'Resmi Tatiller'!$A$2:$A$17),N103)),IF(O103&gt;=TIME(18,0,0),WORKDAY.INTL(N103,1,V103,'Resmi Tatiller'!$A$2:$A$17),WORKDAY.INTL(N103-1,1,V103,'Resmi Tatiller'!$A$2:$A$17))))))</f>
        <v/>
      </c>
      <c r="X103" s="8" t="str">
        <f t="shared" si="82"/>
        <v/>
      </c>
      <c r="Y103" t="str">
        <f t="shared" si="83"/>
        <v/>
      </c>
      <c r="Z103" t="str">
        <f t="shared" si="84"/>
        <v/>
      </c>
      <c r="AA103" t="str">
        <f t="shared" si="85"/>
        <v/>
      </c>
      <c r="AB103" t="str">
        <f t="shared" si="86"/>
        <v/>
      </c>
      <c r="AC103" s="12" t="str">
        <f t="shared" si="87"/>
        <v/>
      </c>
      <c r="AD103" s="6" t="str">
        <f t="shared" si="88"/>
        <v/>
      </c>
      <c r="AE103" s="18" t="str">
        <f t="shared" si="67"/>
        <v/>
      </c>
      <c r="AF103" s="18" t="str">
        <f t="shared" si="89"/>
        <v/>
      </c>
      <c r="AG103" s="19" t="str">
        <f t="shared" si="69"/>
        <v/>
      </c>
      <c r="AH103" s="18" t="str">
        <f>IF(AF103="","",WORKDAY.INTL(AF103-1,1,V103,'Resmi Tatiller'!$A$2:$A$17))</f>
        <v/>
      </c>
      <c r="AI103" s="18" t="str">
        <f t="shared" si="90"/>
        <v/>
      </c>
      <c r="AJ103" s="18" t="str">
        <f>IF(AE103="","",IF(AH103&lt;&gt;AF103,AH103+TIME(8,0,0),IF(AG103&lt;TIME(8,0,0),AF103+TIME(8,0,0),IF(AG103&lt;TIME(12,0,0),AE103,IF(AG103&lt;TIME(12,45,0),AF103+TIME(12,45,0),IF(AG103&lt;TIME(15,0,0),AE103,IF(AG103&lt;TIME(15,15,0),AF103+TIME(15,15,0),IF(AG103&lt;TIME(18,0,0),AE103,WORKDAY.INTL(AF103,1,V103,'Resmi Tatiller'!$A$2:$A$17)+TIME(8,0,0)))))))))</f>
        <v/>
      </c>
      <c r="AK103" s="18" t="str">
        <f>IF(AE103="","",IF(AH103&lt;&gt;AF103,AH103+TIME(8,0,0),IF(AG103&lt;TIME(8,0,0),AF103+TIME(8,0,0),IF(AG103&lt;TIME(12,0,0),AE103,IF(AG103&lt;TIME(12,45,0),AF103+TIME(12,45,0),IF(AG103&lt;TIME(15,0,0),AE103,IF(AG103&lt;TIME(15,15,0),AF103+TIME(15,15,0),IF(AG103&lt;TIME(20,0,0),AE103,WORKDAY.INTL(AF103,1,V103,'Resmi Tatiller'!$A$2:$A$17)+TIME(8,0,0)))))))))</f>
        <v/>
      </c>
      <c r="AL103" s="18" t="str">
        <f t="shared" si="71"/>
        <v/>
      </c>
    </row>
  </sheetData>
  <mergeCells count="1">
    <mergeCell ref="A1:T1"/>
  </mergeCells>
  <conditionalFormatting sqref="T3:T102">
    <cfRule type="expression" dxfId="9" priority="1">
      <formula>$T3="Eksik"</formula>
    </cfRule>
    <cfRule type="expression" dxfId="8" priority="2">
      <formula>$T3="Planlandı"</formula>
    </cfRule>
  </conditionalFormatting>
  <conditionalFormatting sqref="AD3:AD103">
    <cfRule type="expression" dxfId="7" priority="3">
      <formula>AD3="Gündüz"</formula>
    </cfRule>
    <cfRule type="expression" dxfId="6" priority="4">
      <formula>AD3="Gece"</formula>
    </cfRule>
    <cfRule type="expression" dxfId="5" priority="5">
      <formula>AD3="2 Vardiya"</formula>
    </cfRule>
  </conditionalFormatting>
  <dataValidations count="4">
    <dataValidation type="list" sqref="M3:M103" xr:uid="{00000000-0002-0000-0A00-000000000000}">
      <formula1>"Çalışır,Çalışmaz"</formula1>
    </dataValidation>
    <dataValidation type="list" allowBlank="1" showErrorMessage="1" sqref="U3:U103" xr:uid="{00000000-0002-0000-0A00-000001000000}">
      <formula1>"Yok,Kalıp Arızası,Makine Arızası,Bakım,Ayar,Kalıp Değişimi,Boya Değişimi,Hammadde Bekleme,Operatör Bekleme,Diğer"</formula1>
    </dataValidation>
    <dataValidation type="list" showErrorMessage="1" sqref="AH3:AH103" xr:uid="{00000000-0002-0000-0A00-000002000000}">
      <formula1>"Gündüz,Gece,2 Vardiya,24 Saat"</formula1>
    </dataValidation>
    <dataValidation type="list" sqref="I3:I103" xr:uid="{00000000-0002-0000-0A00-000003000000}">
      <formula1>"10,12,24"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L103"/>
  <sheetViews>
    <sheetView showGridLines="0" tabSelected="1" topLeftCell="A64" workbookViewId="0">
      <selection activeCell="D111" sqref="D111"/>
    </sheetView>
  </sheetViews>
  <sheetFormatPr defaultRowHeight="15" x14ac:dyDescent="0.25"/>
  <cols>
    <col min="1" max="1" width="7" customWidth="1"/>
    <col min="2" max="2" width="17" customWidth="1"/>
    <col min="3" max="3" width="36" customWidth="1"/>
    <col min="4" max="4" width="14" customWidth="1"/>
    <col min="5" max="5" width="3.85546875" bestFit="1" customWidth="1"/>
    <col min="6" max="6" width="7.28515625" customWidth="1"/>
    <col min="7" max="7" width="12" customWidth="1"/>
    <col min="8" max="8" width="14" customWidth="1"/>
    <col min="9" max="9" width="10.85546875" customWidth="1"/>
    <col min="10" max="12" width="16" hidden="1" customWidth="1"/>
    <col min="13" max="13" width="14" customWidth="1"/>
    <col min="14" max="14" width="16" customWidth="1"/>
    <col min="15" max="15" width="14" customWidth="1"/>
    <col min="16" max="16" width="17" customWidth="1"/>
    <col min="17" max="17" width="12" customWidth="1"/>
    <col min="18" max="18" width="16" customWidth="1"/>
    <col min="19" max="20" width="12" customWidth="1"/>
    <col min="21" max="21" width="18" hidden="1" customWidth="1"/>
    <col min="22" max="22" width="28" hidden="1" customWidth="1"/>
    <col min="23" max="24" width="18" hidden="1" customWidth="1"/>
    <col min="25" max="29" width="12" hidden="1" customWidth="1"/>
    <col min="30" max="30" width="16" hidden="1" customWidth="1"/>
    <col min="31" max="38" width="12" hidden="1" customWidth="1"/>
    <col min="39" max="39" width="0" hidden="1" customWidth="1"/>
  </cols>
  <sheetData>
    <row r="1" spans="1:38" ht="27.95" customHeight="1" x14ac:dyDescent="0.25">
      <c r="A1" s="21" t="s">
        <v>771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pans="1:38" ht="38.1" customHeight="1" x14ac:dyDescent="0.25">
      <c r="A2" s="4" t="s">
        <v>726</v>
      </c>
      <c r="B2" s="4" t="s">
        <v>727</v>
      </c>
      <c r="C2" s="4" t="s">
        <v>728</v>
      </c>
      <c r="D2" s="4" t="s">
        <v>729</v>
      </c>
      <c r="E2" s="4" t="s">
        <v>730</v>
      </c>
      <c r="F2" s="4" t="s">
        <v>731</v>
      </c>
      <c r="G2" s="4" t="s">
        <v>732</v>
      </c>
      <c r="H2" s="4" t="s">
        <v>706</v>
      </c>
      <c r="I2" s="4" t="s">
        <v>733</v>
      </c>
      <c r="J2" s="4" t="s">
        <v>734</v>
      </c>
      <c r="K2" s="4" t="s">
        <v>735</v>
      </c>
      <c r="L2" s="4" t="s">
        <v>736</v>
      </c>
      <c r="M2" s="4" t="s">
        <v>737</v>
      </c>
      <c r="N2" s="4" t="s">
        <v>738</v>
      </c>
      <c r="O2" s="4" t="s">
        <v>739</v>
      </c>
      <c r="P2" s="4" t="s">
        <v>740</v>
      </c>
      <c r="Q2" s="4" t="s">
        <v>741</v>
      </c>
      <c r="R2" s="4" t="s">
        <v>742</v>
      </c>
      <c r="S2" s="4" t="s">
        <v>743</v>
      </c>
      <c r="T2" s="4" t="s">
        <v>744</v>
      </c>
      <c r="U2" s="5" t="s">
        <v>745</v>
      </c>
      <c r="V2" s="5" t="s">
        <v>746</v>
      </c>
      <c r="W2" s="5" t="s">
        <v>747</v>
      </c>
      <c r="X2" s="5" t="s">
        <v>748</v>
      </c>
      <c r="Y2" s="5" t="s">
        <v>749</v>
      </c>
      <c r="Z2" s="5" t="s">
        <v>750</v>
      </c>
      <c r="AA2" s="5" t="s">
        <v>751</v>
      </c>
      <c r="AB2" s="5" t="s">
        <v>752</v>
      </c>
      <c r="AC2" s="5" t="s">
        <v>753</v>
      </c>
      <c r="AD2" s="5" t="s">
        <v>754</v>
      </c>
      <c r="AE2" s="17" t="s">
        <v>755</v>
      </c>
      <c r="AF2" s="17" t="s">
        <v>756</v>
      </c>
      <c r="AG2" s="17" t="s">
        <v>757</v>
      </c>
      <c r="AH2" s="17" t="s">
        <v>758</v>
      </c>
      <c r="AI2" s="17" t="s">
        <v>759</v>
      </c>
      <c r="AJ2" s="17" t="s">
        <v>760</v>
      </c>
      <c r="AK2" s="20" t="s">
        <v>761</v>
      </c>
      <c r="AL2" s="20" t="s">
        <v>762</v>
      </c>
    </row>
    <row r="3" spans="1:38" x14ac:dyDescent="0.25">
      <c r="A3" s="6" t="str">
        <f t="shared" ref="A3:A34" si="0">IF($B3="","",ROW()-2)</f>
        <v/>
      </c>
      <c r="B3" s="6"/>
      <c r="C3" s="7" t="str">
        <f>IFERROR(VLOOKUP(B3,'Ürün Veri'!$A:$E,2,FALSE),"")</f>
        <v/>
      </c>
      <c r="D3" s="7" t="str">
        <f>IFERROR(VLOOKUP(B3,'Ürün Veri'!$A:$E,3,FALSE),"")</f>
        <v/>
      </c>
      <c r="E3" s="7" t="str">
        <f>IFERROR(VLOOKUP(B3,'Ürün Veri'!$A:$E,4,FALSE),"")</f>
        <v/>
      </c>
      <c r="F3" s="7" t="str">
        <f>IFERROR(VLOOKUP(B3,'Ürün Veri'!$A:$E,5,FALSE),"")</f>
        <v/>
      </c>
      <c r="G3" s="6"/>
      <c r="H3" s="6"/>
      <c r="I3" s="14">
        <v>10</v>
      </c>
      <c r="J3" s="15">
        <f t="shared" ref="J3:J34" si="1">IF($I3="","",IF(VALUE($I3)=24,90,45))</f>
        <v>45</v>
      </c>
      <c r="K3" s="15">
        <f t="shared" ref="K3:K34" si="2">IF($I3="","",IF(VALUE($I3)=24,30,15))</f>
        <v>15</v>
      </c>
      <c r="L3" s="8">
        <f t="shared" ref="L3:L34" si="3">IF($I3="","",VALUE($I3)-($J3+$K3)/60)</f>
        <v>9</v>
      </c>
      <c r="M3" s="6" t="s">
        <v>763</v>
      </c>
      <c r="N3" s="9"/>
      <c r="O3" s="10"/>
      <c r="P3" s="8" t="str">
        <f t="shared" ref="P3:P34" si="4">IF(OR(E3="",F3="",G3="",E3=0),"",G3/E3*F3/3600)</f>
        <v/>
      </c>
      <c r="Q3" s="8" t="str">
        <f t="shared" ref="Q3:Q34" si="5">IF(OR(P3="",L3="",L3=0),"",P3/L3)</f>
        <v/>
      </c>
      <c r="R3" s="9" t="str">
        <f>IF(AB3="","",WORKDAY.INTL(W3,AA3,V3,'Resmi Tatiller'!$A$2:$A$17))</f>
        <v/>
      </c>
      <c r="S3" s="10" t="str">
        <f t="shared" ref="S3:S34" si="6">IF(AB3="","",IF($AD3="24 Saat",AB3/1440,IF($AD3="12 Saat",IF(AB3&lt;=240,TIME(8,0,0)+AB3/1440,IF(AB3&lt;=375,TIME(12,45,0)+(AB3-240)/1440,TIME(15,15,0)+(AB3-375)/1440)),IF($AD3="2 Vardiya",IF(AB3&lt;=240,TIME(8,0,0)+AB3/1440,IF(AB3&lt;=375,TIME(12,45,0)+(AB3-240)/1440,IF(AB3&lt;=540,TIME(15,15,0)+(AB3-375)/1440,IF(AB3&lt;=780,TIME(20,0,0)+(AB3-540)/1440,IF(AB3&lt;=915,1+TIME(0,45,0)+(AB3-780)/1440,1+TIME(3,15,0)+(AB3-915)/1440))))),IF(AB3&lt;=240,TIME(8,0,0)+AB3/1440,IF(AB3&lt;=375,TIME(12,45,0)+(AB3-240)/1440,TIME(15,15,0)+(AB3-375)/1440))))))</f>
        <v/>
      </c>
      <c r="T3" s="8" t="str">
        <f t="shared" ref="T3:T34" si="7">IF(B3="","Boş",IF(OR(G3="",N3="",O3=""),"Eksik",IF(OR(R3="",S3=""),"Kontrol","Planlandı")))</f>
        <v>Boş</v>
      </c>
      <c r="U3" s="8">
        <f t="shared" ref="U3:U34" si="8">IF($AD3="24 Saat",1440,IF($AD3="2 Vardiya",1080,IF($AD3="12 Saat",660,IF($AD3="Gündüz",540,IF(L3="","",L3*60)))))</f>
        <v>540</v>
      </c>
      <c r="V3" s="11" t="str">
        <f t="shared" ref="V3:V34" si="9">IF(M3="Çalışmaz","0000011","0000000")</f>
        <v>0000011</v>
      </c>
      <c r="W3" s="9" t="str">
        <f>IF(OR(N3="",O3=""),"",IF($AD3="24 Saat",N3,IF($AD3="12 Saat",IF(O3&gt;=TIME(20,0,0),WORKDAY.INTL(N3,1,V3,'Resmi Tatiller'!$A$2:$A$17),WORKDAY.INTL(N3-1,1,V3,'Resmi Tatiller'!$A$2:$A$17)),IF($AD3="2 Vardiya",IF(O3&lt;TIME(6,0,0),N3-1,IF(O3&lt;TIME(8,0,0),WORKDAY.INTL(N3-1,1,V3,'Resmi Tatiller'!$A$2:$A$17),N3)),IF(O3&gt;=TIME(18,0,0),WORKDAY.INTL(N3,1,V3,'Resmi Tatiller'!$A$2:$A$17),WORKDAY.INTL(N3-1,1,V3,'Resmi Tatiller'!$A$2:$A$17))))))</f>
        <v/>
      </c>
      <c r="X3" s="8" t="str">
        <f t="shared" ref="X3:X34" si="10">IF(W3="","",IF($AD3="24 Saat",MOD(O3,1)*1440,IF($AD3="12 Saat",IF(W3&lt;&gt;N3,0,IF(O3&lt;TIME(8,0,0),0,IF(O3&lt;TIME(12,0,0),(O3-TIME(8,0,0))*1440,IF(O3&lt;TIME(12,45,0),240,IF(O3&lt;TIME(15,0,0),240+(O3-TIME(12,45,0))*1440,IF(O3&lt;TIME(15,15,0),375,IF(O3&lt;TIME(20,0,0),375+(O3-TIME(15,15,0))*1440,0))))))),IF($AD3="2 Vardiya",IF(O3&lt;TIME(6,0,0),IF(O3&lt;TIME(0,45,0),780,IF(O3&lt;TIME(3,0,0),780+(O3-TIME(0,45,0))*1440,IF(O3&lt;TIME(3,15,0),915,915+(O3-TIME(3,15,0))*1440))),IF(O3&lt;TIME(8,0,0),0,IF(O3&lt;TIME(12,0,0),(O3-TIME(8,0,0))*1440,IF(O3&lt;TIME(12,45,0),240,IF(O3&lt;TIME(15,0,0),240+(O3-TIME(12,45,0))*1440,IF(O3&lt;TIME(15,15,0),375,IF(O3&lt;TIME(18,0,0),375+(O3-TIME(15,15,0))*1440,IF(O3&lt;TIME(20,0,0),540,540+(O3-TIME(20,0,0))*1440)))))))),IF(W3&lt;&gt;N3,0,IF(O3&lt;TIME(8,0,0),0,IF(O3&lt;TIME(12,0,0),(O3-TIME(8,0,0))*1440,IF(O3&lt;TIME(12,45,0),240,IF(O3&lt;TIME(15,0,0),240+(O3-TIME(12,45,0))*1440,IF(O3&lt;TIME(15,15,0),375,IF(O3&lt;TIME(18,0,0),375+(O3-TIME(15,15,0))*1440,0)))))))))))</f>
        <v/>
      </c>
      <c r="Y3" s="11" t="str">
        <f t="shared" ref="Y3:Y34" si="11">IF(P3="","",ROUNDUP(P3*60,0))</f>
        <v/>
      </c>
      <c r="Z3" s="11" t="str">
        <f t="shared" ref="Z3:Z34" si="12">IF(Y3="","",N(X3)+Y3)</f>
        <v/>
      </c>
      <c r="AA3" s="11" t="str">
        <f t="shared" ref="AA3:AA34" si="13">IF(OR(Z3="",U3="",U3=0),"",INT((Z3-1)/U3))</f>
        <v/>
      </c>
      <c r="AB3" s="11" t="str">
        <f t="shared" ref="AB3:AB34" si="14">IF(OR(Z3="",U3="",U3=0),"",MOD(Z3-1,U3)+1)</f>
        <v/>
      </c>
      <c r="AC3" s="12" t="str">
        <f t="shared" ref="AC3:AC34" si="15">IF(AB3="","",R3+S3)</f>
        <v/>
      </c>
      <c r="AD3" s="6" t="str">
        <f t="shared" ref="AD3:AD34" si="16">IF($I3="","",IF(VALUE($I3)=10,"Gündüz",IF(VALUE($I3)=12,"12 Saat",IF(VALUE($I3)=24,"2 Vardiya",""))))</f>
        <v>Gündüz</v>
      </c>
    </row>
    <row r="4" spans="1:38" x14ac:dyDescent="0.25">
      <c r="A4" s="6" t="str">
        <f t="shared" si="0"/>
        <v/>
      </c>
      <c r="B4" s="6"/>
      <c r="C4" s="7" t="str">
        <f>IFERROR(VLOOKUP(B4,'Ürün Veri'!$A:$E,2,FALSE),"")</f>
        <v/>
      </c>
      <c r="D4" s="7" t="str">
        <f>IFERROR(VLOOKUP(B4,'Ürün Veri'!$A:$E,3,FALSE),"")</f>
        <v/>
      </c>
      <c r="E4" s="7" t="str">
        <f>IFERROR(VLOOKUP(B4,'Ürün Veri'!$A:$E,4,FALSE),"")</f>
        <v/>
      </c>
      <c r="F4" s="7" t="str">
        <f>IFERROR(VLOOKUP(B4,'Ürün Veri'!$A:$E,5,FALSE),"")</f>
        <v/>
      </c>
      <c r="G4" s="6"/>
      <c r="H4" s="6"/>
      <c r="I4" s="14">
        <v>10</v>
      </c>
      <c r="J4" s="15">
        <f t="shared" si="1"/>
        <v>45</v>
      </c>
      <c r="K4" s="15">
        <f t="shared" si="2"/>
        <v>15</v>
      </c>
      <c r="L4" s="8">
        <f t="shared" si="3"/>
        <v>9</v>
      </c>
      <c r="M4" s="6" t="s">
        <v>763</v>
      </c>
      <c r="N4" s="9" t="str">
        <f t="shared" ref="N4:N35" si="17">IF(AI4="","",INT(AI4))</f>
        <v/>
      </c>
      <c r="O4" s="10" t="str">
        <f t="shared" ref="O4:O35" si="18">IF(AI4="","",MOD(AI4,1))</f>
        <v/>
      </c>
      <c r="P4" s="8" t="str">
        <f t="shared" si="4"/>
        <v/>
      </c>
      <c r="Q4" s="8" t="str">
        <f t="shared" si="5"/>
        <v/>
      </c>
      <c r="R4" s="9" t="str">
        <f>IF(AB4="","",WORKDAY.INTL(W4,AA4,V4,'Resmi Tatiller'!$A$2:$A$17))</f>
        <v/>
      </c>
      <c r="S4" s="10" t="str">
        <f t="shared" si="6"/>
        <v/>
      </c>
      <c r="T4" s="8" t="str">
        <f t="shared" si="7"/>
        <v>Boş</v>
      </c>
      <c r="U4" s="8">
        <f t="shared" si="8"/>
        <v>540</v>
      </c>
      <c r="V4" s="11" t="str">
        <f t="shared" si="9"/>
        <v>0000011</v>
      </c>
      <c r="W4" s="9" t="str">
        <f>IF(OR(N4="",O4=""),"",IF($AD4="24 Saat",N4,IF($AD4="12 Saat",IF(O4&gt;=TIME(20,0,0),WORKDAY.INTL(N4,1,V4,'Resmi Tatiller'!$A$2:$A$17),WORKDAY.INTL(N4-1,1,V4,'Resmi Tatiller'!$A$2:$A$17)),IF($AD4="2 Vardiya",IF(O4&lt;TIME(6,0,0),N4-1,IF(O4&lt;TIME(8,0,0),WORKDAY.INTL(N4-1,1,V4,'Resmi Tatiller'!$A$2:$A$17),N4)),IF(O4&gt;=TIME(18,0,0),WORKDAY.INTL(N4,1,V4,'Resmi Tatiller'!$A$2:$A$17),WORKDAY.INTL(N4-1,1,V4,'Resmi Tatiller'!$A$2:$A$17))))))</f>
        <v/>
      </c>
      <c r="X4" s="8" t="str">
        <f t="shared" si="10"/>
        <v/>
      </c>
      <c r="Y4" s="11" t="str">
        <f t="shared" si="11"/>
        <v/>
      </c>
      <c r="Z4" s="11" t="str">
        <f t="shared" si="12"/>
        <v/>
      </c>
      <c r="AA4" s="11" t="str">
        <f t="shared" si="13"/>
        <v/>
      </c>
      <c r="AB4" s="11" t="str">
        <f t="shared" si="14"/>
        <v/>
      </c>
      <c r="AC4" s="12" t="str">
        <f t="shared" si="15"/>
        <v/>
      </c>
      <c r="AD4" s="6" t="str">
        <f t="shared" si="16"/>
        <v>Gündüz</v>
      </c>
      <c r="AE4" s="18" t="str">
        <f t="shared" ref="AE4:AE35" si="19">IF(B4="","",IF(AC3="","",AC3+1/24))</f>
        <v/>
      </c>
      <c r="AF4" s="18" t="str">
        <f t="shared" ref="AF4:AF35" si="20">IF(AE4="","",INT(AE4))</f>
        <v/>
      </c>
      <c r="AG4" s="19" t="str">
        <f t="shared" ref="AG4:AG35" si="21">IF(AE4="","",MOD(AE4,1))</f>
        <v/>
      </c>
      <c r="AH4" s="18" t="str">
        <f>IF(AF4="","",WORKDAY.INTL(AF4-1,1,V4,'Resmi Tatiller'!$A$2:$A$17))</f>
        <v/>
      </c>
      <c r="AI4" s="18" t="str">
        <f t="shared" ref="AI4:AI35" si="22">IF(AE4="","",IF($AD4="24 Saat",AE4,IF($AD4="Gündüz",AJ4,IF($AD4="12 Saat",AK4,IF($AD4="2 Vardiya",AL4,AE4)))))</f>
        <v/>
      </c>
      <c r="AJ4" s="18" t="str">
        <f>IF(AE4="","",IF(AH4&lt;&gt;AF4,AH4+TIME(8,0,0),IF(AG4&lt;TIME(8,0,0),AF4+TIME(8,0,0),IF(AG4&lt;TIME(12,0,0),AE4,IF(AG4&lt;TIME(12,45,0),AF4+TIME(12,45,0),IF(AG4&lt;TIME(15,0,0),AE4,IF(AG4&lt;TIME(15,15,0),AF4+TIME(15,15,0),IF(AG4&lt;TIME(18,0,0),AE4,WORKDAY.INTL(AF4,1,V4,'Resmi Tatiller'!$A$2:$A$17)+TIME(8,0,0)))))))))</f>
        <v/>
      </c>
      <c r="AK4" s="18" t="str">
        <f>IF(AE4="","",IF(AH4&lt;&gt;AF4,AH4+TIME(8,0,0),IF(AG4&lt;TIME(8,0,0),AF4+TIME(8,0,0),IF(AG4&lt;TIME(12,0,0),AE4,IF(AG4&lt;TIME(12,45,0),AF4+TIME(12,45,0),IF(AG4&lt;TIME(15,0,0),AE4,IF(AG4&lt;TIME(15,15,0),AF4+TIME(15,15,0),IF(AG4&lt;TIME(20,0,0),AE4,WORKDAY.INTL(AF4,1,V4,'Resmi Tatiller'!$A$2:$A$17)+TIME(8,0,0)))))))))</f>
        <v/>
      </c>
      <c r="AL4" s="18" t="str">
        <f t="shared" ref="AL4:AL35" si="23">IF(AE4="","",IF(AG4&lt;TIME(6,0,0),IF(AG4&lt;TIME(0,45,0),AF4+TIME(0,45,0),IF(AG4&lt;TIME(3,0,0),AE4,IF(AG4&lt;TIME(3,15,0),AF4+TIME(3,15,0),AE4))),IF(AG4&lt;TIME(8,0,0),AF4+TIME(8,0,0),IF(AG4&lt;TIME(12,0,0),AE4,IF(AG4&lt;TIME(12,45,0),AF4+TIME(12,45,0),IF(AG4&lt;TIME(15,0,0),AE4,IF(AG4&lt;TIME(15,15,0),AF4+TIME(15,15,0),IF(AG4&lt;TIME(18,0,0),AE4,IF(AG4&lt;TIME(20,0,0),AF4+TIME(20,0,0),IF(AH4&lt;&gt;AF4,AH4+TIME(8,0,0),AE4))))))))))</f>
        <v/>
      </c>
    </row>
    <row r="5" spans="1:38" x14ac:dyDescent="0.25">
      <c r="A5" s="6" t="str">
        <f t="shared" si="0"/>
        <v/>
      </c>
      <c r="B5" s="6"/>
      <c r="C5" s="7" t="str">
        <f>IFERROR(VLOOKUP(B5,'Ürün Veri'!$A:$E,2,FALSE),"")</f>
        <v/>
      </c>
      <c r="D5" s="7" t="str">
        <f>IFERROR(VLOOKUP(B5,'Ürün Veri'!$A:$E,3,FALSE),"")</f>
        <v/>
      </c>
      <c r="E5" s="7" t="str">
        <f>IFERROR(VLOOKUP(B5,'Ürün Veri'!$A:$E,4,FALSE),"")</f>
        <v/>
      </c>
      <c r="F5" s="7" t="str">
        <f>IFERROR(VLOOKUP(B5,'Ürün Veri'!$A:$E,5,FALSE),"")</f>
        <v/>
      </c>
      <c r="G5" s="6"/>
      <c r="H5" s="6"/>
      <c r="I5" s="14">
        <v>10</v>
      </c>
      <c r="J5" s="15">
        <f t="shared" si="1"/>
        <v>45</v>
      </c>
      <c r="K5" s="15">
        <f t="shared" si="2"/>
        <v>15</v>
      </c>
      <c r="L5" s="8">
        <f t="shared" si="3"/>
        <v>9</v>
      </c>
      <c r="M5" s="6" t="s">
        <v>763</v>
      </c>
      <c r="N5" s="9" t="str">
        <f t="shared" si="17"/>
        <v/>
      </c>
      <c r="O5" s="10" t="str">
        <f t="shared" si="18"/>
        <v/>
      </c>
      <c r="P5" s="8" t="str">
        <f t="shared" si="4"/>
        <v/>
      </c>
      <c r="Q5" s="8" t="str">
        <f t="shared" si="5"/>
        <v/>
      </c>
      <c r="R5" s="9" t="str">
        <f>IF(AB5="","",WORKDAY.INTL(W5,AA5,V5,'Resmi Tatiller'!$A$2:$A$17))</f>
        <v/>
      </c>
      <c r="S5" s="10" t="str">
        <f t="shared" si="6"/>
        <v/>
      </c>
      <c r="T5" s="8" t="str">
        <f t="shared" si="7"/>
        <v>Boş</v>
      </c>
      <c r="U5" s="8">
        <f t="shared" si="8"/>
        <v>540</v>
      </c>
      <c r="V5" s="11" t="str">
        <f t="shared" si="9"/>
        <v>0000011</v>
      </c>
      <c r="W5" s="9" t="str">
        <f>IF(OR(N5="",O5=""),"",IF($AD5="24 Saat",N5,IF($AD5="12 Saat",IF(O5&gt;=TIME(20,0,0),WORKDAY.INTL(N5,1,V5,'Resmi Tatiller'!$A$2:$A$17),WORKDAY.INTL(N5-1,1,V5,'Resmi Tatiller'!$A$2:$A$17)),IF($AD5="2 Vardiya",IF(O5&lt;TIME(6,0,0),N5-1,IF(O5&lt;TIME(8,0,0),WORKDAY.INTL(N5-1,1,V5,'Resmi Tatiller'!$A$2:$A$17),N5)),IF(O5&gt;=TIME(18,0,0),WORKDAY.INTL(N5,1,V5,'Resmi Tatiller'!$A$2:$A$17),WORKDAY.INTL(N5-1,1,V5,'Resmi Tatiller'!$A$2:$A$17))))))</f>
        <v/>
      </c>
      <c r="X5" s="8" t="str">
        <f t="shared" si="10"/>
        <v/>
      </c>
      <c r="Y5" s="11" t="str">
        <f t="shared" si="11"/>
        <v/>
      </c>
      <c r="Z5" s="11" t="str">
        <f t="shared" si="12"/>
        <v/>
      </c>
      <c r="AA5" s="11" t="str">
        <f t="shared" si="13"/>
        <v/>
      </c>
      <c r="AB5" s="11" t="str">
        <f t="shared" si="14"/>
        <v/>
      </c>
      <c r="AC5" s="12" t="str">
        <f t="shared" si="15"/>
        <v/>
      </c>
      <c r="AD5" s="6" t="str">
        <f t="shared" si="16"/>
        <v>Gündüz</v>
      </c>
      <c r="AE5" s="18" t="str">
        <f t="shared" si="19"/>
        <v/>
      </c>
      <c r="AF5" s="18" t="str">
        <f t="shared" si="20"/>
        <v/>
      </c>
      <c r="AG5" s="19" t="str">
        <f t="shared" si="21"/>
        <v/>
      </c>
      <c r="AH5" s="18" t="str">
        <f>IF(AF5="","",WORKDAY.INTL(AF5-1,1,V5,'Resmi Tatiller'!$A$2:$A$17))</f>
        <v/>
      </c>
      <c r="AI5" s="18" t="str">
        <f t="shared" si="22"/>
        <v/>
      </c>
      <c r="AJ5" s="18" t="str">
        <f>IF(AE5="","",IF(AH5&lt;&gt;AF5,AH5+TIME(8,0,0),IF(AG5&lt;TIME(8,0,0),AF5+TIME(8,0,0),IF(AG5&lt;TIME(12,0,0),AE5,IF(AG5&lt;TIME(12,45,0),AF5+TIME(12,45,0),IF(AG5&lt;TIME(15,0,0),AE5,IF(AG5&lt;TIME(15,15,0),AF5+TIME(15,15,0),IF(AG5&lt;TIME(18,0,0),AE5,WORKDAY.INTL(AF5,1,V5,'Resmi Tatiller'!$A$2:$A$17)+TIME(8,0,0)))))))))</f>
        <v/>
      </c>
      <c r="AK5" s="18" t="str">
        <f>IF(AE5="","",IF(AH5&lt;&gt;AF5,AH5+TIME(8,0,0),IF(AG5&lt;TIME(8,0,0),AF5+TIME(8,0,0),IF(AG5&lt;TIME(12,0,0),AE5,IF(AG5&lt;TIME(12,45,0),AF5+TIME(12,45,0),IF(AG5&lt;TIME(15,0,0),AE5,IF(AG5&lt;TIME(15,15,0),AF5+TIME(15,15,0),IF(AG5&lt;TIME(20,0,0),AE5,WORKDAY.INTL(AF5,1,V5,'Resmi Tatiller'!$A$2:$A$17)+TIME(8,0,0)))))))))</f>
        <v/>
      </c>
      <c r="AL5" s="18" t="str">
        <f t="shared" si="23"/>
        <v/>
      </c>
    </row>
    <row r="6" spans="1:38" x14ac:dyDescent="0.25">
      <c r="A6" s="6" t="str">
        <f t="shared" si="0"/>
        <v/>
      </c>
      <c r="B6" s="6"/>
      <c r="C6" s="7" t="str">
        <f>IFERROR(VLOOKUP(B6,'Ürün Veri'!$A:$E,2,FALSE),"")</f>
        <v/>
      </c>
      <c r="D6" s="7" t="str">
        <f>IFERROR(VLOOKUP(B6,'Ürün Veri'!$A:$E,3,FALSE),"")</f>
        <v/>
      </c>
      <c r="E6" s="7" t="str">
        <f>IFERROR(VLOOKUP(B6,'Ürün Veri'!$A:$E,4,FALSE),"")</f>
        <v/>
      </c>
      <c r="F6" s="7" t="str">
        <f>IFERROR(VLOOKUP(B6,'Ürün Veri'!$A:$E,5,FALSE),"")</f>
        <v/>
      </c>
      <c r="G6" s="6"/>
      <c r="H6" s="6"/>
      <c r="I6" s="14">
        <v>10</v>
      </c>
      <c r="J6" s="15">
        <f t="shared" si="1"/>
        <v>45</v>
      </c>
      <c r="K6" s="15">
        <f t="shared" si="2"/>
        <v>15</v>
      </c>
      <c r="L6" s="8">
        <f t="shared" si="3"/>
        <v>9</v>
      </c>
      <c r="M6" s="6" t="s">
        <v>763</v>
      </c>
      <c r="N6" s="9" t="str">
        <f t="shared" si="17"/>
        <v/>
      </c>
      <c r="O6" s="10" t="str">
        <f t="shared" si="18"/>
        <v/>
      </c>
      <c r="P6" s="8" t="str">
        <f t="shared" si="4"/>
        <v/>
      </c>
      <c r="Q6" s="8" t="str">
        <f t="shared" si="5"/>
        <v/>
      </c>
      <c r="R6" s="9" t="str">
        <f>IF(AB6="","",WORKDAY.INTL(W6,AA6,V6,'Resmi Tatiller'!$A$2:$A$17))</f>
        <v/>
      </c>
      <c r="S6" s="10" t="str">
        <f t="shared" si="6"/>
        <v/>
      </c>
      <c r="T6" s="8" t="str">
        <f t="shared" si="7"/>
        <v>Boş</v>
      </c>
      <c r="U6" s="8">
        <f t="shared" si="8"/>
        <v>540</v>
      </c>
      <c r="V6" s="11" t="str">
        <f t="shared" si="9"/>
        <v>0000011</v>
      </c>
      <c r="W6" s="9" t="str">
        <f>IF(OR(N6="",O6=""),"",IF($AD6="24 Saat",N6,IF($AD6="12 Saat",IF(O6&gt;=TIME(20,0,0),WORKDAY.INTL(N6,1,V6,'Resmi Tatiller'!$A$2:$A$17),WORKDAY.INTL(N6-1,1,V6,'Resmi Tatiller'!$A$2:$A$17)),IF($AD6="2 Vardiya",IF(O6&lt;TIME(6,0,0),N6-1,IF(O6&lt;TIME(8,0,0),WORKDAY.INTL(N6-1,1,V6,'Resmi Tatiller'!$A$2:$A$17),N6)),IF(O6&gt;=TIME(18,0,0),WORKDAY.INTL(N6,1,V6,'Resmi Tatiller'!$A$2:$A$17),WORKDAY.INTL(N6-1,1,V6,'Resmi Tatiller'!$A$2:$A$17))))))</f>
        <v/>
      </c>
      <c r="X6" s="8" t="str">
        <f t="shared" si="10"/>
        <v/>
      </c>
      <c r="Y6" s="11" t="str">
        <f t="shared" si="11"/>
        <v/>
      </c>
      <c r="Z6" s="11" t="str">
        <f t="shared" si="12"/>
        <v/>
      </c>
      <c r="AA6" s="11" t="str">
        <f t="shared" si="13"/>
        <v/>
      </c>
      <c r="AB6" s="11" t="str">
        <f t="shared" si="14"/>
        <v/>
      </c>
      <c r="AC6" s="12" t="str">
        <f t="shared" si="15"/>
        <v/>
      </c>
      <c r="AD6" s="6" t="str">
        <f t="shared" si="16"/>
        <v>Gündüz</v>
      </c>
      <c r="AE6" s="18" t="str">
        <f t="shared" si="19"/>
        <v/>
      </c>
      <c r="AF6" s="18" t="str">
        <f t="shared" si="20"/>
        <v/>
      </c>
      <c r="AG6" s="19" t="str">
        <f t="shared" si="21"/>
        <v/>
      </c>
      <c r="AH6" s="18" t="str">
        <f>IF(AF6="","",WORKDAY.INTL(AF6-1,1,V6,'Resmi Tatiller'!$A$2:$A$17))</f>
        <v/>
      </c>
      <c r="AI6" s="18" t="str">
        <f t="shared" si="22"/>
        <v/>
      </c>
      <c r="AJ6" s="18" t="str">
        <f>IF(AE6="","",IF(AH6&lt;&gt;AF6,AH6+TIME(8,0,0),IF(AG6&lt;TIME(8,0,0),AF6+TIME(8,0,0),IF(AG6&lt;TIME(12,0,0),AE6,IF(AG6&lt;TIME(12,45,0),AF6+TIME(12,45,0),IF(AG6&lt;TIME(15,0,0),AE6,IF(AG6&lt;TIME(15,15,0),AF6+TIME(15,15,0),IF(AG6&lt;TIME(18,0,0),AE6,WORKDAY.INTL(AF6,1,V6,'Resmi Tatiller'!$A$2:$A$17)+TIME(8,0,0)))))))))</f>
        <v/>
      </c>
      <c r="AK6" s="18" t="str">
        <f>IF(AE6="","",IF(AH6&lt;&gt;AF6,AH6+TIME(8,0,0),IF(AG6&lt;TIME(8,0,0),AF6+TIME(8,0,0),IF(AG6&lt;TIME(12,0,0),AE6,IF(AG6&lt;TIME(12,45,0),AF6+TIME(12,45,0),IF(AG6&lt;TIME(15,0,0),AE6,IF(AG6&lt;TIME(15,15,0),AF6+TIME(15,15,0),IF(AG6&lt;TIME(20,0,0),AE6,WORKDAY.INTL(AF6,1,V6,'Resmi Tatiller'!$A$2:$A$17)+TIME(8,0,0)))))))))</f>
        <v/>
      </c>
      <c r="AL6" s="18" t="str">
        <f t="shared" si="23"/>
        <v/>
      </c>
    </row>
    <row r="7" spans="1:38" x14ac:dyDescent="0.25">
      <c r="A7" s="6" t="str">
        <f t="shared" si="0"/>
        <v/>
      </c>
      <c r="B7" s="6"/>
      <c r="C7" s="7" t="str">
        <f>IFERROR(VLOOKUP(B7,'Ürün Veri'!$A:$E,2,FALSE),"")</f>
        <v/>
      </c>
      <c r="D7" s="7" t="str">
        <f>IFERROR(VLOOKUP(B7,'Ürün Veri'!$A:$E,3,FALSE),"")</f>
        <v/>
      </c>
      <c r="E7" s="7" t="str">
        <f>IFERROR(VLOOKUP(B7,'Ürün Veri'!$A:$E,4,FALSE),"")</f>
        <v/>
      </c>
      <c r="F7" s="7" t="str">
        <f>IFERROR(VLOOKUP(B7,'Ürün Veri'!$A:$E,5,FALSE),"")</f>
        <v/>
      </c>
      <c r="G7" s="6"/>
      <c r="H7" s="6"/>
      <c r="I7" s="14">
        <v>10</v>
      </c>
      <c r="J7" s="15">
        <f t="shared" si="1"/>
        <v>45</v>
      </c>
      <c r="K7" s="15">
        <f t="shared" si="2"/>
        <v>15</v>
      </c>
      <c r="L7" s="8">
        <f t="shared" si="3"/>
        <v>9</v>
      </c>
      <c r="M7" s="6" t="s">
        <v>763</v>
      </c>
      <c r="N7" s="9" t="str">
        <f t="shared" si="17"/>
        <v/>
      </c>
      <c r="O7" s="10" t="str">
        <f t="shared" si="18"/>
        <v/>
      </c>
      <c r="P7" s="8" t="str">
        <f t="shared" si="4"/>
        <v/>
      </c>
      <c r="Q7" s="8" t="str">
        <f t="shared" si="5"/>
        <v/>
      </c>
      <c r="R7" s="9" t="str">
        <f>IF(AB7="","",WORKDAY.INTL(W7,AA7,V7,'Resmi Tatiller'!$A$2:$A$17))</f>
        <v/>
      </c>
      <c r="S7" s="10" t="str">
        <f t="shared" si="6"/>
        <v/>
      </c>
      <c r="T7" s="8" t="str">
        <f t="shared" si="7"/>
        <v>Boş</v>
      </c>
      <c r="U7" s="8">
        <f t="shared" si="8"/>
        <v>540</v>
      </c>
      <c r="V7" s="11" t="str">
        <f t="shared" si="9"/>
        <v>0000011</v>
      </c>
      <c r="W7" s="9" t="str">
        <f>IF(OR(N7="",O7=""),"",IF($AD7="24 Saat",N7,IF($AD7="12 Saat",IF(O7&gt;=TIME(20,0,0),WORKDAY.INTL(N7,1,V7,'Resmi Tatiller'!$A$2:$A$17),WORKDAY.INTL(N7-1,1,V7,'Resmi Tatiller'!$A$2:$A$17)),IF($AD7="2 Vardiya",IF(O7&lt;TIME(6,0,0),N7-1,IF(O7&lt;TIME(8,0,0),WORKDAY.INTL(N7-1,1,V7,'Resmi Tatiller'!$A$2:$A$17),N7)),IF(O7&gt;=TIME(18,0,0),WORKDAY.INTL(N7,1,V7,'Resmi Tatiller'!$A$2:$A$17),WORKDAY.INTL(N7-1,1,V7,'Resmi Tatiller'!$A$2:$A$17))))))</f>
        <v/>
      </c>
      <c r="X7" s="8" t="str">
        <f t="shared" si="10"/>
        <v/>
      </c>
      <c r="Y7" s="11" t="str">
        <f t="shared" si="11"/>
        <v/>
      </c>
      <c r="Z7" s="11" t="str">
        <f t="shared" si="12"/>
        <v/>
      </c>
      <c r="AA7" s="11" t="str">
        <f t="shared" si="13"/>
        <v/>
      </c>
      <c r="AB7" s="11" t="str">
        <f t="shared" si="14"/>
        <v/>
      </c>
      <c r="AC7" s="12" t="str">
        <f t="shared" si="15"/>
        <v/>
      </c>
      <c r="AD7" s="6" t="str">
        <f t="shared" si="16"/>
        <v>Gündüz</v>
      </c>
      <c r="AE7" s="18" t="str">
        <f t="shared" si="19"/>
        <v/>
      </c>
      <c r="AF7" s="18" t="str">
        <f t="shared" si="20"/>
        <v/>
      </c>
      <c r="AG7" s="19" t="str">
        <f t="shared" si="21"/>
        <v/>
      </c>
      <c r="AH7" s="18" t="str">
        <f>IF(AF7="","",WORKDAY.INTL(AF7-1,1,V7,'Resmi Tatiller'!$A$2:$A$17))</f>
        <v/>
      </c>
      <c r="AI7" s="18" t="str">
        <f t="shared" si="22"/>
        <v/>
      </c>
      <c r="AJ7" s="18" t="str">
        <f>IF(AE7="","",IF(AH7&lt;&gt;AF7,AH7+TIME(8,0,0),IF(AG7&lt;TIME(8,0,0),AF7+TIME(8,0,0),IF(AG7&lt;TIME(12,0,0),AE7,IF(AG7&lt;TIME(12,45,0),AF7+TIME(12,45,0),IF(AG7&lt;TIME(15,0,0),AE7,IF(AG7&lt;TIME(15,15,0),AF7+TIME(15,15,0),IF(AG7&lt;TIME(18,0,0),AE7,WORKDAY.INTL(AF7,1,V7,'Resmi Tatiller'!$A$2:$A$17)+TIME(8,0,0)))))))))</f>
        <v/>
      </c>
      <c r="AK7" s="18" t="str">
        <f>IF(AE7="","",IF(AH7&lt;&gt;AF7,AH7+TIME(8,0,0),IF(AG7&lt;TIME(8,0,0),AF7+TIME(8,0,0),IF(AG7&lt;TIME(12,0,0),AE7,IF(AG7&lt;TIME(12,45,0),AF7+TIME(12,45,0),IF(AG7&lt;TIME(15,0,0),AE7,IF(AG7&lt;TIME(15,15,0),AF7+TIME(15,15,0),IF(AG7&lt;TIME(20,0,0),AE7,WORKDAY.INTL(AF7,1,V7,'Resmi Tatiller'!$A$2:$A$17)+TIME(8,0,0)))))))))</f>
        <v/>
      </c>
      <c r="AL7" s="18" t="str">
        <f t="shared" si="23"/>
        <v/>
      </c>
    </row>
    <row r="8" spans="1:38" x14ac:dyDescent="0.25">
      <c r="A8" s="6" t="str">
        <f t="shared" si="0"/>
        <v/>
      </c>
      <c r="B8" s="6"/>
      <c r="C8" s="7" t="str">
        <f>IFERROR(VLOOKUP(B8,'Ürün Veri'!$A:$E,2,FALSE),"")</f>
        <v/>
      </c>
      <c r="D8" s="7" t="str">
        <f>IFERROR(VLOOKUP(B8,'Ürün Veri'!$A:$E,3,FALSE),"")</f>
        <v/>
      </c>
      <c r="E8" s="7" t="str">
        <f>IFERROR(VLOOKUP(B8,'Ürün Veri'!$A:$E,4,FALSE),"")</f>
        <v/>
      </c>
      <c r="F8" s="7" t="str">
        <f>IFERROR(VLOOKUP(B8,'Ürün Veri'!$A:$E,5,FALSE),"")</f>
        <v/>
      </c>
      <c r="G8" s="6"/>
      <c r="H8" s="6"/>
      <c r="I8" s="14">
        <v>10</v>
      </c>
      <c r="J8" s="15">
        <f t="shared" si="1"/>
        <v>45</v>
      </c>
      <c r="K8" s="15">
        <f t="shared" si="2"/>
        <v>15</v>
      </c>
      <c r="L8" s="8">
        <f t="shared" si="3"/>
        <v>9</v>
      </c>
      <c r="M8" s="6" t="s">
        <v>763</v>
      </c>
      <c r="N8" s="9" t="str">
        <f t="shared" si="17"/>
        <v/>
      </c>
      <c r="O8" s="10" t="str">
        <f t="shared" si="18"/>
        <v/>
      </c>
      <c r="P8" s="8" t="str">
        <f t="shared" si="4"/>
        <v/>
      </c>
      <c r="Q8" s="8" t="str">
        <f t="shared" si="5"/>
        <v/>
      </c>
      <c r="R8" s="9" t="str">
        <f>IF(AB8="","",WORKDAY.INTL(W8,AA8,V8,'Resmi Tatiller'!$A$2:$A$17))</f>
        <v/>
      </c>
      <c r="S8" s="10" t="str">
        <f t="shared" si="6"/>
        <v/>
      </c>
      <c r="T8" s="8" t="str">
        <f t="shared" si="7"/>
        <v>Boş</v>
      </c>
      <c r="U8" s="8">
        <f t="shared" si="8"/>
        <v>540</v>
      </c>
      <c r="V8" s="11" t="str">
        <f t="shared" si="9"/>
        <v>0000011</v>
      </c>
      <c r="W8" s="9" t="str">
        <f>IF(OR(N8="",O8=""),"",IF($AD8="24 Saat",N8,IF($AD8="12 Saat",IF(O8&gt;=TIME(20,0,0),WORKDAY.INTL(N8,1,V8,'Resmi Tatiller'!$A$2:$A$17),WORKDAY.INTL(N8-1,1,V8,'Resmi Tatiller'!$A$2:$A$17)),IF($AD8="2 Vardiya",IF(O8&lt;TIME(6,0,0),N8-1,IF(O8&lt;TIME(8,0,0),WORKDAY.INTL(N8-1,1,V8,'Resmi Tatiller'!$A$2:$A$17),N8)),IF(O8&gt;=TIME(18,0,0),WORKDAY.INTL(N8,1,V8,'Resmi Tatiller'!$A$2:$A$17),WORKDAY.INTL(N8-1,1,V8,'Resmi Tatiller'!$A$2:$A$17))))))</f>
        <v/>
      </c>
      <c r="X8" s="8" t="str">
        <f t="shared" si="10"/>
        <v/>
      </c>
      <c r="Y8" s="11" t="str">
        <f t="shared" si="11"/>
        <v/>
      </c>
      <c r="Z8" s="11" t="str">
        <f t="shared" si="12"/>
        <v/>
      </c>
      <c r="AA8" s="11" t="str">
        <f t="shared" si="13"/>
        <v/>
      </c>
      <c r="AB8" s="11" t="str">
        <f t="shared" si="14"/>
        <v/>
      </c>
      <c r="AC8" s="12" t="str">
        <f t="shared" si="15"/>
        <v/>
      </c>
      <c r="AD8" s="6" t="str">
        <f t="shared" si="16"/>
        <v>Gündüz</v>
      </c>
      <c r="AE8" s="18" t="str">
        <f t="shared" si="19"/>
        <v/>
      </c>
      <c r="AF8" s="18" t="str">
        <f t="shared" si="20"/>
        <v/>
      </c>
      <c r="AG8" s="19" t="str">
        <f t="shared" si="21"/>
        <v/>
      </c>
      <c r="AH8" s="18" t="str">
        <f>IF(AF8="","",WORKDAY.INTL(AF8-1,1,V8,'Resmi Tatiller'!$A$2:$A$17))</f>
        <v/>
      </c>
      <c r="AI8" s="18" t="str">
        <f t="shared" si="22"/>
        <v/>
      </c>
      <c r="AJ8" s="18" t="str">
        <f>IF(AE8="","",IF(AH8&lt;&gt;AF8,AH8+TIME(8,0,0),IF(AG8&lt;TIME(8,0,0),AF8+TIME(8,0,0),IF(AG8&lt;TIME(12,0,0),AE8,IF(AG8&lt;TIME(12,45,0),AF8+TIME(12,45,0),IF(AG8&lt;TIME(15,0,0),AE8,IF(AG8&lt;TIME(15,15,0),AF8+TIME(15,15,0),IF(AG8&lt;TIME(18,0,0),AE8,WORKDAY.INTL(AF8,1,V8,'Resmi Tatiller'!$A$2:$A$17)+TIME(8,0,0)))))))))</f>
        <v/>
      </c>
      <c r="AK8" s="18" t="str">
        <f>IF(AE8="","",IF(AH8&lt;&gt;AF8,AH8+TIME(8,0,0),IF(AG8&lt;TIME(8,0,0),AF8+TIME(8,0,0),IF(AG8&lt;TIME(12,0,0),AE8,IF(AG8&lt;TIME(12,45,0),AF8+TIME(12,45,0),IF(AG8&lt;TIME(15,0,0),AE8,IF(AG8&lt;TIME(15,15,0),AF8+TIME(15,15,0),IF(AG8&lt;TIME(20,0,0),AE8,WORKDAY.INTL(AF8,1,V8,'Resmi Tatiller'!$A$2:$A$17)+TIME(8,0,0)))))))))</f>
        <v/>
      </c>
      <c r="AL8" s="18" t="str">
        <f t="shared" si="23"/>
        <v/>
      </c>
    </row>
    <row r="9" spans="1:38" x14ac:dyDescent="0.25">
      <c r="A9" s="6" t="str">
        <f t="shared" si="0"/>
        <v/>
      </c>
      <c r="B9" s="6"/>
      <c r="C9" s="7" t="str">
        <f>IFERROR(VLOOKUP(B9,'Ürün Veri'!$A:$E,2,FALSE),"")</f>
        <v/>
      </c>
      <c r="D9" s="7" t="str">
        <f>IFERROR(VLOOKUP(B9,'Ürün Veri'!$A:$E,3,FALSE),"")</f>
        <v/>
      </c>
      <c r="E9" s="7" t="str">
        <f>IFERROR(VLOOKUP(B9,'Ürün Veri'!$A:$E,4,FALSE),"")</f>
        <v/>
      </c>
      <c r="F9" s="7" t="str">
        <f>IFERROR(VLOOKUP(B9,'Ürün Veri'!$A:$E,5,FALSE),"")</f>
        <v/>
      </c>
      <c r="G9" s="6"/>
      <c r="H9" s="6"/>
      <c r="I9" s="14">
        <v>10</v>
      </c>
      <c r="J9" s="15">
        <f t="shared" si="1"/>
        <v>45</v>
      </c>
      <c r="K9" s="15">
        <f t="shared" si="2"/>
        <v>15</v>
      </c>
      <c r="L9" s="8">
        <f t="shared" si="3"/>
        <v>9</v>
      </c>
      <c r="M9" s="6" t="s">
        <v>763</v>
      </c>
      <c r="N9" s="9" t="str">
        <f t="shared" si="17"/>
        <v/>
      </c>
      <c r="O9" s="10" t="str">
        <f t="shared" si="18"/>
        <v/>
      </c>
      <c r="P9" s="8" t="str">
        <f t="shared" si="4"/>
        <v/>
      </c>
      <c r="Q9" s="8" t="str">
        <f t="shared" si="5"/>
        <v/>
      </c>
      <c r="R9" s="9" t="str">
        <f>IF(AB9="","",WORKDAY.INTL(W9,AA9,V9,'Resmi Tatiller'!$A$2:$A$17))</f>
        <v/>
      </c>
      <c r="S9" s="10" t="str">
        <f t="shared" si="6"/>
        <v/>
      </c>
      <c r="T9" s="8" t="str">
        <f t="shared" si="7"/>
        <v>Boş</v>
      </c>
      <c r="U9" s="8">
        <f t="shared" si="8"/>
        <v>540</v>
      </c>
      <c r="V9" s="11" t="str">
        <f t="shared" si="9"/>
        <v>0000011</v>
      </c>
      <c r="W9" s="9" t="str">
        <f>IF(OR(N9="",O9=""),"",IF($AD9="24 Saat",N9,IF($AD9="12 Saat",IF(O9&gt;=TIME(20,0,0),WORKDAY.INTL(N9,1,V9,'Resmi Tatiller'!$A$2:$A$17),WORKDAY.INTL(N9-1,1,V9,'Resmi Tatiller'!$A$2:$A$17)),IF($AD9="2 Vardiya",IF(O9&lt;TIME(6,0,0),N9-1,IF(O9&lt;TIME(8,0,0),WORKDAY.INTL(N9-1,1,V9,'Resmi Tatiller'!$A$2:$A$17),N9)),IF(O9&gt;=TIME(18,0,0),WORKDAY.INTL(N9,1,V9,'Resmi Tatiller'!$A$2:$A$17),WORKDAY.INTL(N9-1,1,V9,'Resmi Tatiller'!$A$2:$A$17))))))</f>
        <v/>
      </c>
      <c r="X9" s="8" t="str">
        <f t="shared" si="10"/>
        <v/>
      </c>
      <c r="Y9" s="11" t="str">
        <f t="shared" si="11"/>
        <v/>
      </c>
      <c r="Z9" s="11" t="str">
        <f t="shared" si="12"/>
        <v/>
      </c>
      <c r="AA9" s="11" t="str">
        <f t="shared" si="13"/>
        <v/>
      </c>
      <c r="AB9" s="11" t="str">
        <f t="shared" si="14"/>
        <v/>
      </c>
      <c r="AC9" s="12" t="str">
        <f t="shared" si="15"/>
        <v/>
      </c>
      <c r="AD9" s="6" t="str">
        <f t="shared" si="16"/>
        <v>Gündüz</v>
      </c>
      <c r="AE9" s="18" t="str">
        <f t="shared" si="19"/>
        <v/>
      </c>
      <c r="AF9" s="18" t="str">
        <f t="shared" si="20"/>
        <v/>
      </c>
      <c r="AG9" s="19" t="str">
        <f t="shared" si="21"/>
        <v/>
      </c>
      <c r="AH9" s="18" t="str">
        <f>IF(AF9="","",WORKDAY.INTL(AF9-1,1,V9,'Resmi Tatiller'!$A$2:$A$17))</f>
        <v/>
      </c>
      <c r="AI9" s="18" t="str">
        <f t="shared" si="22"/>
        <v/>
      </c>
      <c r="AJ9" s="18" t="str">
        <f>IF(AE9="","",IF(AH9&lt;&gt;AF9,AH9+TIME(8,0,0),IF(AG9&lt;TIME(8,0,0),AF9+TIME(8,0,0),IF(AG9&lt;TIME(12,0,0),AE9,IF(AG9&lt;TIME(12,45,0),AF9+TIME(12,45,0),IF(AG9&lt;TIME(15,0,0),AE9,IF(AG9&lt;TIME(15,15,0),AF9+TIME(15,15,0),IF(AG9&lt;TIME(18,0,0),AE9,WORKDAY.INTL(AF9,1,V9,'Resmi Tatiller'!$A$2:$A$17)+TIME(8,0,0)))))))))</f>
        <v/>
      </c>
      <c r="AK9" s="18" t="str">
        <f>IF(AE9="","",IF(AH9&lt;&gt;AF9,AH9+TIME(8,0,0),IF(AG9&lt;TIME(8,0,0),AF9+TIME(8,0,0),IF(AG9&lt;TIME(12,0,0),AE9,IF(AG9&lt;TIME(12,45,0),AF9+TIME(12,45,0),IF(AG9&lt;TIME(15,0,0),AE9,IF(AG9&lt;TIME(15,15,0),AF9+TIME(15,15,0),IF(AG9&lt;TIME(20,0,0),AE9,WORKDAY.INTL(AF9,1,V9,'Resmi Tatiller'!$A$2:$A$17)+TIME(8,0,0)))))))))</f>
        <v/>
      </c>
      <c r="AL9" s="18" t="str">
        <f t="shared" si="23"/>
        <v/>
      </c>
    </row>
    <row r="10" spans="1:38" x14ac:dyDescent="0.25">
      <c r="A10" s="6" t="str">
        <f t="shared" si="0"/>
        <v/>
      </c>
      <c r="B10" s="6"/>
      <c r="C10" s="7" t="str">
        <f>IFERROR(VLOOKUP(B10,'Ürün Veri'!$A:$E,2,FALSE),"")</f>
        <v/>
      </c>
      <c r="D10" s="7" t="str">
        <f>IFERROR(VLOOKUP(B10,'Ürün Veri'!$A:$E,3,FALSE),"")</f>
        <v/>
      </c>
      <c r="E10" s="7" t="str">
        <f>IFERROR(VLOOKUP(B10,'Ürün Veri'!$A:$E,4,FALSE),"")</f>
        <v/>
      </c>
      <c r="F10" s="7" t="str">
        <f>IFERROR(VLOOKUP(B10,'Ürün Veri'!$A:$E,5,FALSE),"")</f>
        <v/>
      </c>
      <c r="G10" s="6"/>
      <c r="H10" s="6"/>
      <c r="I10" s="14">
        <v>10</v>
      </c>
      <c r="J10" s="15">
        <f t="shared" si="1"/>
        <v>45</v>
      </c>
      <c r="K10" s="15">
        <f t="shared" si="2"/>
        <v>15</v>
      </c>
      <c r="L10" s="8">
        <f t="shared" si="3"/>
        <v>9</v>
      </c>
      <c r="M10" s="6" t="s">
        <v>763</v>
      </c>
      <c r="N10" s="9" t="str">
        <f t="shared" si="17"/>
        <v/>
      </c>
      <c r="O10" s="10" t="str">
        <f t="shared" si="18"/>
        <v/>
      </c>
      <c r="P10" s="8" t="str">
        <f t="shared" si="4"/>
        <v/>
      </c>
      <c r="Q10" s="8" t="str">
        <f t="shared" si="5"/>
        <v/>
      </c>
      <c r="R10" s="9" t="str">
        <f>IF(AB10="","",WORKDAY.INTL(W10,AA10,V10,'Resmi Tatiller'!$A$2:$A$17))</f>
        <v/>
      </c>
      <c r="S10" s="10" t="str">
        <f t="shared" si="6"/>
        <v/>
      </c>
      <c r="T10" s="8" t="str">
        <f t="shared" si="7"/>
        <v>Boş</v>
      </c>
      <c r="U10" s="8">
        <f t="shared" si="8"/>
        <v>540</v>
      </c>
      <c r="V10" s="11" t="str">
        <f t="shared" si="9"/>
        <v>0000011</v>
      </c>
      <c r="W10" s="9" t="str">
        <f>IF(OR(N10="",O10=""),"",IF($AD10="24 Saat",N10,IF($AD10="12 Saat",IF(O10&gt;=TIME(20,0,0),WORKDAY.INTL(N10,1,V10,'Resmi Tatiller'!$A$2:$A$17),WORKDAY.INTL(N10-1,1,V10,'Resmi Tatiller'!$A$2:$A$17)),IF($AD10="2 Vardiya",IF(O10&lt;TIME(6,0,0),N10-1,IF(O10&lt;TIME(8,0,0),WORKDAY.INTL(N10-1,1,V10,'Resmi Tatiller'!$A$2:$A$17),N10)),IF(O10&gt;=TIME(18,0,0),WORKDAY.INTL(N10,1,V10,'Resmi Tatiller'!$A$2:$A$17),WORKDAY.INTL(N10-1,1,V10,'Resmi Tatiller'!$A$2:$A$17))))))</f>
        <v/>
      </c>
      <c r="X10" s="8" t="str">
        <f t="shared" si="10"/>
        <v/>
      </c>
      <c r="Y10" s="11" t="str">
        <f t="shared" si="11"/>
        <v/>
      </c>
      <c r="Z10" s="11" t="str">
        <f t="shared" si="12"/>
        <v/>
      </c>
      <c r="AA10" s="11" t="str">
        <f t="shared" si="13"/>
        <v/>
      </c>
      <c r="AB10" s="11" t="str">
        <f t="shared" si="14"/>
        <v/>
      </c>
      <c r="AC10" s="12" t="str">
        <f t="shared" si="15"/>
        <v/>
      </c>
      <c r="AD10" s="6" t="str">
        <f t="shared" si="16"/>
        <v>Gündüz</v>
      </c>
      <c r="AE10" s="18" t="str">
        <f t="shared" si="19"/>
        <v/>
      </c>
      <c r="AF10" s="18" t="str">
        <f t="shared" si="20"/>
        <v/>
      </c>
      <c r="AG10" s="19" t="str">
        <f t="shared" si="21"/>
        <v/>
      </c>
      <c r="AH10" s="18" t="str">
        <f>IF(AF10="","",WORKDAY.INTL(AF10-1,1,V10,'Resmi Tatiller'!$A$2:$A$17))</f>
        <v/>
      </c>
      <c r="AI10" s="18" t="str">
        <f t="shared" si="22"/>
        <v/>
      </c>
      <c r="AJ10" s="18" t="str">
        <f>IF(AE10="","",IF(AH10&lt;&gt;AF10,AH10+TIME(8,0,0),IF(AG10&lt;TIME(8,0,0),AF10+TIME(8,0,0),IF(AG10&lt;TIME(12,0,0),AE10,IF(AG10&lt;TIME(12,45,0),AF10+TIME(12,45,0),IF(AG10&lt;TIME(15,0,0),AE10,IF(AG10&lt;TIME(15,15,0),AF10+TIME(15,15,0),IF(AG10&lt;TIME(18,0,0),AE10,WORKDAY.INTL(AF10,1,V10,'Resmi Tatiller'!$A$2:$A$17)+TIME(8,0,0)))))))))</f>
        <v/>
      </c>
      <c r="AK10" s="18" t="str">
        <f>IF(AE10="","",IF(AH10&lt;&gt;AF10,AH10+TIME(8,0,0),IF(AG10&lt;TIME(8,0,0),AF10+TIME(8,0,0),IF(AG10&lt;TIME(12,0,0),AE10,IF(AG10&lt;TIME(12,45,0),AF10+TIME(12,45,0),IF(AG10&lt;TIME(15,0,0),AE10,IF(AG10&lt;TIME(15,15,0),AF10+TIME(15,15,0),IF(AG10&lt;TIME(20,0,0),AE10,WORKDAY.INTL(AF10,1,V10,'Resmi Tatiller'!$A$2:$A$17)+TIME(8,0,0)))))))))</f>
        <v/>
      </c>
      <c r="AL10" s="18" t="str">
        <f t="shared" si="23"/>
        <v/>
      </c>
    </row>
    <row r="11" spans="1:38" x14ac:dyDescent="0.25">
      <c r="A11" s="6" t="str">
        <f t="shared" si="0"/>
        <v/>
      </c>
      <c r="B11" s="6"/>
      <c r="C11" s="7" t="str">
        <f>IFERROR(VLOOKUP(B11,'Ürün Veri'!$A:$E,2,FALSE),"")</f>
        <v/>
      </c>
      <c r="D11" s="7" t="str">
        <f>IFERROR(VLOOKUP(B11,'Ürün Veri'!$A:$E,3,FALSE),"")</f>
        <v/>
      </c>
      <c r="E11" s="7" t="str">
        <f>IFERROR(VLOOKUP(B11,'Ürün Veri'!$A:$E,4,FALSE),"")</f>
        <v/>
      </c>
      <c r="F11" s="7" t="str">
        <f>IFERROR(VLOOKUP(B11,'Ürün Veri'!$A:$E,5,FALSE),"")</f>
        <v/>
      </c>
      <c r="G11" s="6"/>
      <c r="H11" s="6"/>
      <c r="I11" s="14">
        <v>10</v>
      </c>
      <c r="J11" s="15">
        <f t="shared" si="1"/>
        <v>45</v>
      </c>
      <c r="K11" s="15">
        <f t="shared" si="2"/>
        <v>15</v>
      </c>
      <c r="L11" s="8">
        <f t="shared" si="3"/>
        <v>9</v>
      </c>
      <c r="M11" s="6" t="s">
        <v>763</v>
      </c>
      <c r="N11" s="9" t="str">
        <f t="shared" si="17"/>
        <v/>
      </c>
      <c r="O11" s="10" t="str">
        <f t="shared" si="18"/>
        <v/>
      </c>
      <c r="P11" s="8" t="str">
        <f t="shared" si="4"/>
        <v/>
      </c>
      <c r="Q11" s="8" t="str">
        <f t="shared" si="5"/>
        <v/>
      </c>
      <c r="R11" s="9" t="str">
        <f>IF(AB11="","",WORKDAY.INTL(W11,AA11,V11,'Resmi Tatiller'!$A$2:$A$17))</f>
        <v/>
      </c>
      <c r="S11" s="10" t="str">
        <f t="shared" si="6"/>
        <v/>
      </c>
      <c r="T11" s="8" t="str">
        <f t="shared" si="7"/>
        <v>Boş</v>
      </c>
      <c r="U11" s="8">
        <f t="shared" si="8"/>
        <v>540</v>
      </c>
      <c r="V11" s="11" t="str">
        <f t="shared" si="9"/>
        <v>0000011</v>
      </c>
      <c r="W11" s="9" t="str">
        <f>IF(OR(N11="",O11=""),"",IF($AD11="24 Saat",N11,IF($AD11="12 Saat",IF(O11&gt;=TIME(20,0,0),WORKDAY.INTL(N11,1,V11,'Resmi Tatiller'!$A$2:$A$17),WORKDAY.INTL(N11-1,1,V11,'Resmi Tatiller'!$A$2:$A$17)),IF($AD11="2 Vardiya",IF(O11&lt;TIME(6,0,0),N11-1,IF(O11&lt;TIME(8,0,0),WORKDAY.INTL(N11-1,1,V11,'Resmi Tatiller'!$A$2:$A$17),N11)),IF(O11&gt;=TIME(18,0,0),WORKDAY.INTL(N11,1,V11,'Resmi Tatiller'!$A$2:$A$17),WORKDAY.INTL(N11-1,1,V11,'Resmi Tatiller'!$A$2:$A$17))))))</f>
        <v/>
      </c>
      <c r="X11" s="8" t="str">
        <f t="shared" si="10"/>
        <v/>
      </c>
      <c r="Y11" s="11" t="str">
        <f t="shared" si="11"/>
        <v/>
      </c>
      <c r="Z11" s="11" t="str">
        <f t="shared" si="12"/>
        <v/>
      </c>
      <c r="AA11" s="11" t="str">
        <f t="shared" si="13"/>
        <v/>
      </c>
      <c r="AB11" s="11" t="str">
        <f t="shared" si="14"/>
        <v/>
      </c>
      <c r="AC11" s="12" t="str">
        <f t="shared" si="15"/>
        <v/>
      </c>
      <c r="AD11" s="6" t="str">
        <f t="shared" si="16"/>
        <v>Gündüz</v>
      </c>
      <c r="AE11" s="18" t="str">
        <f t="shared" si="19"/>
        <v/>
      </c>
      <c r="AF11" s="18" t="str">
        <f t="shared" si="20"/>
        <v/>
      </c>
      <c r="AG11" s="19" t="str">
        <f t="shared" si="21"/>
        <v/>
      </c>
      <c r="AH11" s="18" t="str">
        <f>IF(AF11="","",WORKDAY.INTL(AF11-1,1,V11,'Resmi Tatiller'!$A$2:$A$17))</f>
        <v/>
      </c>
      <c r="AI11" s="18" t="str">
        <f t="shared" si="22"/>
        <v/>
      </c>
      <c r="AJ11" s="18" t="str">
        <f>IF(AE11="","",IF(AH11&lt;&gt;AF11,AH11+TIME(8,0,0),IF(AG11&lt;TIME(8,0,0),AF11+TIME(8,0,0),IF(AG11&lt;TIME(12,0,0),AE11,IF(AG11&lt;TIME(12,45,0),AF11+TIME(12,45,0),IF(AG11&lt;TIME(15,0,0),AE11,IF(AG11&lt;TIME(15,15,0),AF11+TIME(15,15,0),IF(AG11&lt;TIME(18,0,0),AE11,WORKDAY.INTL(AF11,1,V11,'Resmi Tatiller'!$A$2:$A$17)+TIME(8,0,0)))))))))</f>
        <v/>
      </c>
      <c r="AK11" s="18" t="str">
        <f>IF(AE11="","",IF(AH11&lt;&gt;AF11,AH11+TIME(8,0,0),IF(AG11&lt;TIME(8,0,0),AF11+TIME(8,0,0),IF(AG11&lt;TIME(12,0,0),AE11,IF(AG11&lt;TIME(12,45,0),AF11+TIME(12,45,0),IF(AG11&lt;TIME(15,0,0),AE11,IF(AG11&lt;TIME(15,15,0),AF11+TIME(15,15,0),IF(AG11&lt;TIME(20,0,0),AE11,WORKDAY.INTL(AF11,1,V11,'Resmi Tatiller'!$A$2:$A$17)+TIME(8,0,0)))))))))</f>
        <v/>
      </c>
      <c r="AL11" s="18" t="str">
        <f t="shared" si="23"/>
        <v/>
      </c>
    </row>
    <row r="12" spans="1:38" x14ac:dyDescent="0.25">
      <c r="A12" s="6" t="str">
        <f t="shared" si="0"/>
        <v/>
      </c>
      <c r="B12" s="6"/>
      <c r="C12" s="7" t="str">
        <f>IFERROR(VLOOKUP(B12,'Ürün Veri'!$A:$E,2,FALSE),"")</f>
        <v/>
      </c>
      <c r="D12" s="7" t="str">
        <f>IFERROR(VLOOKUP(B12,'Ürün Veri'!$A:$E,3,FALSE),"")</f>
        <v/>
      </c>
      <c r="E12" s="7" t="str">
        <f>IFERROR(VLOOKUP(B12,'Ürün Veri'!$A:$E,4,FALSE),"")</f>
        <v/>
      </c>
      <c r="F12" s="7" t="str">
        <f>IFERROR(VLOOKUP(B12,'Ürün Veri'!$A:$E,5,FALSE),"")</f>
        <v/>
      </c>
      <c r="G12" s="6"/>
      <c r="H12" s="6"/>
      <c r="I12" s="14">
        <v>10</v>
      </c>
      <c r="J12" s="15">
        <f t="shared" si="1"/>
        <v>45</v>
      </c>
      <c r="K12" s="15">
        <f t="shared" si="2"/>
        <v>15</v>
      </c>
      <c r="L12" s="8">
        <f t="shared" si="3"/>
        <v>9</v>
      </c>
      <c r="M12" s="6" t="s">
        <v>763</v>
      </c>
      <c r="N12" s="9" t="str">
        <f t="shared" si="17"/>
        <v/>
      </c>
      <c r="O12" s="10" t="str">
        <f t="shared" si="18"/>
        <v/>
      </c>
      <c r="P12" s="8" t="str">
        <f t="shared" si="4"/>
        <v/>
      </c>
      <c r="Q12" s="8" t="str">
        <f t="shared" si="5"/>
        <v/>
      </c>
      <c r="R12" s="9" t="str">
        <f>IF(AB12="","",WORKDAY.INTL(W12,AA12,V12,'Resmi Tatiller'!$A$2:$A$17))</f>
        <v/>
      </c>
      <c r="S12" s="10" t="str">
        <f t="shared" si="6"/>
        <v/>
      </c>
      <c r="T12" s="8" t="str">
        <f t="shared" si="7"/>
        <v>Boş</v>
      </c>
      <c r="U12" s="8">
        <f t="shared" si="8"/>
        <v>540</v>
      </c>
      <c r="V12" s="11" t="str">
        <f t="shared" si="9"/>
        <v>0000011</v>
      </c>
      <c r="W12" s="9" t="str">
        <f>IF(OR(N12="",O12=""),"",IF($AD12="24 Saat",N12,IF($AD12="12 Saat",IF(O12&gt;=TIME(20,0,0),WORKDAY.INTL(N12,1,V12,'Resmi Tatiller'!$A$2:$A$17),WORKDAY.INTL(N12-1,1,V12,'Resmi Tatiller'!$A$2:$A$17)),IF($AD12="2 Vardiya",IF(O12&lt;TIME(6,0,0),N12-1,IF(O12&lt;TIME(8,0,0),WORKDAY.INTL(N12-1,1,V12,'Resmi Tatiller'!$A$2:$A$17),N12)),IF(O12&gt;=TIME(18,0,0),WORKDAY.INTL(N12,1,V12,'Resmi Tatiller'!$A$2:$A$17),WORKDAY.INTL(N12-1,1,V12,'Resmi Tatiller'!$A$2:$A$17))))))</f>
        <v/>
      </c>
      <c r="X12" s="8" t="str">
        <f t="shared" si="10"/>
        <v/>
      </c>
      <c r="Y12" s="11" t="str">
        <f t="shared" si="11"/>
        <v/>
      </c>
      <c r="Z12" s="11" t="str">
        <f t="shared" si="12"/>
        <v/>
      </c>
      <c r="AA12" s="11" t="str">
        <f t="shared" si="13"/>
        <v/>
      </c>
      <c r="AB12" s="11" t="str">
        <f t="shared" si="14"/>
        <v/>
      </c>
      <c r="AC12" s="12" t="str">
        <f t="shared" si="15"/>
        <v/>
      </c>
      <c r="AD12" s="6" t="str">
        <f t="shared" si="16"/>
        <v>Gündüz</v>
      </c>
      <c r="AE12" s="18" t="str">
        <f t="shared" si="19"/>
        <v/>
      </c>
      <c r="AF12" s="18" t="str">
        <f t="shared" si="20"/>
        <v/>
      </c>
      <c r="AG12" s="19" t="str">
        <f t="shared" si="21"/>
        <v/>
      </c>
      <c r="AH12" s="18" t="str">
        <f>IF(AF12="","",WORKDAY.INTL(AF12-1,1,V12,'Resmi Tatiller'!$A$2:$A$17))</f>
        <v/>
      </c>
      <c r="AI12" s="18" t="str">
        <f t="shared" si="22"/>
        <v/>
      </c>
      <c r="AJ12" s="18" t="str">
        <f>IF(AE12="","",IF(AH12&lt;&gt;AF12,AH12+TIME(8,0,0),IF(AG12&lt;TIME(8,0,0),AF12+TIME(8,0,0),IF(AG12&lt;TIME(12,0,0),AE12,IF(AG12&lt;TIME(12,45,0),AF12+TIME(12,45,0),IF(AG12&lt;TIME(15,0,0),AE12,IF(AG12&lt;TIME(15,15,0),AF12+TIME(15,15,0),IF(AG12&lt;TIME(18,0,0),AE12,WORKDAY.INTL(AF12,1,V12,'Resmi Tatiller'!$A$2:$A$17)+TIME(8,0,0)))))))))</f>
        <v/>
      </c>
      <c r="AK12" s="18" t="str">
        <f>IF(AE12="","",IF(AH12&lt;&gt;AF12,AH12+TIME(8,0,0),IF(AG12&lt;TIME(8,0,0),AF12+TIME(8,0,0),IF(AG12&lt;TIME(12,0,0),AE12,IF(AG12&lt;TIME(12,45,0),AF12+TIME(12,45,0),IF(AG12&lt;TIME(15,0,0),AE12,IF(AG12&lt;TIME(15,15,0),AF12+TIME(15,15,0),IF(AG12&lt;TIME(20,0,0),AE12,WORKDAY.INTL(AF12,1,V12,'Resmi Tatiller'!$A$2:$A$17)+TIME(8,0,0)))))))))</f>
        <v/>
      </c>
      <c r="AL12" s="18" t="str">
        <f t="shared" si="23"/>
        <v/>
      </c>
    </row>
    <row r="13" spans="1:38" x14ac:dyDescent="0.25">
      <c r="A13" s="6" t="str">
        <f t="shared" si="0"/>
        <v/>
      </c>
      <c r="B13" s="6"/>
      <c r="C13" s="7" t="str">
        <f>IFERROR(VLOOKUP(B13,'Ürün Veri'!$A:$E,2,FALSE),"")</f>
        <v/>
      </c>
      <c r="D13" s="7" t="str">
        <f>IFERROR(VLOOKUP(B13,'Ürün Veri'!$A:$E,3,FALSE),"")</f>
        <v/>
      </c>
      <c r="E13" s="7" t="str">
        <f>IFERROR(VLOOKUP(B13,'Ürün Veri'!$A:$E,4,FALSE),"")</f>
        <v/>
      </c>
      <c r="F13" s="7" t="str">
        <f>IFERROR(VLOOKUP(B13,'Ürün Veri'!$A:$E,5,FALSE),"")</f>
        <v/>
      </c>
      <c r="G13" s="6"/>
      <c r="H13" s="6"/>
      <c r="I13" s="14">
        <v>10</v>
      </c>
      <c r="J13" s="15">
        <f t="shared" si="1"/>
        <v>45</v>
      </c>
      <c r="K13" s="15">
        <f t="shared" si="2"/>
        <v>15</v>
      </c>
      <c r="L13" s="8">
        <f t="shared" si="3"/>
        <v>9</v>
      </c>
      <c r="M13" s="6" t="s">
        <v>763</v>
      </c>
      <c r="N13" s="9" t="str">
        <f t="shared" si="17"/>
        <v/>
      </c>
      <c r="O13" s="10" t="str">
        <f t="shared" si="18"/>
        <v/>
      </c>
      <c r="P13" s="8" t="str">
        <f t="shared" si="4"/>
        <v/>
      </c>
      <c r="Q13" s="8" t="str">
        <f t="shared" si="5"/>
        <v/>
      </c>
      <c r="R13" s="9" t="str">
        <f>IF(AB13="","",WORKDAY.INTL(W13,AA13,V13,'Resmi Tatiller'!$A$2:$A$17))</f>
        <v/>
      </c>
      <c r="S13" s="10" t="str">
        <f t="shared" si="6"/>
        <v/>
      </c>
      <c r="T13" s="8" t="str">
        <f t="shared" si="7"/>
        <v>Boş</v>
      </c>
      <c r="U13" s="8">
        <f t="shared" si="8"/>
        <v>540</v>
      </c>
      <c r="V13" s="11" t="str">
        <f t="shared" si="9"/>
        <v>0000011</v>
      </c>
      <c r="W13" s="9" t="str">
        <f>IF(OR(N13="",O13=""),"",IF($AD13="24 Saat",N13,IF($AD13="12 Saat",IF(O13&gt;=TIME(20,0,0),WORKDAY.INTL(N13,1,V13,'Resmi Tatiller'!$A$2:$A$17),WORKDAY.INTL(N13-1,1,V13,'Resmi Tatiller'!$A$2:$A$17)),IF($AD13="2 Vardiya",IF(O13&lt;TIME(6,0,0),N13-1,IF(O13&lt;TIME(8,0,0),WORKDAY.INTL(N13-1,1,V13,'Resmi Tatiller'!$A$2:$A$17),N13)),IF(O13&gt;=TIME(18,0,0),WORKDAY.INTL(N13,1,V13,'Resmi Tatiller'!$A$2:$A$17),WORKDAY.INTL(N13-1,1,V13,'Resmi Tatiller'!$A$2:$A$17))))))</f>
        <v/>
      </c>
      <c r="X13" s="8" t="str">
        <f t="shared" si="10"/>
        <v/>
      </c>
      <c r="Y13" s="11" t="str">
        <f t="shared" si="11"/>
        <v/>
      </c>
      <c r="Z13" s="11" t="str">
        <f t="shared" si="12"/>
        <v/>
      </c>
      <c r="AA13" s="11" t="str">
        <f t="shared" si="13"/>
        <v/>
      </c>
      <c r="AB13" s="11" t="str">
        <f t="shared" si="14"/>
        <v/>
      </c>
      <c r="AC13" s="12" t="str">
        <f t="shared" si="15"/>
        <v/>
      </c>
      <c r="AD13" s="6" t="str">
        <f t="shared" si="16"/>
        <v>Gündüz</v>
      </c>
      <c r="AE13" s="18" t="str">
        <f t="shared" si="19"/>
        <v/>
      </c>
      <c r="AF13" s="18" t="str">
        <f t="shared" si="20"/>
        <v/>
      </c>
      <c r="AG13" s="19" t="str">
        <f t="shared" si="21"/>
        <v/>
      </c>
      <c r="AH13" s="18" t="str">
        <f>IF(AF13="","",WORKDAY.INTL(AF13-1,1,V13,'Resmi Tatiller'!$A$2:$A$17))</f>
        <v/>
      </c>
      <c r="AI13" s="18" t="str">
        <f t="shared" si="22"/>
        <v/>
      </c>
      <c r="AJ13" s="18" t="str">
        <f>IF(AE13="","",IF(AH13&lt;&gt;AF13,AH13+TIME(8,0,0),IF(AG13&lt;TIME(8,0,0),AF13+TIME(8,0,0),IF(AG13&lt;TIME(12,0,0),AE13,IF(AG13&lt;TIME(12,45,0),AF13+TIME(12,45,0),IF(AG13&lt;TIME(15,0,0),AE13,IF(AG13&lt;TIME(15,15,0),AF13+TIME(15,15,0),IF(AG13&lt;TIME(18,0,0),AE13,WORKDAY.INTL(AF13,1,V13,'Resmi Tatiller'!$A$2:$A$17)+TIME(8,0,0)))))))))</f>
        <v/>
      </c>
      <c r="AK13" s="18" t="str">
        <f>IF(AE13="","",IF(AH13&lt;&gt;AF13,AH13+TIME(8,0,0),IF(AG13&lt;TIME(8,0,0),AF13+TIME(8,0,0),IF(AG13&lt;TIME(12,0,0),AE13,IF(AG13&lt;TIME(12,45,0),AF13+TIME(12,45,0),IF(AG13&lt;TIME(15,0,0),AE13,IF(AG13&lt;TIME(15,15,0),AF13+TIME(15,15,0),IF(AG13&lt;TIME(20,0,0),AE13,WORKDAY.INTL(AF13,1,V13,'Resmi Tatiller'!$A$2:$A$17)+TIME(8,0,0)))))))))</f>
        <v/>
      </c>
      <c r="AL13" s="18" t="str">
        <f t="shared" si="23"/>
        <v/>
      </c>
    </row>
    <row r="14" spans="1:38" x14ac:dyDescent="0.25">
      <c r="A14" s="6" t="str">
        <f t="shared" si="0"/>
        <v/>
      </c>
      <c r="B14" s="6"/>
      <c r="C14" s="7" t="str">
        <f>IFERROR(VLOOKUP(B14,'Ürün Veri'!$A:$E,2,FALSE),"")</f>
        <v/>
      </c>
      <c r="D14" s="7" t="str">
        <f>IFERROR(VLOOKUP(B14,'Ürün Veri'!$A:$E,3,FALSE),"")</f>
        <v/>
      </c>
      <c r="E14" s="7" t="str">
        <f>IFERROR(VLOOKUP(B14,'Ürün Veri'!$A:$E,4,FALSE),"")</f>
        <v/>
      </c>
      <c r="F14" s="7" t="str">
        <f>IFERROR(VLOOKUP(B14,'Ürün Veri'!$A:$E,5,FALSE),"")</f>
        <v/>
      </c>
      <c r="G14" s="6"/>
      <c r="H14" s="6"/>
      <c r="I14" s="14">
        <v>10</v>
      </c>
      <c r="J14" s="15">
        <f t="shared" si="1"/>
        <v>45</v>
      </c>
      <c r="K14" s="15">
        <f t="shared" si="2"/>
        <v>15</v>
      </c>
      <c r="L14" s="8">
        <f t="shared" si="3"/>
        <v>9</v>
      </c>
      <c r="M14" s="6" t="s">
        <v>763</v>
      </c>
      <c r="N14" s="9" t="str">
        <f t="shared" si="17"/>
        <v/>
      </c>
      <c r="O14" s="10" t="str">
        <f t="shared" si="18"/>
        <v/>
      </c>
      <c r="P14" s="8" t="str">
        <f t="shared" si="4"/>
        <v/>
      </c>
      <c r="Q14" s="8" t="str">
        <f t="shared" si="5"/>
        <v/>
      </c>
      <c r="R14" s="9" t="str">
        <f>IF(AB14="","",WORKDAY.INTL(W14,AA14,V14,'Resmi Tatiller'!$A$2:$A$17))</f>
        <v/>
      </c>
      <c r="S14" s="10" t="str">
        <f t="shared" si="6"/>
        <v/>
      </c>
      <c r="T14" s="8" t="str">
        <f t="shared" si="7"/>
        <v>Boş</v>
      </c>
      <c r="U14" s="8">
        <f t="shared" si="8"/>
        <v>540</v>
      </c>
      <c r="V14" s="11" t="str">
        <f t="shared" si="9"/>
        <v>0000011</v>
      </c>
      <c r="W14" s="9" t="str">
        <f>IF(OR(N14="",O14=""),"",IF($AD14="24 Saat",N14,IF($AD14="12 Saat",IF(O14&gt;=TIME(20,0,0),WORKDAY.INTL(N14,1,V14,'Resmi Tatiller'!$A$2:$A$17),WORKDAY.INTL(N14-1,1,V14,'Resmi Tatiller'!$A$2:$A$17)),IF($AD14="2 Vardiya",IF(O14&lt;TIME(6,0,0),N14-1,IF(O14&lt;TIME(8,0,0),WORKDAY.INTL(N14-1,1,V14,'Resmi Tatiller'!$A$2:$A$17),N14)),IF(O14&gt;=TIME(18,0,0),WORKDAY.INTL(N14,1,V14,'Resmi Tatiller'!$A$2:$A$17),WORKDAY.INTL(N14-1,1,V14,'Resmi Tatiller'!$A$2:$A$17))))))</f>
        <v/>
      </c>
      <c r="X14" s="8" t="str">
        <f t="shared" si="10"/>
        <v/>
      </c>
      <c r="Y14" s="11" t="str">
        <f t="shared" si="11"/>
        <v/>
      </c>
      <c r="Z14" s="11" t="str">
        <f t="shared" si="12"/>
        <v/>
      </c>
      <c r="AA14" s="11" t="str">
        <f t="shared" si="13"/>
        <v/>
      </c>
      <c r="AB14" s="11" t="str">
        <f t="shared" si="14"/>
        <v/>
      </c>
      <c r="AC14" s="12" t="str">
        <f t="shared" si="15"/>
        <v/>
      </c>
      <c r="AD14" s="6" t="str">
        <f t="shared" si="16"/>
        <v>Gündüz</v>
      </c>
      <c r="AE14" s="18" t="str">
        <f t="shared" si="19"/>
        <v/>
      </c>
      <c r="AF14" s="18" t="str">
        <f t="shared" si="20"/>
        <v/>
      </c>
      <c r="AG14" s="19" t="str">
        <f t="shared" si="21"/>
        <v/>
      </c>
      <c r="AH14" s="18" t="str">
        <f>IF(AF14="","",WORKDAY.INTL(AF14-1,1,V14,'Resmi Tatiller'!$A$2:$A$17))</f>
        <v/>
      </c>
      <c r="AI14" s="18" t="str">
        <f t="shared" si="22"/>
        <v/>
      </c>
      <c r="AJ14" s="18" t="str">
        <f>IF(AE14="","",IF(AH14&lt;&gt;AF14,AH14+TIME(8,0,0),IF(AG14&lt;TIME(8,0,0),AF14+TIME(8,0,0),IF(AG14&lt;TIME(12,0,0),AE14,IF(AG14&lt;TIME(12,45,0),AF14+TIME(12,45,0),IF(AG14&lt;TIME(15,0,0),AE14,IF(AG14&lt;TIME(15,15,0),AF14+TIME(15,15,0),IF(AG14&lt;TIME(18,0,0),AE14,WORKDAY.INTL(AF14,1,V14,'Resmi Tatiller'!$A$2:$A$17)+TIME(8,0,0)))))))))</f>
        <v/>
      </c>
      <c r="AK14" s="18" t="str">
        <f>IF(AE14="","",IF(AH14&lt;&gt;AF14,AH14+TIME(8,0,0),IF(AG14&lt;TIME(8,0,0),AF14+TIME(8,0,0),IF(AG14&lt;TIME(12,0,0),AE14,IF(AG14&lt;TIME(12,45,0),AF14+TIME(12,45,0),IF(AG14&lt;TIME(15,0,0),AE14,IF(AG14&lt;TIME(15,15,0),AF14+TIME(15,15,0),IF(AG14&lt;TIME(20,0,0),AE14,WORKDAY.INTL(AF14,1,V14,'Resmi Tatiller'!$A$2:$A$17)+TIME(8,0,0)))))))))</f>
        <v/>
      </c>
      <c r="AL14" s="18" t="str">
        <f t="shared" si="23"/>
        <v/>
      </c>
    </row>
    <row r="15" spans="1:38" x14ac:dyDescent="0.25">
      <c r="A15" s="6" t="str">
        <f t="shared" si="0"/>
        <v/>
      </c>
      <c r="B15" s="6"/>
      <c r="C15" s="7" t="str">
        <f>IFERROR(VLOOKUP(B15,'Ürün Veri'!$A:$E,2,FALSE),"")</f>
        <v/>
      </c>
      <c r="D15" s="7" t="str">
        <f>IFERROR(VLOOKUP(B15,'Ürün Veri'!$A:$E,3,FALSE),"")</f>
        <v/>
      </c>
      <c r="E15" s="7" t="str">
        <f>IFERROR(VLOOKUP(B15,'Ürün Veri'!$A:$E,4,FALSE),"")</f>
        <v/>
      </c>
      <c r="F15" s="7" t="str">
        <f>IFERROR(VLOOKUP(B15,'Ürün Veri'!$A:$E,5,FALSE),"")</f>
        <v/>
      </c>
      <c r="G15" s="6"/>
      <c r="H15" s="6"/>
      <c r="I15" s="14">
        <v>10</v>
      </c>
      <c r="J15" s="15">
        <f t="shared" si="1"/>
        <v>45</v>
      </c>
      <c r="K15" s="15">
        <f t="shared" si="2"/>
        <v>15</v>
      </c>
      <c r="L15" s="8">
        <f t="shared" si="3"/>
        <v>9</v>
      </c>
      <c r="M15" s="6" t="s">
        <v>763</v>
      </c>
      <c r="N15" s="9" t="str">
        <f t="shared" si="17"/>
        <v/>
      </c>
      <c r="O15" s="10" t="str">
        <f t="shared" si="18"/>
        <v/>
      </c>
      <c r="P15" s="8" t="str">
        <f t="shared" si="4"/>
        <v/>
      </c>
      <c r="Q15" s="8" t="str">
        <f t="shared" si="5"/>
        <v/>
      </c>
      <c r="R15" s="9" t="str">
        <f>IF(AB15="","",WORKDAY.INTL(W15,AA15,V15,'Resmi Tatiller'!$A$2:$A$17))</f>
        <v/>
      </c>
      <c r="S15" s="10" t="str">
        <f t="shared" si="6"/>
        <v/>
      </c>
      <c r="T15" s="8" t="str">
        <f t="shared" si="7"/>
        <v>Boş</v>
      </c>
      <c r="U15" s="8">
        <f t="shared" si="8"/>
        <v>540</v>
      </c>
      <c r="V15" s="11" t="str">
        <f t="shared" si="9"/>
        <v>0000011</v>
      </c>
      <c r="W15" s="9" t="str">
        <f>IF(OR(N15="",O15=""),"",IF($AD15="24 Saat",N15,IF($AD15="12 Saat",IF(O15&gt;=TIME(20,0,0),WORKDAY.INTL(N15,1,V15,'Resmi Tatiller'!$A$2:$A$17),WORKDAY.INTL(N15-1,1,V15,'Resmi Tatiller'!$A$2:$A$17)),IF($AD15="2 Vardiya",IF(O15&lt;TIME(6,0,0),N15-1,IF(O15&lt;TIME(8,0,0),WORKDAY.INTL(N15-1,1,V15,'Resmi Tatiller'!$A$2:$A$17),N15)),IF(O15&gt;=TIME(18,0,0),WORKDAY.INTL(N15,1,V15,'Resmi Tatiller'!$A$2:$A$17),WORKDAY.INTL(N15-1,1,V15,'Resmi Tatiller'!$A$2:$A$17))))))</f>
        <v/>
      </c>
      <c r="X15" s="8" t="str">
        <f t="shared" si="10"/>
        <v/>
      </c>
      <c r="Y15" s="11" t="str">
        <f t="shared" si="11"/>
        <v/>
      </c>
      <c r="Z15" s="11" t="str">
        <f t="shared" si="12"/>
        <v/>
      </c>
      <c r="AA15" s="11" t="str">
        <f t="shared" si="13"/>
        <v/>
      </c>
      <c r="AB15" s="11" t="str">
        <f t="shared" si="14"/>
        <v/>
      </c>
      <c r="AC15" s="12" t="str">
        <f t="shared" si="15"/>
        <v/>
      </c>
      <c r="AD15" s="6" t="str">
        <f t="shared" si="16"/>
        <v>Gündüz</v>
      </c>
      <c r="AE15" s="18" t="str">
        <f t="shared" si="19"/>
        <v/>
      </c>
      <c r="AF15" s="18" t="str">
        <f t="shared" si="20"/>
        <v/>
      </c>
      <c r="AG15" s="19" t="str">
        <f t="shared" si="21"/>
        <v/>
      </c>
      <c r="AH15" s="18" t="str">
        <f>IF(AF15="","",WORKDAY.INTL(AF15-1,1,V15,'Resmi Tatiller'!$A$2:$A$17))</f>
        <v/>
      </c>
      <c r="AI15" s="18" t="str">
        <f t="shared" si="22"/>
        <v/>
      </c>
      <c r="AJ15" s="18" t="str">
        <f>IF(AE15="","",IF(AH15&lt;&gt;AF15,AH15+TIME(8,0,0),IF(AG15&lt;TIME(8,0,0),AF15+TIME(8,0,0),IF(AG15&lt;TIME(12,0,0),AE15,IF(AG15&lt;TIME(12,45,0),AF15+TIME(12,45,0),IF(AG15&lt;TIME(15,0,0),AE15,IF(AG15&lt;TIME(15,15,0),AF15+TIME(15,15,0),IF(AG15&lt;TIME(18,0,0),AE15,WORKDAY.INTL(AF15,1,V15,'Resmi Tatiller'!$A$2:$A$17)+TIME(8,0,0)))))))))</f>
        <v/>
      </c>
      <c r="AK15" s="18" t="str">
        <f>IF(AE15="","",IF(AH15&lt;&gt;AF15,AH15+TIME(8,0,0),IF(AG15&lt;TIME(8,0,0),AF15+TIME(8,0,0),IF(AG15&lt;TIME(12,0,0),AE15,IF(AG15&lt;TIME(12,45,0),AF15+TIME(12,45,0),IF(AG15&lt;TIME(15,0,0),AE15,IF(AG15&lt;TIME(15,15,0),AF15+TIME(15,15,0),IF(AG15&lt;TIME(20,0,0),AE15,WORKDAY.INTL(AF15,1,V15,'Resmi Tatiller'!$A$2:$A$17)+TIME(8,0,0)))))))))</f>
        <v/>
      </c>
      <c r="AL15" s="18" t="str">
        <f t="shared" si="23"/>
        <v/>
      </c>
    </row>
    <row r="16" spans="1:38" x14ac:dyDescent="0.25">
      <c r="A16" s="6" t="str">
        <f t="shared" si="0"/>
        <v/>
      </c>
      <c r="B16" s="6"/>
      <c r="C16" s="7" t="str">
        <f>IFERROR(VLOOKUP(B16,'Ürün Veri'!$A:$E,2,FALSE),"")</f>
        <v/>
      </c>
      <c r="D16" s="7" t="str">
        <f>IFERROR(VLOOKUP(B16,'Ürün Veri'!$A:$E,3,FALSE),"")</f>
        <v/>
      </c>
      <c r="E16" s="7" t="str">
        <f>IFERROR(VLOOKUP(B16,'Ürün Veri'!$A:$E,4,FALSE),"")</f>
        <v/>
      </c>
      <c r="F16" s="7" t="str">
        <f>IFERROR(VLOOKUP(B16,'Ürün Veri'!$A:$E,5,FALSE),"")</f>
        <v/>
      </c>
      <c r="G16" s="6"/>
      <c r="H16" s="6"/>
      <c r="I16" s="14">
        <v>10</v>
      </c>
      <c r="J16" s="15">
        <f t="shared" si="1"/>
        <v>45</v>
      </c>
      <c r="K16" s="15">
        <f t="shared" si="2"/>
        <v>15</v>
      </c>
      <c r="L16" s="8">
        <f t="shared" si="3"/>
        <v>9</v>
      </c>
      <c r="M16" s="6" t="s">
        <v>763</v>
      </c>
      <c r="N16" s="9" t="str">
        <f t="shared" si="17"/>
        <v/>
      </c>
      <c r="O16" s="10" t="str">
        <f t="shared" si="18"/>
        <v/>
      </c>
      <c r="P16" s="8" t="str">
        <f t="shared" si="4"/>
        <v/>
      </c>
      <c r="Q16" s="8" t="str">
        <f t="shared" si="5"/>
        <v/>
      </c>
      <c r="R16" s="9" t="str">
        <f>IF(AB16="","",WORKDAY.INTL(W16,AA16,V16,'Resmi Tatiller'!$A$2:$A$17))</f>
        <v/>
      </c>
      <c r="S16" s="10" t="str">
        <f t="shared" si="6"/>
        <v/>
      </c>
      <c r="T16" s="8" t="str">
        <f t="shared" si="7"/>
        <v>Boş</v>
      </c>
      <c r="U16" s="8">
        <f t="shared" si="8"/>
        <v>540</v>
      </c>
      <c r="V16" s="11" t="str">
        <f t="shared" si="9"/>
        <v>0000011</v>
      </c>
      <c r="W16" s="9" t="str">
        <f>IF(OR(N16="",O16=""),"",IF($AD16="24 Saat",N16,IF($AD16="12 Saat",IF(O16&gt;=TIME(20,0,0),WORKDAY.INTL(N16,1,V16,'Resmi Tatiller'!$A$2:$A$17),WORKDAY.INTL(N16-1,1,V16,'Resmi Tatiller'!$A$2:$A$17)),IF($AD16="2 Vardiya",IF(O16&lt;TIME(6,0,0),N16-1,IF(O16&lt;TIME(8,0,0),WORKDAY.INTL(N16-1,1,V16,'Resmi Tatiller'!$A$2:$A$17),N16)),IF(O16&gt;=TIME(18,0,0),WORKDAY.INTL(N16,1,V16,'Resmi Tatiller'!$A$2:$A$17),WORKDAY.INTL(N16-1,1,V16,'Resmi Tatiller'!$A$2:$A$17))))))</f>
        <v/>
      </c>
      <c r="X16" s="8" t="str">
        <f t="shared" si="10"/>
        <v/>
      </c>
      <c r="Y16" s="11" t="str">
        <f t="shared" si="11"/>
        <v/>
      </c>
      <c r="Z16" s="11" t="str">
        <f t="shared" si="12"/>
        <v/>
      </c>
      <c r="AA16" s="11" t="str">
        <f t="shared" si="13"/>
        <v/>
      </c>
      <c r="AB16" s="11" t="str">
        <f t="shared" si="14"/>
        <v/>
      </c>
      <c r="AC16" s="12" t="str">
        <f t="shared" si="15"/>
        <v/>
      </c>
      <c r="AD16" s="6" t="str">
        <f t="shared" si="16"/>
        <v>Gündüz</v>
      </c>
      <c r="AE16" s="18" t="str">
        <f t="shared" si="19"/>
        <v/>
      </c>
      <c r="AF16" s="18" t="str">
        <f t="shared" si="20"/>
        <v/>
      </c>
      <c r="AG16" s="19" t="str">
        <f t="shared" si="21"/>
        <v/>
      </c>
      <c r="AH16" s="18" t="str">
        <f>IF(AF16="","",WORKDAY.INTL(AF16-1,1,V16,'Resmi Tatiller'!$A$2:$A$17))</f>
        <v/>
      </c>
      <c r="AI16" s="18" t="str">
        <f t="shared" si="22"/>
        <v/>
      </c>
      <c r="AJ16" s="18" t="str">
        <f>IF(AE16="","",IF(AH16&lt;&gt;AF16,AH16+TIME(8,0,0),IF(AG16&lt;TIME(8,0,0),AF16+TIME(8,0,0),IF(AG16&lt;TIME(12,0,0),AE16,IF(AG16&lt;TIME(12,45,0),AF16+TIME(12,45,0),IF(AG16&lt;TIME(15,0,0),AE16,IF(AG16&lt;TIME(15,15,0),AF16+TIME(15,15,0),IF(AG16&lt;TIME(18,0,0),AE16,WORKDAY.INTL(AF16,1,V16,'Resmi Tatiller'!$A$2:$A$17)+TIME(8,0,0)))))))))</f>
        <v/>
      </c>
      <c r="AK16" s="18" t="str">
        <f>IF(AE16="","",IF(AH16&lt;&gt;AF16,AH16+TIME(8,0,0),IF(AG16&lt;TIME(8,0,0),AF16+TIME(8,0,0),IF(AG16&lt;TIME(12,0,0),AE16,IF(AG16&lt;TIME(12,45,0),AF16+TIME(12,45,0),IF(AG16&lt;TIME(15,0,0),AE16,IF(AG16&lt;TIME(15,15,0),AF16+TIME(15,15,0),IF(AG16&lt;TIME(20,0,0),AE16,WORKDAY.INTL(AF16,1,V16,'Resmi Tatiller'!$A$2:$A$17)+TIME(8,0,0)))))))))</f>
        <v/>
      </c>
      <c r="AL16" s="18" t="str">
        <f t="shared" si="23"/>
        <v/>
      </c>
    </row>
    <row r="17" spans="1:38" x14ac:dyDescent="0.25">
      <c r="A17" s="6" t="str">
        <f t="shared" si="0"/>
        <v/>
      </c>
      <c r="B17" s="6"/>
      <c r="C17" s="7" t="str">
        <f>IFERROR(VLOOKUP(B17,'Ürün Veri'!$A:$E,2,FALSE),"")</f>
        <v/>
      </c>
      <c r="D17" s="7" t="str">
        <f>IFERROR(VLOOKUP(B17,'Ürün Veri'!$A:$E,3,FALSE),"")</f>
        <v/>
      </c>
      <c r="E17" s="7" t="str">
        <f>IFERROR(VLOOKUP(B17,'Ürün Veri'!$A:$E,4,FALSE),"")</f>
        <v/>
      </c>
      <c r="F17" s="7" t="str">
        <f>IFERROR(VLOOKUP(B17,'Ürün Veri'!$A:$E,5,FALSE),"")</f>
        <v/>
      </c>
      <c r="G17" s="6"/>
      <c r="H17" s="6"/>
      <c r="I17" s="14">
        <v>10</v>
      </c>
      <c r="J17" s="15">
        <f t="shared" si="1"/>
        <v>45</v>
      </c>
      <c r="K17" s="15">
        <f t="shared" si="2"/>
        <v>15</v>
      </c>
      <c r="L17" s="8">
        <f t="shared" si="3"/>
        <v>9</v>
      </c>
      <c r="M17" s="6" t="s">
        <v>763</v>
      </c>
      <c r="N17" s="9" t="str">
        <f t="shared" si="17"/>
        <v/>
      </c>
      <c r="O17" s="10" t="str">
        <f t="shared" si="18"/>
        <v/>
      </c>
      <c r="P17" s="8" t="str">
        <f t="shared" si="4"/>
        <v/>
      </c>
      <c r="Q17" s="8" t="str">
        <f t="shared" si="5"/>
        <v/>
      </c>
      <c r="R17" s="9" t="str">
        <f>IF(AB17="","",WORKDAY.INTL(W17,AA17,V17,'Resmi Tatiller'!$A$2:$A$17))</f>
        <v/>
      </c>
      <c r="S17" s="10" t="str">
        <f t="shared" si="6"/>
        <v/>
      </c>
      <c r="T17" s="8" t="str">
        <f t="shared" si="7"/>
        <v>Boş</v>
      </c>
      <c r="U17" s="8">
        <f t="shared" si="8"/>
        <v>540</v>
      </c>
      <c r="V17" s="11" t="str">
        <f t="shared" si="9"/>
        <v>0000011</v>
      </c>
      <c r="W17" s="9" t="str">
        <f>IF(OR(N17="",O17=""),"",IF($AD17="24 Saat",N17,IF($AD17="12 Saat",IF(O17&gt;=TIME(20,0,0),WORKDAY.INTL(N17,1,V17,'Resmi Tatiller'!$A$2:$A$17),WORKDAY.INTL(N17-1,1,V17,'Resmi Tatiller'!$A$2:$A$17)),IF($AD17="2 Vardiya",IF(O17&lt;TIME(6,0,0),N17-1,IF(O17&lt;TIME(8,0,0),WORKDAY.INTL(N17-1,1,V17,'Resmi Tatiller'!$A$2:$A$17),N17)),IF(O17&gt;=TIME(18,0,0),WORKDAY.INTL(N17,1,V17,'Resmi Tatiller'!$A$2:$A$17),WORKDAY.INTL(N17-1,1,V17,'Resmi Tatiller'!$A$2:$A$17))))))</f>
        <v/>
      </c>
      <c r="X17" s="8" t="str">
        <f t="shared" si="10"/>
        <v/>
      </c>
      <c r="Y17" s="11" t="str">
        <f t="shared" si="11"/>
        <v/>
      </c>
      <c r="Z17" s="11" t="str">
        <f t="shared" si="12"/>
        <v/>
      </c>
      <c r="AA17" s="11" t="str">
        <f t="shared" si="13"/>
        <v/>
      </c>
      <c r="AB17" s="11" t="str">
        <f t="shared" si="14"/>
        <v/>
      </c>
      <c r="AC17" s="12" t="str">
        <f t="shared" si="15"/>
        <v/>
      </c>
      <c r="AD17" s="6" t="str">
        <f t="shared" si="16"/>
        <v>Gündüz</v>
      </c>
      <c r="AE17" s="18" t="str">
        <f t="shared" si="19"/>
        <v/>
      </c>
      <c r="AF17" s="18" t="str">
        <f t="shared" si="20"/>
        <v/>
      </c>
      <c r="AG17" s="19" t="str">
        <f t="shared" si="21"/>
        <v/>
      </c>
      <c r="AH17" s="18" t="str">
        <f>IF(AF17="","",WORKDAY.INTL(AF17-1,1,V17,'Resmi Tatiller'!$A$2:$A$17))</f>
        <v/>
      </c>
      <c r="AI17" s="18" t="str">
        <f t="shared" si="22"/>
        <v/>
      </c>
      <c r="AJ17" s="18" t="str">
        <f>IF(AE17="","",IF(AH17&lt;&gt;AF17,AH17+TIME(8,0,0),IF(AG17&lt;TIME(8,0,0),AF17+TIME(8,0,0),IF(AG17&lt;TIME(12,0,0),AE17,IF(AG17&lt;TIME(12,45,0),AF17+TIME(12,45,0),IF(AG17&lt;TIME(15,0,0),AE17,IF(AG17&lt;TIME(15,15,0),AF17+TIME(15,15,0),IF(AG17&lt;TIME(18,0,0),AE17,WORKDAY.INTL(AF17,1,V17,'Resmi Tatiller'!$A$2:$A$17)+TIME(8,0,0)))))))))</f>
        <v/>
      </c>
      <c r="AK17" s="18" t="str">
        <f>IF(AE17="","",IF(AH17&lt;&gt;AF17,AH17+TIME(8,0,0),IF(AG17&lt;TIME(8,0,0),AF17+TIME(8,0,0),IF(AG17&lt;TIME(12,0,0),AE17,IF(AG17&lt;TIME(12,45,0),AF17+TIME(12,45,0),IF(AG17&lt;TIME(15,0,0),AE17,IF(AG17&lt;TIME(15,15,0),AF17+TIME(15,15,0),IF(AG17&lt;TIME(20,0,0),AE17,WORKDAY.INTL(AF17,1,V17,'Resmi Tatiller'!$A$2:$A$17)+TIME(8,0,0)))))))))</f>
        <v/>
      </c>
      <c r="AL17" s="18" t="str">
        <f t="shared" si="23"/>
        <v/>
      </c>
    </row>
    <row r="18" spans="1:38" x14ac:dyDescent="0.25">
      <c r="A18" s="6" t="str">
        <f t="shared" si="0"/>
        <v/>
      </c>
      <c r="B18" s="6"/>
      <c r="C18" s="7" t="str">
        <f>IFERROR(VLOOKUP(B18,'Ürün Veri'!$A:$E,2,FALSE),"")</f>
        <v/>
      </c>
      <c r="D18" s="7" t="str">
        <f>IFERROR(VLOOKUP(B18,'Ürün Veri'!$A:$E,3,FALSE),"")</f>
        <v/>
      </c>
      <c r="E18" s="7" t="str">
        <f>IFERROR(VLOOKUP(B18,'Ürün Veri'!$A:$E,4,FALSE),"")</f>
        <v/>
      </c>
      <c r="F18" s="7" t="str">
        <f>IFERROR(VLOOKUP(B18,'Ürün Veri'!$A:$E,5,FALSE),"")</f>
        <v/>
      </c>
      <c r="G18" s="6"/>
      <c r="H18" s="6"/>
      <c r="I18" s="14">
        <v>10</v>
      </c>
      <c r="J18" s="15">
        <f t="shared" si="1"/>
        <v>45</v>
      </c>
      <c r="K18" s="15">
        <f t="shared" si="2"/>
        <v>15</v>
      </c>
      <c r="L18" s="8">
        <f t="shared" si="3"/>
        <v>9</v>
      </c>
      <c r="M18" s="6" t="s">
        <v>763</v>
      </c>
      <c r="N18" s="9" t="str">
        <f t="shared" si="17"/>
        <v/>
      </c>
      <c r="O18" s="10" t="str">
        <f t="shared" si="18"/>
        <v/>
      </c>
      <c r="P18" s="8" t="str">
        <f t="shared" si="4"/>
        <v/>
      </c>
      <c r="Q18" s="8" t="str">
        <f t="shared" si="5"/>
        <v/>
      </c>
      <c r="R18" s="9" t="str">
        <f>IF(AB18="","",WORKDAY.INTL(W18,AA18,V18,'Resmi Tatiller'!$A$2:$A$17))</f>
        <v/>
      </c>
      <c r="S18" s="10" t="str">
        <f t="shared" si="6"/>
        <v/>
      </c>
      <c r="T18" s="8" t="str">
        <f t="shared" si="7"/>
        <v>Boş</v>
      </c>
      <c r="U18" s="8">
        <f t="shared" si="8"/>
        <v>540</v>
      </c>
      <c r="V18" s="11" t="str">
        <f t="shared" si="9"/>
        <v>0000011</v>
      </c>
      <c r="W18" s="9" t="str">
        <f>IF(OR(N18="",O18=""),"",IF($AD18="24 Saat",N18,IF($AD18="12 Saat",IF(O18&gt;=TIME(20,0,0),WORKDAY.INTL(N18,1,V18,'Resmi Tatiller'!$A$2:$A$17),WORKDAY.INTL(N18-1,1,V18,'Resmi Tatiller'!$A$2:$A$17)),IF($AD18="2 Vardiya",IF(O18&lt;TIME(6,0,0),N18-1,IF(O18&lt;TIME(8,0,0),WORKDAY.INTL(N18-1,1,V18,'Resmi Tatiller'!$A$2:$A$17),N18)),IF(O18&gt;=TIME(18,0,0),WORKDAY.INTL(N18,1,V18,'Resmi Tatiller'!$A$2:$A$17),WORKDAY.INTL(N18-1,1,V18,'Resmi Tatiller'!$A$2:$A$17))))))</f>
        <v/>
      </c>
      <c r="X18" s="8" t="str">
        <f t="shared" si="10"/>
        <v/>
      </c>
      <c r="Y18" s="11" t="str">
        <f t="shared" si="11"/>
        <v/>
      </c>
      <c r="Z18" s="11" t="str">
        <f t="shared" si="12"/>
        <v/>
      </c>
      <c r="AA18" s="11" t="str">
        <f t="shared" si="13"/>
        <v/>
      </c>
      <c r="AB18" s="11" t="str">
        <f t="shared" si="14"/>
        <v/>
      </c>
      <c r="AC18" s="12" t="str">
        <f t="shared" si="15"/>
        <v/>
      </c>
      <c r="AD18" s="6" t="str">
        <f t="shared" si="16"/>
        <v>Gündüz</v>
      </c>
      <c r="AE18" s="18" t="str">
        <f t="shared" si="19"/>
        <v/>
      </c>
      <c r="AF18" s="18" t="str">
        <f t="shared" si="20"/>
        <v/>
      </c>
      <c r="AG18" s="19" t="str">
        <f t="shared" si="21"/>
        <v/>
      </c>
      <c r="AH18" s="18" t="str">
        <f>IF(AF18="","",WORKDAY.INTL(AF18-1,1,V18,'Resmi Tatiller'!$A$2:$A$17))</f>
        <v/>
      </c>
      <c r="AI18" s="18" t="str">
        <f t="shared" si="22"/>
        <v/>
      </c>
      <c r="AJ18" s="18" t="str">
        <f>IF(AE18="","",IF(AH18&lt;&gt;AF18,AH18+TIME(8,0,0),IF(AG18&lt;TIME(8,0,0),AF18+TIME(8,0,0),IF(AG18&lt;TIME(12,0,0),AE18,IF(AG18&lt;TIME(12,45,0),AF18+TIME(12,45,0),IF(AG18&lt;TIME(15,0,0),AE18,IF(AG18&lt;TIME(15,15,0),AF18+TIME(15,15,0),IF(AG18&lt;TIME(18,0,0),AE18,WORKDAY.INTL(AF18,1,V18,'Resmi Tatiller'!$A$2:$A$17)+TIME(8,0,0)))))))))</f>
        <v/>
      </c>
      <c r="AK18" s="18" t="str">
        <f>IF(AE18="","",IF(AH18&lt;&gt;AF18,AH18+TIME(8,0,0),IF(AG18&lt;TIME(8,0,0),AF18+TIME(8,0,0),IF(AG18&lt;TIME(12,0,0),AE18,IF(AG18&lt;TIME(12,45,0),AF18+TIME(12,45,0),IF(AG18&lt;TIME(15,0,0),AE18,IF(AG18&lt;TIME(15,15,0),AF18+TIME(15,15,0),IF(AG18&lt;TIME(20,0,0),AE18,WORKDAY.INTL(AF18,1,V18,'Resmi Tatiller'!$A$2:$A$17)+TIME(8,0,0)))))))))</f>
        <v/>
      </c>
      <c r="AL18" s="18" t="str">
        <f t="shared" si="23"/>
        <v/>
      </c>
    </row>
    <row r="19" spans="1:38" x14ac:dyDescent="0.25">
      <c r="A19" s="6" t="str">
        <f t="shared" si="0"/>
        <v/>
      </c>
      <c r="B19" s="6"/>
      <c r="C19" s="7" t="str">
        <f>IFERROR(VLOOKUP(B19,'Ürün Veri'!$A:$E,2,FALSE),"")</f>
        <v/>
      </c>
      <c r="D19" s="7" t="str">
        <f>IFERROR(VLOOKUP(B19,'Ürün Veri'!$A:$E,3,FALSE),"")</f>
        <v/>
      </c>
      <c r="E19" s="7" t="str">
        <f>IFERROR(VLOOKUP(B19,'Ürün Veri'!$A:$E,4,FALSE),"")</f>
        <v/>
      </c>
      <c r="F19" s="7" t="str">
        <f>IFERROR(VLOOKUP(B19,'Ürün Veri'!$A:$E,5,FALSE),"")</f>
        <v/>
      </c>
      <c r="G19" s="6"/>
      <c r="H19" s="6"/>
      <c r="I19" s="14">
        <v>10</v>
      </c>
      <c r="J19" s="15">
        <f t="shared" si="1"/>
        <v>45</v>
      </c>
      <c r="K19" s="15">
        <f t="shared" si="2"/>
        <v>15</v>
      </c>
      <c r="L19" s="8">
        <f t="shared" si="3"/>
        <v>9</v>
      </c>
      <c r="M19" s="6" t="s">
        <v>763</v>
      </c>
      <c r="N19" s="9" t="str">
        <f t="shared" si="17"/>
        <v/>
      </c>
      <c r="O19" s="10" t="str">
        <f t="shared" si="18"/>
        <v/>
      </c>
      <c r="P19" s="8" t="str">
        <f t="shared" si="4"/>
        <v/>
      </c>
      <c r="Q19" s="8" t="str">
        <f t="shared" si="5"/>
        <v/>
      </c>
      <c r="R19" s="9" t="str">
        <f>IF(AB19="","",WORKDAY.INTL(W19,AA19,V19,'Resmi Tatiller'!$A$2:$A$17))</f>
        <v/>
      </c>
      <c r="S19" s="10" t="str">
        <f t="shared" si="6"/>
        <v/>
      </c>
      <c r="T19" s="8" t="str">
        <f t="shared" si="7"/>
        <v>Boş</v>
      </c>
      <c r="U19" s="8">
        <f t="shared" si="8"/>
        <v>540</v>
      </c>
      <c r="V19" s="11" t="str">
        <f t="shared" si="9"/>
        <v>0000011</v>
      </c>
      <c r="W19" s="9" t="str">
        <f>IF(OR(N19="",O19=""),"",IF($AD19="24 Saat",N19,IF($AD19="12 Saat",IF(O19&gt;=TIME(20,0,0),WORKDAY.INTL(N19,1,V19,'Resmi Tatiller'!$A$2:$A$17),WORKDAY.INTL(N19-1,1,V19,'Resmi Tatiller'!$A$2:$A$17)),IF($AD19="2 Vardiya",IF(O19&lt;TIME(6,0,0),N19-1,IF(O19&lt;TIME(8,0,0),WORKDAY.INTL(N19-1,1,V19,'Resmi Tatiller'!$A$2:$A$17),N19)),IF(O19&gt;=TIME(18,0,0),WORKDAY.INTL(N19,1,V19,'Resmi Tatiller'!$A$2:$A$17),WORKDAY.INTL(N19-1,1,V19,'Resmi Tatiller'!$A$2:$A$17))))))</f>
        <v/>
      </c>
      <c r="X19" s="8" t="str">
        <f t="shared" si="10"/>
        <v/>
      </c>
      <c r="Y19" s="11" t="str">
        <f t="shared" si="11"/>
        <v/>
      </c>
      <c r="Z19" s="11" t="str">
        <f t="shared" si="12"/>
        <v/>
      </c>
      <c r="AA19" s="11" t="str">
        <f t="shared" si="13"/>
        <v/>
      </c>
      <c r="AB19" s="11" t="str">
        <f t="shared" si="14"/>
        <v/>
      </c>
      <c r="AC19" s="12" t="str">
        <f t="shared" si="15"/>
        <v/>
      </c>
      <c r="AD19" s="6" t="str">
        <f t="shared" si="16"/>
        <v>Gündüz</v>
      </c>
      <c r="AE19" s="18" t="str">
        <f t="shared" si="19"/>
        <v/>
      </c>
      <c r="AF19" s="18" t="str">
        <f t="shared" si="20"/>
        <v/>
      </c>
      <c r="AG19" s="19" t="str">
        <f t="shared" si="21"/>
        <v/>
      </c>
      <c r="AH19" s="18" t="str">
        <f>IF(AF19="","",WORKDAY.INTL(AF19-1,1,V19,'Resmi Tatiller'!$A$2:$A$17))</f>
        <v/>
      </c>
      <c r="AI19" s="18" t="str">
        <f t="shared" si="22"/>
        <v/>
      </c>
      <c r="AJ19" s="18" t="str">
        <f>IF(AE19="","",IF(AH19&lt;&gt;AF19,AH19+TIME(8,0,0),IF(AG19&lt;TIME(8,0,0),AF19+TIME(8,0,0),IF(AG19&lt;TIME(12,0,0),AE19,IF(AG19&lt;TIME(12,45,0),AF19+TIME(12,45,0),IF(AG19&lt;TIME(15,0,0),AE19,IF(AG19&lt;TIME(15,15,0),AF19+TIME(15,15,0),IF(AG19&lt;TIME(18,0,0),AE19,WORKDAY.INTL(AF19,1,V19,'Resmi Tatiller'!$A$2:$A$17)+TIME(8,0,0)))))))))</f>
        <v/>
      </c>
      <c r="AK19" s="18" t="str">
        <f>IF(AE19="","",IF(AH19&lt;&gt;AF19,AH19+TIME(8,0,0),IF(AG19&lt;TIME(8,0,0),AF19+TIME(8,0,0),IF(AG19&lt;TIME(12,0,0),AE19,IF(AG19&lt;TIME(12,45,0),AF19+TIME(12,45,0),IF(AG19&lt;TIME(15,0,0),AE19,IF(AG19&lt;TIME(15,15,0),AF19+TIME(15,15,0),IF(AG19&lt;TIME(20,0,0),AE19,WORKDAY.INTL(AF19,1,V19,'Resmi Tatiller'!$A$2:$A$17)+TIME(8,0,0)))))))))</f>
        <v/>
      </c>
      <c r="AL19" s="18" t="str">
        <f t="shared" si="23"/>
        <v/>
      </c>
    </row>
    <row r="20" spans="1:38" x14ac:dyDescent="0.25">
      <c r="A20" s="6" t="str">
        <f t="shared" si="0"/>
        <v/>
      </c>
      <c r="B20" s="6"/>
      <c r="C20" s="7" t="str">
        <f>IFERROR(VLOOKUP(B20,'Ürün Veri'!$A:$E,2,FALSE),"")</f>
        <v/>
      </c>
      <c r="D20" s="7" t="str">
        <f>IFERROR(VLOOKUP(B20,'Ürün Veri'!$A:$E,3,FALSE),"")</f>
        <v/>
      </c>
      <c r="E20" s="7" t="str">
        <f>IFERROR(VLOOKUP(B20,'Ürün Veri'!$A:$E,4,FALSE),"")</f>
        <v/>
      </c>
      <c r="F20" s="7" t="str">
        <f>IFERROR(VLOOKUP(B20,'Ürün Veri'!$A:$E,5,FALSE),"")</f>
        <v/>
      </c>
      <c r="G20" s="6"/>
      <c r="H20" s="6"/>
      <c r="I20" s="14">
        <v>10</v>
      </c>
      <c r="J20" s="15">
        <f t="shared" si="1"/>
        <v>45</v>
      </c>
      <c r="K20" s="15">
        <f t="shared" si="2"/>
        <v>15</v>
      </c>
      <c r="L20" s="8">
        <f t="shared" si="3"/>
        <v>9</v>
      </c>
      <c r="M20" s="6" t="s">
        <v>763</v>
      </c>
      <c r="N20" s="9" t="str">
        <f t="shared" si="17"/>
        <v/>
      </c>
      <c r="O20" s="10" t="str">
        <f t="shared" si="18"/>
        <v/>
      </c>
      <c r="P20" s="8" t="str">
        <f t="shared" si="4"/>
        <v/>
      </c>
      <c r="Q20" s="8" t="str">
        <f t="shared" si="5"/>
        <v/>
      </c>
      <c r="R20" s="9" t="str">
        <f>IF(AB20="","",WORKDAY.INTL(W20,AA20,V20,'Resmi Tatiller'!$A$2:$A$17))</f>
        <v/>
      </c>
      <c r="S20" s="10" t="str">
        <f t="shared" si="6"/>
        <v/>
      </c>
      <c r="T20" s="8" t="str">
        <f t="shared" si="7"/>
        <v>Boş</v>
      </c>
      <c r="U20" s="8">
        <f t="shared" si="8"/>
        <v>540</v>
      </c>
      <c r="V20" s="11" t="str">
        <f t="shared" si="9"/>
        <v>0000011</v>
      </c>
      <c r="W20" s="9" t="str">
        <f>IF(OR(N20="",O20=""),"",IF($AD20="24 Saat",N20,IF($AD20="12 Saat",IF(O20&gt;=TIME(20,0,0),WORKDAY.INTL(N20,1,V20,'Resmi Tatiller'!$A$2:$A$17),WORKDAY.INTL(N20-1,1,V20,'Resmi Tatiller'!$A$2:$A$17)),IF($AD20="2 Vardiya",IF(O20&lt;TIME(6,0,0),N20-1,IF(O20&lt;TIME(8,0,0),WORKDAY.INTL(N20-1,1,V20,'Resmi Tatiller'!$A$2:$A$17),N20)),IF(O20&gt;=TIME(18,0,0),WORKDAY.INTL(N20,1,V20,'Resmi Tatiller'!$A$2:$A$17),WORKDAY.INTL(N20-1,1,V20,'Resmi Tatiller'!$A$2:$A$17))))))</f>
        <v/>
      </c>
      <c r="X20" s="8" t="str">
        <f t="shared" si="10"/>
        <v/>
      </c>
      <c r="Y20" s="11" t="str">
        <f t="shared" si="11"/>
        <v/>
      </c>
      <c r="Z20" s="11" t="str">
        <f t="shared" si="12"/>
        <v/>
      </c>
      <c r="AA20" s="11" t="str">
        <f t="shared" si="13"/>
        <v/>
      </c>
      <c r="AB20" s="11" t="str">
        <f t="shared" si="14"/>
        <v/>
      </c>
      <c r="AC20" s="12" t="str">
        <f t="shared" si="15"/>
        <v/>
      </c>
      <c r="AD20" s="6" t="str">
        <f t="shared" si="16"/>
        <v>Gündüz</v>
      </c>
      <c r="AE20" s="18" t="str">
        <f t="shared" si="19"/>
        <v/>
      </c>
      <c r="AF20" s="18" t="str">
        <f t="shared" si="20"/>
        <v/>
      </c>
      <c r="AG20" s="19" t="str">
        <f t="shared" si="21"/>
        <v/>
      </c>
      <c r="AH20" s="18" t="str">
        <f>IF(AF20="","",WORKDAY.INTL(AF20-1,1,V20,'Resmi Tatiller'!$A$2:$A$17))</f>
        <v/>
      </c>
      <c r="AI20" s="18" t="str">
        <f t="shared" si="22"/>
        <v/>
      </c>
      <c r="AJ20" s="18" t="str">
        <f>IF(AE20="","",IF(AH20&lt;&gt;AF20,AH20+TIME(8,0,0),IF(AG20&lt;TIME(8,0,0),AF20+TIME(8,0,0),IF(AG20&lt;TIME(12,0,0),AE20,IF(AG20&lt;TIME(12,45,0),AF20+TIME(12,45,0),IF(AG20&lt;TIME(15,0,0),AE20,IF(AG20&lt;TIME(15,15,0),AF20+TIME(15,15,0),IF(AG20&lt;TIME(18,0,0),AE20,WORKDAY.INTL(AF20,1,V20,'Resmi Tatiller'!$A$2:$A$17)+TIME(8,0,0)))))))))</f>
        <v/>
      </c>
      <c r="AK20" s="18" t="str">
        <f>IF(AE20="","",IF(AH20&lt;&gt;AF20,AH20+TIME(8,0,0),IF(AG20&lt;TIME(8,0,0),AF20+TIME(8,0,0),IF(AG20&lt;TIME(12,0,0),AE20,IF(AG20&lt;TIME(12,45,0),AF20+TIME(12,45,0),IF(AG20&lt;TIME(15,0,0),AE20,IF(AG20&lt;TIME(15,15,0),AF20+TIME(15,15,0),IF(AG20&lt;TIME(20,0,0),AE20,WORKDAY.INTL(AF20,1,V20,'Resmi Tatiller'!$A$2:$A$17)+TIME(8,0,0)))))))))</f>
        <v/>
      </c>
      <c r="AL20" s="18" t="str">
        <f t="shared" si="23"/>
        <v/>
      </c>
    </row>
    <row r="21" spans="1:38" x14ac:dyDescent="0.25">
      <c r="A21" s="6" t="str">
        <f t="shared" si="0"/>
        <v/>
      </c>
      <c r="B21" s="6"/>
      <c r="C21" s="7" t="str">
        <f>IFERROR(VLOOKUP(B21,'Ürün Veri'!$A:$E,2,FALSE),"")</f>
        <v/>
      </c>
      <c r="D21" s="7" t="str">
        <f>IFERROR(VLOOKUP(B21,'Ürün Veri'!$A:$E,3,FALSE),"")</f>
        <v/>
      </c>
      <c r="E21" s="7" t="str">
        <f>IFERROR(VLOOKUP(B21,'Ürün Veri'!$A:$E,4,FALSE),"")</f>
        <v/>
      </c>
      <c r="F21" s="7" t="str">
        <f>IFERROR(VLOOKUP(B21,'Ürün Veri'!$A:$E,5,FALSE),"")</f>
        <v/>
      </c>
      <c r="G21" s="6"/>
      <c r="H21" s="6"/>
      <c r="I21" s="14">
        <v>10</v>
      </c>
      <c r="J21" s="15">
        <f t="shared" si="1"/>
        <v>45</v>
      </c>
      <c r="K21" s="15">
        <f t="shared" si="2"/>
        <v>15</v>
      </c>
      <c r="L21" s="8">
        <f t="shared" si="3"/>
        <v>9</v>
      </c>
      <c r="M21" s="6" t="s">
        <v>763</v>
      </c>
      <c r="N21" s="9" t="str">
        <f t="shared" si="17"/>
        <v/>
      </c>
      <c r="O21" s="10" t="str">
        <f t="shared" si="18"/>
        <v/>
      </c>
      <c r="P21" s="8" t="str">
        <f t="shared" si="4"/>
        <v/>
      </c>
      <c r="Q21" s="8" t="str">
        <f t="shared" si="5"/>
        <v/>
      </c>
      <c r="R21" s="9" t="str">
        <f>IF(AB21="","",WORKDAY.INTL(W21,AA21,V21,'Resmi Tatiller'!$A$2:$A$17))</f>
        <v/>
      </c>
      <c r="S21" s="10" t="str">
        <f t="shared" si="6"/>
        <v/>
      </c>
      <c r="T21" s="8" t="str">
        <f t="shared" si="7"/>
        <v>Boş</v>
      </c>
      <c r="U21" s="8">
        <f t="shared" si="8"/>
        <v>540</v>
      </c>
      <c r="V21" s="11" t="str">
        <f t="shared" si="9"/>
        <v>0000011</v>
      </c>
      <c r="W21" s="9" t="str">
        <f>IF(OR(N21="",O21=""),"",IF($AD21="24 Saat",N21,IF($AD21="12 Saat",IF(O21&gt;=TIME(20,0,0),WORKDAY.INTL(N21,1,V21,'Resmi Tatiller'!$A$2:$A$17),WORKDAY.INTL(N21-1,1,V21,'Resmi Tatiller'!$A$2:$A$17)),IF($AD21="2 Vardiya",IF(O21&lt;TIME(6,0,0),N21-1,IF(O21&lt;TIME(8,0,0),WORKDAY.INTL(N21-1,1,V21,'Resmi Tatiller'!$A$2:$A$17),N21)),IF(O21&gt;=TIME(18,0,0),WORKDAY.INTL(N21,1,V21,'Resmi Tatiller'!$A$2:$A$17),WORKDAY.INTL(N21-1,1,V21,'Resmi Tatiller'!$A$2:$A$17))))))</f>
        <v/>
      </c>
      <c r="X21" s="8" t="str">
        <f t="shared" si="10"/>
        <v/>
      </c>
      <c r="Y21" s="11" t="str">
        <f t="shared" si="11"/>
        <v/>
      </c>
      <c r="Z21" s="11" t="str">
        <f t="shared" si="12"/>
        <v/>
      </c>
      <c r="AA21" s="11" t="str">
        <f t="shared" si="13"/>
        <v/>
      </c>
      <c r="AB21" s="11" t="str">
        <f t="shared" si="14"/>
        <v/>
      </c>
      <c r="AC21" s="12" t="str">
        <f t="shared" si="15"/>
        <v/>
      </c>
      <c r="AD21" s="6" t="str">
        <f t="shared" si="16"/>
        <v>Gündüz</v>
      </c>
      <c r="AE21" s="18" t="str">
        <f t="shared" si="19"/>
        <v/>
      </c>
      <c r="AF21" s="18" t="str">
        <f t="shared" si="20"/>
        <v/>
      </c>
      <c r="AG21" s="19" t="str">
        <f t="shared" si="21"/>
        <v/>
      </c>
      <c r="AH21" s="18" t="str">
        <f>IF(AF21="","",WORKDAY.INTL(AF21-1,1,V21,'Resmi Tatiller'!$A$2:$A$17))</f>
        <v/>
      </c>
      <c r="AI21" s="18" t="str">
        <f t="shared" si="22"/>
        <v/>
      </c>
      <c r="AJ21" s="18" t="str">
        <f>IF(AE21="","",IF(AH21&lt;&gt;AF21,AH21+TIME(8,0,0),IF(AG21&lt;TIME(8,0,0),AF21+TIME(8,0,0),IF(AG21&lt;TIME(12,0,0),AE21,IF(AG21&lt;TIME(12,45,0),AF21+TIME(12,45,0),IF(AG21&lt;TIME(15,0,0),AE21,IF(AG21&lt;TIME(15,15,0),AF21+TIME(15,15,0),IF(AG21&lt;TIME(18,0,0),AE21,WORKDAY.INTL(AF21,1,V21,'Resmi Tatiller'!$A$2:$A$17)+TIME(8,0,0)))))))))</f>
        <v/>
      </c>
      <c r="AK21" s="18" t="str">
        <f>IF(AE21="","",IF(AH21&lt;&gt;AF21,AH21+TIME(8,0,0),IF(AG21&lt;TIME(8,0,0),AF21+TIME(8,0,0),IF(AG21&lt;TIME(12,0,0),AE21,IF(AG21&lt;TIME(12,45,0),AF21+TIME(12,45,0),IF(AG21&lt;TIME(15,0,0),AE21,IF(AG21&lt;TIME(15,15,0),AF21+TIME(15,15,0),IF(AG21&lt;TIME(20,0,0),AE21,WORKDAY.INTL(AF21,1,V21,'Resmi Tatiller'!$A$2:$A$17)+TIME(8,0,0)))))))))</f>
        <v/>
      </c>
      <c r="AL21" s="18" t="str">
        <f t="shared" si="23"/>
        <v/>
      </c>
    </row>
    <row r="22" spans="1:38" x14ac:dyDescent="0.25">
      <c r="A22" s="6" t="str">
        <f t="shared" si="0"/>
        <v/>
      </c>
      <c r="B22" s="6"/>
      <c r="C22" s="7" t="str">
        <f>IFERROR(VLOOKUP(B22,'Ürün Veri'!$A:$E,2,FALSE),"")</f>
        <v/>
      </c>
      <c r="D22" s="7" t="str">
        <f>IFERROR(VLOOKUP(B22,'Ürün Veri'!$A:$E,3,FALSE),"")</f>
        <v/>
      </c>
      <c r="E22" s="7" t="str">
        <f>IFERROR(VLOOKUP(B22,'Ürün Veri'!$A:$E,4,FALSE),"")</f>
        <v/>
      </c>
      <c r="F22" s="7" t="str">
        <f>IFERROR(VLOOKUP(B22,'Ürün Veri'!$A:$E,5,FALSE),"")</f>
        <v/>
      </c>
      <c r="G22" s="6"/>
      <c r="H22" s="6"/>
      <c r="I22" s="14">
        <v>10</v>
      </c>
      <c r="J22" s="15">
        <f t="shared" si="1"/>
        <v>45</v>
      </c>
      <c r="K22" s="15">
        <f t="shared" si="2"/>
        <v>15</v>
      </c>
      <c r="L22" s="8">
        <f t="shared" si="3"/>
        <v>9</v>
      </c>
      <c r="M22" s="6" t="s">
        <v>763</v>
      </c>
      <c r="N22" s="9" t="str">
        <f t="shared" si="17"/>
        <v/>
      </c>
      <c r="O22" s="10" t="str">
        <f t="shared" si="18"/>
        <v/>
      </c>
      <c r="P22" s="8" t="str">
        <f t="shared" si="4"/>
        <v/>
      </c>
      <c r="Q22" s="8" t="str">
        <f t="shared" si="5"/>
        <v/>
      </c>
      <c r="R22" s="9" t="str">
        <f>IF(AB22="","",WORKDAY.INTL(W22,AA22,V22,'Resmi Tatiller'!$A$2:$A$17))</f>
        <v/>
      </c>
      <c r="S22" s="10" t="str">
        <f t="shared" si="6"/>
        <v/>
      </c>
      <c r="T22" s="8" t="str">
        <f t="shared" si="7"/>
        <v>Boş</v>
      </c>
      <c r="U22" s="8">
        <f t="shared" si="8"/>
        <v>540</v>
      </c>
      <c r="V22" s="11" t="str">
        <f t="shared" si="9"/>
        <v>0000011</v>
      </c>
      <c r="W22" s="9" t="str">
        <f>IF(OR(N22="",O22=""),"",IF($AD22="24 Saat",N22,IF($AD22="12 Saat",IF(O22&gt;=TIME(20,0,0),WORKDAY.INTL(N22,1,V22,'Resmi Tatiller'!$A$2:$A$17),WORKDAY.INTL(N22-1,1,V22,'Resmi Tatiller'!$A$2:$A$17)),IF($AD22="2 Vardiya",IF(O22&lt;TIME(6,0,0),N22-1,IF(O22&lt;TIME(8,0,0),WORKDAY.INTL(N22-1,1,V22,'Resmi Tatiller'!$A$2:$A$17),N22)),IF(O22&gt;=TIME(18,0,0),WORKDAY.INTL(N22,1,V22,'Resmi Tatiller'!$A$2:$A$17),WORKDAY.INTL(N22-1,1,V22,'Resmi Tatiller'!$A$2:$A$17))))))</f>
        <v/>
      </c>
      <c r="X22" s="8" t="str">
        <f t="shared" si="10"/>
        <v/>
      </c>
      <c r="Y22" s="11" t="str">
        <f t="shared" si="11"/>
        <v/>
      </c>
      <c r="Z22" s="11" t="str">
        <f t="shared" si="12"/>
        <v/>
      </c>
      <c r="AA22" s="11" t="str">
        <f t="shared" si="13"/>
        <v/>
      </c>
      <c r="AB22" s="11" t="str">
        <f t="shared" si="14"/>
        <v/>
      </c>
      <c r="AC22" s="12" t="str">
        <f t="shared" si="15"/>
        <v/>
      </c>
      <c r="AD22" s="6" t="str">
        <f t="shared" si="16"/>
        <v>Gündüz</v>
      </c>
      <c r="AE22" s="18" t="str">
        <f t="shared" si="19"/>
        <v/>
      </c>
      <c r="AF22" s="18" t="str">
        <f t="shared" si="20"/>
        <v/>
      </c>
      <c r="AG22" s="19" t="str">
        <f t="shared" si="21"/>
        <v/>
      </c>
      <c r="AH22" s="18" t="str">
        <f>IF(AF22="","",WORKDAY.INTL(AF22-1,1,V22,'Resmi Tatiller'!$A$2:$A$17))</f>
        <v/>
      </c>
      <c r="AI22" s="18" t="str">
        <f t="shared" si="22"/>
        <v/>
      </c>
      <c r="AJ22" s="18" t="str">
        <f>IF(AE22="","",IF(AH22&lt;&gt;AF22,AH22+TIME(8,0,0),IF(AG22&lt;TIME(8,0,0),AF22+TIME(8,0,0),IF(AG22&lt;TIME(12,0,0),AE22,IF(AG22&lt;TIME(12,45,0),AF22+TIME(12,45,0),IF(AG22&lt;TIME(15,0,0),AE22,IF(AG22&lt;TIME(15,15,0),AF22+TIME(15,15,0),IF(AG22&lt;TIME(18,0,0),AE22,WORKDAY.INTL(AF22,1,V22,'Resmi Tatiller'!$A$2:$A$17)+TIME(8,0,0)))))))))</f>
        <v/>
      </c>
      <c r="AK22" s="18" t="str">
        <f>IF(AE22="","",IF(AH22&lt;&gt;AF22,AH22+TIME(8,0,0),IF(AG22&lt;TIME(8,0,0),AF22+TIME(8,0,0),IF(AG22&lt;TIME(12,0,0),AE22,IF(AG22&lt;TIME(12,45,0),AF22+TIME(12,45,0),IF(AG22&lt;TIME(15,0,0),AE22,IF(AG22&lt;TIME(15,15,0),AF22+TIME(15,15,0),IF(AG22&lt;TIME(20,0,0),AE22,WORKDAY.INTL(AF22,1,V22,'Resmi Tatiller'!$A$2:$A$17)+TIME(8,0,0)))))))))</f>
        <v/>
      </c>
      <c r="AL22" s="18" t="str">
        <f t="shared" si="23"/>
        <v/>
      </c>
    </row>
    <row r="23" spans="1:38" x14ac:dyDescent="0.25">
      <c r="A23" s="6" t="str">
        <f t="shared" si="0"/>
        <v/>
      </c>
      <c r="B23" s="6"/>
      <c r="C23" s="7" t="str">
        <f>IFERROR(VLOOKUP(B23,'Ürün Veri'!$A:$E,2,FALSE),"")</f>
        <v/>
      </c>
      <c r="D23" s="7" t="str">
        <f>IFERROR(VLOOKUP(B23,'Ürün Veri'!$A:$E,3,FALSE),"")</f>
        <v/>
      </c>
      <c r="E23" s="7" t="str">
        <f>IFERROR(VLOOKUP(B23,'Ürün Veri'!$A:$E,4,FALSE),"")</f>
        <v/>
      </c>
      <c r="F23" s="7" t="str">
        <f>IFERROR(VLOOKUP(B23,'Ürün Veri'!$A:$E,5,FALSE),"")</f>
        <v/>
      </c>
      <c r="G23" s="6"/>
      <c r="H23" s="6"/>
      <c r="I23" s="14">
        <v>10</v>
      </c>
      <c r="J23" s="15">
        <f t="shared" si="1"/>
        <v>45</v>
      </c>
      <c r="K23" s="15">
        <f t="shared" si="2"/>
        <v>15</v>
      </c>
      <c r="L23" s="8">
        <f t="shared" si="3"/>
        <v>9</v>
      </c>
      <c r="M23" s="6" t="s">
        <v>763</v>
      </c>
      <c r="N23" s="9" t="str">
        <f t="shared" si="17"/>
        <v/>
      </c>
      <c r="O23" s="10" t="str">
        <f t="shared" si="18"/>
        <v/>
      </c>
      <c r="P23" s="8" t="str">
        <f t="shared" si="4"/>
        <v/>
      </c>
      <c r="Q23" s="8" t="str">
        <f t="shared" si="5"/>
        <v/>
      </c>
      <c r="R23" s="9" t="str">
        <f>IF(AB23="","",WORKDAY.INTL(W23,AA23,V23,'Resmi Tatiller'!$A$2:$A$17))</f>
        <v/>
      </c>
      <c r="S23" s="10" t="str">
        <f t="shared" si="6"/>
        <v/>
      </c>
      <c r="T23" s="8" t="str">
        <f t="shared" si="7"/>
        <v>Boş</v>
      </c>
      <c r="U23" s="8">
        <f t="shared" si="8"/>
        <v>540</v>
      </c>
      <c r="V23" s="11" t="str">
        <f t="shared" si="9"/>
        <v>0000011</v>
      </c>
      <c r="W23" s="9" t="str">
        <f>IF(OR(N23="",O23=""),"",IF($AD23="24 Saat",N23,IF($AD23="12 Saat",IF(O23&gt;=TIME(20,0,0),WORKDAY.INTL(N23,1,V23,'Resmi Tatiller'!$A$2:$A$17),WORKDAY.INTL(N23-1,1,V23,'Resmi Tatiller'!$A$2:$A$17)),IF($AD23="2 Vardiya",IF(O23&lt;TIME(6,0,0),N23-1,IF(O23&lt;TIME(8,0,0),WORKDAY.INTL(N23-1,1,V23,'Resmi Tatiller'!$A$2:$A$17),N23)),IF(O23&gt;=TIME(18,0,0),WORKDAY.INTL(N23,1,V23,'Resmi Tatiller'!$A$2:$A$17),WORKDAY.INTL(N23-1,1,V23,'Resmi Tatiller'!$A$2:$A$17))))))</f>
        <v/>
      </c>
      <c r="X23" s="8" t="str">
        <f t="shared" si="10"/>
        <v/>
      </c>
      <c r="Y23" s="11" t="str">
        <f t="shared" si="11"/>
        <v/>
      </c>
      <c r="Z23" s="11" t="str">
        <f t="shared" si="12"/>
        <v/>
      </c>
      <c r="AA23" s="11" t="str">
        <f t="shared" si="13"/>
        <v/>
      </c>
      <c r="AB23" s="11" t="str">
        <f t="shared" si="14"/>
        <v/>
      </c>
      <c r="AC23" s="12" t="str">
        <f t="shared" si="15"/>
        <v/>
      </c>
      <c r="AD23" s="6" t="str">
        <f t="shared" si="16"/>
        <v>Gündüz</v>
      </c>
      <c r="AE23" s="18" t="str">
        <f t="shared" si="19"/>
        <v/>
      </c>
      <c r="AF23" s="18" t="str">
        <f t="shared" si="20"/>
        <v/>
      </c>
      <c r="AG23" s="19" t="str">
        <f t="shared" si="21"/>
        <v/>
      </c>
      <c r="AH23" s="18" t="str">
        <f>IF(AF23="","",WORKDAY.INTL(AF23-1,1,V23,'Resmi Tatiller'!$A$2:$A$17))</f>
        <v/>
      </c>
      <c r="AI23" s="18" t="str">
        <f t="shared" si="22"/>
        <v/>
      </c>
      <c r="AJ23" s="18" t="str">
        <f>IF(AE23="","",IF(AH23&lt;&gt;AF23,AH23+TIME(8,0,0),IF(AG23&lt;TIME(8,0,0),AF23+TIME(8,0,0),IF(AG23&lt;TIME(12,0,0),AE23,IF(AG23&lt;TIME(12,45,0),AF23+TIME(12,45,0),IF(AG23&lt;TIME(15,0,0),AE23,IF(AG23&lt;TIME(15,15,0),AF23+TIME(15,15,0),IF(AG23&lt;TIME(18,0,0),AE23,WORKDAY.INTL(AF23,1,V23,'Resmi Tatiller'!$A$2:$A$17)+TIME(8,0,0)))))))))</f>
        <v/>
      </c>
      <c r="AK23" s="18" t="str">
        <f>IF(AE23="","",IF(AH23&lt;&gt;AF23,AH23+TIME(8,0,0),IF(AG23&lt;TIME(8,0,0),AF23+TIME(8,0,0),IF(AG23&lt;TIME(12,0,0),AE23,IF(AG23&lt;TIME(12,45,0),AF23+TIME(12,45,0),IF(AG23&lt;TIME(15,0,0),AE23,IF(AG23&lt;TIME(15,15,0),AF23+TIME(15,15,0),IF(AG23&lt;TIME(20,0,0),AE23,WORKDAY.INTL(AF23,1,V23,'Resmi Tatiller'!$A$2:$A$17)+TIME(8,0,0)))))))))</f>
        <v/>
      </c>
      <c r="AL23" s="18" t="str">
        <f t="shared" si="23"/>
        <v/>
      </c>
    </row>
    <row r="24" spans="1:38" x14ac:dyDescent="0.25">
      <c r="A24" s="6" t="str">
        <f t="shared" si="0"/>
        <v/>
      </c>
      <c r="B24" s="6"/>
      <c r="C24" s="7" t="str">
        <f>IFERROR(VLOOKUP(B24,'Ürün Veri'!$A:$E,2,FALSE),"")</f>
        <v/>
      </c>
      <c r="D24" s="7" t="str">
        <f>IFERROR(VLOOKUP(B24,'Ürün Veri'!$A:$E,3,FALSE),"")</f>
        <v/>
      </c>
      <c r="E24" s="7" t="str">
        <f>IFERROR(VLOOKUP(B24,'Ürün Veri'!$A:$E,4,FALSE),"")</f>
        <v/>
      </c>
      <c r="F24" s="7" t="str">
        <f>IFERROR(VLOOKUP(B24,'Ürün Veri'!$A:$E,5,FALSE),"")</f>
        <v/>
      </c>
      <c r="G24" s="6"/>
      <c r="H24" s="6"/>
      <c r="I24" s="14">
        <v>10</v>
      </c>
      <c r="J24" s="15">
        <f t="shared" si="1"/>
        <v>45</v>
      </c>
      <c r="K24" s="15">
        <f t="shared" si="2"/>
        <v>15</v>
      </c>
      <c r="L24" s="8">
        <f t="shared" si="3"/>
        <v>9</v>
      </c>
      <c r="M24" s="6" t="s">
        <v>763</v>
      </c>
      <c r="N24" s="9" t="str">
        <f t="shared" si="17"/>
        <v/>
      </c>
      <c r="O24" s="10" t="str">
        <f t="shared" si="18"/>
        <v/>
      </c>
      <c r="P24" s="8" t="str">
        <f t="shared" si="4"/>
        <v/>
      </c>
      <c r="Q24" s="8" t="str">
        <f t="shared" si="5"/>
        <v/>
      </c>
      <c r="R24" s="9" t="str">
        <f>IF(AB24="","",WORKDAY.INTL(W24,AA24,V24,'Resmi Tatiller'!$A$2:$A$17))</f>
        <v/>
      </c>
      <c r="S24" s="10" t="str">
        <f t="shared" si="6"/>
        <v/>
      </c>
      <c r="T24" s="8" t="str">
        <f t="shared" si="7"/>
        <v>Boş</v>
      </c>
      <c r="U24" s="8">
        <f t="shared" si="8"/>
        <v>540</v>
      </c>
      <c r="V24" s="11" t="str">
        <f t="shared" si="9"/>
        <v>0000011</v>
      </c>
      <c r="W24" s="9" t="str">
        <f>IF(OR(N24="",O24=""),"",IF($AD24="24 Saat",N24,IF($AD24="12 Saat",IF(O24&gt;=TIME(20,0,0),WORKDAY.INTL(N24,1,V24,'Resmi Tatiller'!$A$2:$A$17),WORKDAY.INTL(N24-1,1,V24,'Resmi Tatiller'!$A$2:$A$17)),IF($AD24="2 Vardiya",IF(O24&lt;TIME(6,0,0),N24-1,IF(O24&lt;TIME(8,0,0),WORKDAY.INTL(N24-1,1,V24,'Resmi Tatiller'!$A$2:$A$17),N24)),IF(O24&gt;=TIME(18,0,0),WORKDAY.INTL(N24,1,V24,'Resmi Tatiller'!$A$2:$A$17),WORKDAY.INTL(N24-1,1,V24,'Resmi Tatiller'!$A$2:$A$17))))))</f>
        <v/>
      </c>
      <c r="X24" s="8" t="str">
        <f t="shared" si="10"/>
        <v/>
      </c>
      <c r="Y24" s="11" t="str">
        <f t="shared" si="11"/>
        <v/>
      </c>
      <c r="Z24" s="11" t="str">
        <f t="shared" si="12"/>
        <v/>
      </c>
      <c r="AA24" s="11" t="str">
        <f t="shared" si="13"/>
        <v/>
      </c>
      <c r="AB24" s="11" t="str">
        <f t="shared" si="14"/>
        <v/>
      </c>
      <c r="AC24" s="12" t="str">
        <f t="shared" si="15"/>
        <v/>
      </c>
      <c r="AD24" s="6" t="str">
        <f t="shared" si="16"/>
        <v>Gündüz</v>
      </c>
      <c r="AE24" s="18" t="str">
        <f t="shared" si="19"/>
        <v/>
      </c>
      <c r="AF24" s="18" t="str">
        <f t="shared" si="20"/>
        <v/>
      </c>
      <c r="AG24" s="19" t="str">
        <f t="shared" si="21"/>
        <v/>
      </c>
      <c r="AH24" s="18" t="str">
        <f>IF(AF24="","",WORKDAY.INTL(AF24-1,1,V24,'Resmi Tatiller'!$A$2:$A$17))</f>
        <v/>
      </c>
      <c r="AI24" s="18" t="str">
        <f t="shared" si="22"/>
        <v/>
      </c>
      <c r="AJ24" s="18" t="str">
        <f>IF(AE24="","",IF(AH24&lt;&gt;AF24,AH24+TIME(8,0,0),IF(AG24&lt;TIME(8,0,0),AF24+TIME(8,0,0),IF(AG24&lt;TIME(12,0,0),AE24,IF(AG24&lt;TIME(12,45,0),AF24+TIME(12,45,0),IF(AG24&lt;TIME(15,0,0),AE24,IF(AG24&lt;TIME(15,15,0),AF24+TIME(15,15,0),IF(AG24&lt;TIME(18,0,0),AE24,WORKDAY.INTL(AF24,1,V24,'Resmi Tatiller'!$A$2:$A$17)+TIME(8,0,0)))))))))</f>
        <v/>
      </c>
      <c r="AK24" s="18" t="str">
        <f>IF(AE24="","",IF(AH24&lt;&gt;AF24,AH24+TIME(8,0,0),IF(AG24&lt;TIME(8,0,0),AF24+TIME(8,0,0),IF(AG24&lt;TIME(12,0,0),AE24,IF(AG24&lt;TIME(12,45,0),AF24+TIME(12,45,0),IF(AG24&lt;TIME(15,0,0),AE24,IF(AG24&lt;TIME(15,15,0),AF24+TIME(15,15,0),IF(AG24&lt;TIME(20,0,0),AE24,WORKDAY.INTL(AF24,1,V24,'Resmi Tatiller'!$A$2:$A$17)+TIME(8,0,0)))))))))</f>
        <v/>
      </c>
      <c r="AL24" s="18" t="str">
        <f t="shared" si="23"/>
        <v/>
      </c>
    </row>
    <row r="25" spans="1:38" x14ac:dyDescent="0.25">
      <c r="A25" s="6" t="str">
        <f t="shared" si="0"/>
        <v/>
      </c>
      <c r="B25" s="6"/>
      <c r="C25" s="7" t="str">
        <f>IFERROR(VLOOKUP(B25,'Ürün Veri'!$A:$E,2,FALSE),"")</f>
        <v/>
      </c>
      <c r="D25" s="7" t="str">
        <f>IFERROR(VLOOKUP(B25,'Ürün Veri'!$A:$E,3,FALSE),"")</f>
        <v/>
      </c>
      <c r="E25" s="7" t="str">
        <f>IFERROR(VLOOKUP(B25,'Ürün Veri'!$A:$E,4,FALSE),"")</f>
        <v/>
      </c>
      <c r="F25" s="7" t="str">
        <f>IFERROR(VLOOKUP(B25,'Ürün Veri'!$A:$E,5,FALSE),"")</f>
        <v/>
      </c>
      <c r="G25" s="6"/>
      <c r="H25" s="6"/>
      <c r="I25" s="14">
        <v>10</v>
      </c>
      <c r="J25" s="15">
        <f t="shared" si="1"/>
        <v>45</v>
      </c>
      <c r="K25" s="15">
        <f t="shared" si="2"/>
        <v>15</v>
      </c>
      <c r="L25" s="8">
        <f t="shared" si="3"/>
        <v>9</v>
      </c>
      <c r="M25" s="6" t="s">
        <v>763</v>
      </c>
      <c r="N25" s="9" t="str">
        <f t="shared" si="17"/>
        <v/>
      </c>
      <c r="O25" s="10" t="str">
        <f t="shared" si="18"/>
        <v/>
      </c>
      <c r="P25" s="8" t="str">
        <f t="shared" si="4"/>
        <v/>
      </c>
      <c r="Q25" s="8" t="str">
        <f t="shared" si="5"/>
        <v/>
      </c>
      <c r="R25" s="9" t="str">
        <f>IF(AB25="","",WORKDAY.INTL(W25,AA25,V25,'Resmi Tatiller'!$A$2:$A$17))</f>
        <v/>
      </c>
      <c r="S25" s="10" t="str">
        <f t="shared" si="6"/>
        <v/>
      </c>
      <c r="T25" s="8" t="str">
        <f t="shared" si="7"/>
        <v>Boş</v>
      </c>
      <c r="U25" s="8">
        <f t="shared" si="8"/>
        <v>540</v>
      </c>
      <c r="V25" s="11" t="str">
        <f t="shared" si="9"/>
        <v>0000011</v>
      </c>
      <c r="W25" s="9" t="str">
        <f>IF(OR(N25="",O25=""),"",IF($AD25="24 Saat",N25,IF($AD25="12 Saat",IF(O25&gt;=TIME(20,0,0),WORKDAY.INTL(N25,1,V25,'Resmi Tatiller'!$A$2:$A$17),WORKDAY.INTL(N25-1,1,V25,'Resmi Tatiller'!$A$2:$A$17)),IF($AD25="2 Vardiya",IF(O25&lt;TIME(6,0,0),N25-1,IF(O25&lt;TIME(8,0,0),WORKDAY.INTL(N25-1,1,V25,'Resmi Tatiller'!$A$2:$A$17),N25)),IF(O25&gt;=TIME(18,0,0),WORKDAY.INTL(N25,1,V25,'Resmi Tatiller'!$A$2:$A$17),WORKDAY.INTL(N25-1,1,V25,'Resmi Tatiller'!$A$2:$A$17))))))</f>
        <v/>
      </c>
      <c r="X25" s="8" t="str">
        <f t="shared" si="10"/>
        <v/>
      </c>
      <c r="Y25" s="11" t="str">
        <f t="shared" si="11"/>
        <v/>
      </c>
      <c r="Z25" s="11" t="str">
        <f t="shared" si="12"/>
        <v/>
      </c>
      <c r="AA25" s="11" t="str">
        <f t="shared" si="13"/>
        <v/>
      </c>
      <c r="AB25" s="11" t="str">
        <f t="shared" si="14"/>
        <v/>
      </c>
      <c r="AC25" s="12" t="str">
        <f t="shared" si="15"/>
        <v/>
      </c>
      <c r="AD25" s="6" t="str">
        <f t="shared" si="16"/>
        <v>Gündüz</v>
      </c>
      <c r="AE25" s="18" t="str">
        <f t="shared" si="19"/>
        <v/>
      </c>
      <c r="AF25" s="18" t="str">
        <f t="shared" si="20"/>
        <v/>
      </c>
      <c r="AG25" s="19" t="str">
        <f t="shared" si="21"/>
        <v/>
      </c>
      <c r="AH25" s="18" t="str">
        <f>IF(AF25="","",WORKDAY.INTL(AF25-1,1,V25,'Resmi Tatiller'!$A$2:$A$17))</f>
        <v/>
      </c>
      <c r="AI25" s="18" t="str">
        <f t="shared" si="22"/>
        <v/>
      </c>
      <c r="AJ25" s="18" t="str">
        <f>IF(AE25="","",IF(AH25&lt;&gt;AF25,AH25+TIME(8,0,0),IF(AG25&lt;TIME(8,0,0),AF25+TIME(8,0,0),IF(AG25&lt;TIME(12,0,0),AE25,IF(AG25&lt;TIME(12,45,0),AF25+TIME(12,45,0),IF(AG25&lt;TIME(15,0,0),AE25,IF(AG25&lt;TIME(15,15,0),AF25+TIME(15,15,0),IF(AG25&lt;TIME(18,0,0),AE25,WORKDAY.INTL(AF25,1,V25,'Resmi Tatiller'!$A$2:$A$17)+TIME(8,0,0)))))))))</f>
        <v/>
      </c>
      <c r="AK25" s="18" t="str">
        <f>IF(AE25="","",IF(AH25&lt;&gt;AF25,AH25+TIME(8,0,0),IF(AG25&lt;TIME(8,0,0),AF25+TIME(8,0,0),IF(AG25&lt;TIME(12,0,0),AE25,IF(AG25&lt;TIME(12,45,0),AF25+TIME(12,45,0),IF(AG25&lt;TIME(15,0,0),AE25,IF(AG25&lt;TIME(15,15,0),AF25+TIME(15,15,0),IF(AG25&lt;TIME(20,0,0),AE25,WORKDAY.INTL(AF25,1,V25,'Resmi Tatiller'!$A$2:$A$17)+TIME(8,0,0)))))))))</f>
        <v/>
      </c>
      <c r="AL25" s="18" t="str">
        <f t="shared" si="23"/>
        <v/>
      </c>
    </row>
    <row r="26" spans="1:38" x14ac:dyDescent="0.25">
      <c r="A26" s="6" t="str">
        <f t="shared" si="0"/>
        <v/>
      </c>
      <c r="B26" s="6"/>
      <c r="C26" s="7" t="str">
        <f>IFERROR(VLOOKUP(B26,'Ürün Veri'!$A:$E,2,FALSE),"")</f>
        <v/>
      </c>
      <c r="D26" s="7" t="str">
        <f>IFERROR(VLOOKUP(B26,'Ürün Veri'!$A:$E,3,FALSE),"")</f>
        <v/>
      </c>
      <c r="E26" s="7" t="str">
        <f>IFERROR(VLOOKUP(B26,'Ürün Veri'!$A:$E,4,FALSE),"")</f>
        <v/>
      </c>
      <c r="F26" s="7" t="str">
        <f>IFERROR(VLOOKUP(B26,'Ürün Veri'!$A:$E,5,FALSE),"")</f>
        <v/>
      </c>
      <c r="G26" s="6"/>
      <c r="H26" s="6"/>
      <c r="I26" s="14">
        <v>10</v>
      </c>
      <c r="J26" s="15">
        <f t="shared" si="1"/>
        <v>45</v>
      </c>
      <c r="K26" s="15">
        <f t="shared" si="2"/>
        <v>15</v>
      </c>
      <c r="L26" s="8">
        <f t="shared" si="3"/>
        <v>9</v>
      </c>
      <c r="M26" s="6" t="s">
        <v>763</v>
      </c>
      <c r="N26" s="9" t="str">
        <f t="shared" si="17"/>
        <v/>
      </c>
      <c r="O26" s="10" t="str">
        <f t="shared" si="18"/>
        <v/>
      </c>
      <c r="P26" s="8" t="str">
        <f t="shared" si="4"/>
        <v/>
      </c>
      <c r="Q26" s="8" t="str">
        <f t="shared" si="5"/>
        <v/>
      </c>
      <c r="R26" s="9" t="str">
        <f>IF(AB26="","",WORKDAY.INTL(W26,AA26,V26,'Resmi Tatiller'!$A$2:$A$17))</f>
        <v/>
      </c>
      <c r="S26" s="10" t="str">
        <f t="shared" si="6"/>
        <v/>
      </c>
      <c r="T26" s="8" t="str">
        <f t="shared" si="7"/>
        <v>Boş</v>
      </c>
      <c r="U26" s="8">
        <f t="shared" si="8"/>
        <v>540</v>
      </c>
      <c r="V26" s="11" t="str">
        <f t="shared" si="9"/>
        <v>0000011</v>
      </c>
      <c r="W26" s="9" t="str">
        <f>IF(OR(N26="",O26=""),"",IF($AD26="24 Saat",N26,IF($AD26="12 Saat",IF(O26&gt;=TIME(20,0,0),WORKDAY.INTL(N26,1,V26,'Resmi Tatiller'!$A$2:$A$17),WORKDAY.INTL(N26-1,1,V26,'Resmi Tatiller'!$A$2:$A$17)),IF($AD26="2 Vardiya",IF(O26&lt;TIME(6,0,0),N26-1,IF(O26&lt;TIME(8,0,0),WORKDAY.INTL(N26-1,1,V26,'Resmi Tatiller'!$A$2:$A$17),N26)),IF(O26&gt;=TIME(18,0,0),WORKDAY.INTL(N26,1,V26,'Resmi Tatiller'!$A$2:$A$17),WORKDAY.INTL(N26-1,1,V26,'Resmi Tatiller'!$A$2:$A$17))))))</f>
        <v/>
      </c>
      <c r="X26" s="8" t="str">
        <f t="shared" si="10"/>
        <v/>
      </c>
      <c r="Y26" s="11" t="str">
        <f t="shared" si="11"/>
        <v/>
      </c>
      <c r="Z26" s="11" t="str">
        <f t="shared" si="12"/>
        <v/>
      </c>
      <c r="AA26" s="11" t="str">
        <f t="shared" si="13"/>
        <v/>
      </c>
      <c r="AB26" s="11" t="str">
        <f t="shared" si="14"/>
        <v/>
      </c>
      <c r="AC26" s="12" t="str">
        <f t="shared" si="15"/>
        <v/>
      </c>
      <c r="AD26" s="6" t="str">
        <f t="shared" si="16"/>
        <v>Gündüz</v>
      </c>
      <c r="AE26" s="18" t="str">
        <f t="shared" si="19"/>
        <v/>
      </c>
      <c r="AF26" s="18" t="str">
        <f t="shared" si="20"/>
        <v/>
      </c>
      <c r="AG26" s="19" t="str">
        <f t="shared" si="21"/>
        <v/>
      </c>
      <c r="AH26" s="18" t="str">
        <f>IF(AF26="","",WORKDAY.INTL(AF26-1,1,V26,'Resmi Tatiller'!$A$2:$A$17))</f>
        <v/>
      </c>
      <c r="AI26" s="18" t="str">
        <f t="shared" si="22"/>
        <v/>
      </c>
      <c r="AJ26" s="18" t="str">
        <f>IF(AE26="","",IF(AH26&lt;&gt;AF26,AH26+TIME(8,0,0),IF(AG26&lt;TIME(8,0,0),AF26+TIME(8,0,0),IF(AG26&lt;TIME(12,0,0),AE26,IF(AG26&lt;TIME(12,45,0),AF26+TIME(12,45,0),IF(AG26&lt;TIME(15,0,0),AE26,IF(AG26&lt;TIME(15,15,0),AF26+TIME(15,15,0),IF(AG26&lt;TIME(18,0,0),AE26,WORKDAY.INTL(AF26,1,V26,'Resmi Tatiller'!$A$2:$A$17)+TIME(8,0,0)))))))))</f>
        <v/>
      </c>
      <c r="AK26" s="18" t="str">
        <f>IF(AE26="","",IF(AH26&lt;&gt;AF26,AH26+TIME(8,0,0),IF(AG26&lt;TIME(8,0,0),AF26+TIME(8,0,0),IF(AG26&lt;TIME(12,0,0),AE26,IF(AG26&lt;TIME(12,45,0),AF26+TIME(12,45,0),IF(AG26&lt;TIME(15,0,0),AE26,IF(AG26&lt;TIME(15,15,0),AF26+TIME(15,15,0),IF(AG26&lt;TIME(20,0,0),AE26,WORKDAY.INTL(AF26,1,V26,'Resmi Tatiller'!$A$2:$A$17)+TIME(8,0,0)))))))))</f>
        <v/>
      </c>
      <c r="AL26" s="18" t="str">
        <f t="shared" si="23"/>
        <v/>
      </c>
    </row>
    <row r="27" spans="1:38" x14ac:dyDescent="0.25">
      <c r="A27" s="6" t="str">
        <f t="shared" si="0"/>
        <v/>
      </c>
      <c r="B27" s="6"/>
      <c r="C27" s="7" t="str">
        <f>IFERROR(VLOOKUP(B27,'Ürün Veri'!$A:$E,2,FALSE),"")</f>
        <v/>
      </c>
      <c r="D27" s="7" t="str">
        <f>IFERROR(VLOOKUP(B27,'Ürün Veri'!$A:$E,3,FALSE),"")</f>
        <v/>
      </c>
      <c r="E27" s="7" t="str">
        <f>IFERROR(VLOOKUP(B27,'Ürün Veri'!$A:$E,4,FALSE),"")</f>
        <v/>
      </c>
      <c r="F27" s="7" t="str">
        <f>IFERROR(VLOOKUP(B27,'Ürün Veri'!$A:$E,5,FALSE),"")</f>
        <v/>
      </c>
      <c r="G27" s="6"/>
      <c r="H27" s="6"/>
      <c r="I27" s="14">
        <v>10</v>
      </c>
      <c r="J27" s="15">
        <f t="shared" si="1"/>
        <v>45</v>
      </c>
      <c r="K27" s="15">
        <f t="shared" si="2"/>
        <v>15</v>
      </c>
      <c r="L27" s="8">
        <f t="shared" si="3"/>
        <v>9</v>
      </c>
      <c r="M27" s="6" t="s">
        <v>763</v>
      </c>
      <c r="N27" s="9" t="str">
        <f t="shared" si="17"/>
        <v/>
      </c>
      <c r="O27" s="10" t="str">
        <f t="shared" si="18"/>
        <v/>
      </c>
      <c r="P27" s="8" t="str">
        <f t="shared" si="4"/>
        <v/>
      </c>
      <c r="Q27" s="8" t="str">
        <f t="shared" si="5"/>
        <v/>
      </c>
      <c r="R27" s="9" t="str">
        <f>IF(AB27="","",WORKDAY.INTL(W27,AA27,V27,'Resmi Tatiller'!$A$2:$A$17))</f>
        <v/>
      </c>
      <c r="S27" s="10" t="str">
        <f t="shared" si="6"/>
        <v/>
      </c>
      <c r="T27" s="8" t="str">
        <f t="shared" si="7"/>
        <v>Boş</v>
      </c>
      <c r="U27" s="8">
        <f t="shared" si="8"/>
        <v>540</v>
      </c>
      <c r="V27" s="11" t="str">
        <f t="shared" si="9"/>
        <v>0000011</v>
      </c>
      <c r="W27" s="9" t="str">
        <f>IF(OR(N27="",O27=""),"",IF($AD27="24 Saat",N27,IF($AD27="12 Saat",IF(O27&gt;=TIME(20,0,0),WORKDAY.INTL(N27,1,V27,'Resmi Tatiller'!$A$2:$A$17),WORKDAY.INTL(N27-1,1,V27,'Resmi Tatiller'!$A$2:$A$17)),IF($AD27="2 Vardiya",IF(O27&lt;TIME(6,0,0),N27-1,IF(O27&lt;TIME(8,0,0),WORKDAY.INTL(N27-1,1,V27,'Resmi Tatiller'!$A$2:$A$17),N27)),IF(O27&gt;=TIME(18,0,0),WORKDAY.INTL(N27,1,V27,'Resmi Tatiller'!$A$2:$A$17),WORKDAY.INTL(N27-1,1,V27,'Resmi Tatiller'!$A$2:$A$17))))))</f>
        <v/>
      </c>
      <c r="X27" s="8" t="str">
        <f t="shared" si="10"/>
        <v/>
      </c>
      <c r="Y27" s="11" t="str">
        <f t="shared" si="11"/>
        <v/>
      </c>
      <c r="Z27" s="11" t="str">
        <f t="shared" si="12"/>
        <v/>
      </c>
      <c r="AA27" s="11" t="str">
        <f t="shared" si="13"/>
        <v/>
      </c>
      <c r="AB27" s="11" t="str">
        <f t="shared" si="14"/>
        <v/>
      </c>
      <c r="AC27" s="12" t="str">
        <f t="shared" si="15"/>
        <v/>
      </c>
      <c r="AD27" s="6" t="str">
        <f t="shared" si="16"/>
        <v>Gündüz</v>
      </c>
      <c r="AE27" s="18" t="str">
        <f t="shared" si="19"/>
        <v/>
      </c>
      <c r="AF27" s="18" t="str">
        <f t="shared" si="20"/>
        <v/>
      </c>
      <c r="AG27" s="19" t="str">
        <f t="shared" si="21"/>
        <v/>
      </c>
      <c r="AH27" s="18" t="str">
        <f>IF(AF27="","",WORKDAY.INTL(AF27-1,1,V27,'Resmi Tatiller'!$A$2:$A$17))</f>
        <v/>
      </c>
      <c r="AI27" s="18" t="str">
        <f t="shared" si="22"/>
        <v/>
      </c>
      <c r="AJ27" s="18" t="str">
        <f>IF(AE27="","",IF(AH27&lt;&gt;AF27,AH27+TIME(8,0,0),IF(AG27&lt;TIME(8,0,0),AF27+TIME(8,0,0),IF(AG27&lt;TIME(12,0,0),AE27,IF(AG27&lt;TIME(12,45,0),AF27+TIME(12,45,0),IF(AG27&lt;TIME(15,0,0),AE27,IF(AG27&lt;TIME(15,15,0),AF27+TIME(15,15,0),IF(AG27&lt;TIME(18,0,0),AE27,WORKDAY.INTL(AF27,1,V27,'Resmi Tatiller'!$A$2:$A$17)+TIME(8,0,0)))))))))</f>
        <v/>
      </c>
      <c r="AK27" s="18" t="str">
        <f>IF(AE27="","",IF(AH27&lt;&gt;AF27,AH27+TIME(8,0,0),IF(AG27&lt;TIME(8,0,0),AF27+TIME(8,0,0),IF(AG27&lt;TIME(12,0,0),AE27,IF(AG27&lt;TIME(12,45,0),AF27+TIME(12,45,0),IF(AG27&lt;TIME(15,0,0),AE27,IF(AG27&lt;TIME(15,15,0),AF27+TIME(15,15,0),IF(AG27&lt;TIME(20,0,0),AE27,WORKDAY.INTL(AF27,1,V27,'Resmi Tatiller'!$A$2:$A$17)+TIME(8,0,0)))))))))</f>
        <v/>
      </c>
      <c r="AL27" s="18" t="str">
        <f t="shared" si="23"/>
        <v/>
      </c>
    </row>
    <row r="28" spans="1:38" x14ac:dyDescent="0.25">
      <c r="A28" s="6" t="str">
        <f t="shared" si="0"/>
        <v/>
      </c>
      <c r="B28" s="6"/>
      <c r="C28" s="7" t="str">
        <f>IFERROR(VLOOKUP(B28,'Ürün Veri'!$A:$E,2,FALSE),"")</f>
        <v/>
      </c>
      <c r="D28" s="7" t="str">
        <f>IFERROR(VLOOKUP(B28,'Ürün Veri'!$A:$E,3,FALSE),"")</f>
        <v/>
      </c>
      <c r="E28" s="7" t="str">
        <f>IFERROR(VLOOKUP(B28,'Ürün Veri'!$A:$E,4,FALSE),"")</f>
        <v/>
      </c>
      <c r="F28" s="7" t="str">
        <f>IFERROR(VLOOKUP(B28,'Ürün Veri'!$A:$E,5,FALSE),"")</f>
        <v/>
      </c>
      <c r="G28" s="6"/>
      <c r="H28" s="6"/>
      <c r="I28" s="14">
        <v>10</v>
      </c>
      <c r="J28" s="15">
        <f t="shared" si="1"/>
        <v>45</v>
      </c>
      <c r="K28" s="15">
        <f t="shared" si="2"/>
        <v>15</v>
      </c>
      <c r="L28" s="8">
        <f t="shared" si="3"/>
        <v>9</v>
      </c>
      <c r="M28" s="6" t="s">
        <v>763</v>
      </c>
      <c r="N28" s="9" t="str">
        <f t="shared" si="17"/>
        <v/>
      </c>
      <c r="O28" s="10" t="str">
        <f t="shared" si="18"/>
        <v/>
      </c>
      <c r="P28" s="8" t="str">
        <f t="shared" si="4"/>
        <v/>
      </c>
      <c r="Q28" s="8" t="str">
        <f t="shared" si="5"/>
        <v/>
      </c>
      <c r="R28" s="9" t="str">
        <f>IF(AB28="","",WORKDAY.INTL(W28,AA28,V28,'Resmi Tatiller'!$A$2:$A$17))</f>
        <v/>
      </c>
      <c r="S28" s="10" t="str">
        <f t="shared" si="6"/>
        <v/>
      </c>
      <c r="T28" s="8" t="str">
        <f t="shared" si="7"/>
        <v>Boş</v>
      </c>
      <c r="U28" s="8">
        <f t="shared" si="8"/>
        <v>540</v>
      </c>
      <c r="V28" s="11" t="str">
        <f t="shared" si="9"/>
        <v>0000011</v>
      </c>
      <c r="W28" s="9" t="str">
        <f>IF(OR(N28="",O28=""),"",IF($AD28="24 Saat",N28,IF($AD28="12 Saat",IF(O28&gt;=TIME(20,0,0),WORKDAY.INTL(N28,1,V28,'Resmi Tatiller'!$A$2:$A$17),WORKDAY.INTL(N28-1,1,V28,'Resmi Tatiller'!$A$2:$A$17)),IF($AD28="2 Vardiya",IF(O28&lt;TIME(6,0,0),N28-1,IF(O28&lt;TIME(8,0,0),WORKDAY.INTL(N28-1,1,V28,'Resmi Tatiller'!$A$2:$A$17),N28)),IF(O28&gt;=TIME(18,0,0),WORKDAY.INTL(N28,1,V28,'Resmi Tatiller'!$A$2:$A$17),WORKDAY.INTL(N28-1,1,V28,'Resmi Tatiller'!$A$2:$A$17))))))</f>
        <v/>
      </c>
      <c r="X28" s="8" t="str">
        <f t="shared" si="10"/>
        <v/>
      </c>
      <c r="Y28" s="11" t="str">
        <f t="shared" si="11"/>
        <v/>
      </c>
      <c r="Z28" s="11" t="str">
        <f t="shared" si="12"/>
        <v/>
      </c>
      <c r="AA28" s="11" t="str">
        <f t="shared" si="13"/>
        <v/>
      </c>
      <c r="AB28" s="11" t="str">
        <f t="shared" si="14"/>
        <v/>
      </c>
      <c r="AC28" s="12" t="str">
        <f t="shared" si="15"/>
        <v/>
      </c>
      <c r="AD28" s="6" t="str">
        <f t="shared" si="16"/>
        <v>Gündüz</v>
      </c>
      <c r="AE28" s="18" t="str">
        <f t="shared" si="19"/>
        <v/>
      </c>
      <c r="AF28" s="18" t="str">
        <f t="shared" si="20"/>
        <v/>
      </c>
      <c r="AG28" s="19" t="str">
        <f t="shared" si="21"/>
        <v/>
      </c>
      <c r="AH28" s="18" t="str">
        <f>IF(AF28="","",WORKDAY.INTL(AF28-1,1,V28,'Resmi Tatiller'!$A$2:$A$17))</f>
        <v/>
      </c>
      <c r="AI28" s="18" t="str">
        <f t="shared" si="22"/>
        <v/>
      </c>
      <c r="AJ28" s="18" t="str">
        <f>IF(AE28="","",IF(AH28&lt;&gt;AF28,AH28+TIME(8,0,0),IF(AG28&lt;TIME(8,0,0),AF28+TIME(8,0,0),IF(AG28&lt;TIME(12,0,0),AE28,IF(AG28&lt;TIME(12,45,0),AF28+TIME(12,45,0),IF(AG28&lt;TIME(15,0,0),AE28,IF(AG28&lt;TIME(15,15,0),AF28+TIME(15,15,0),IF(AG28&lt;TIME(18,0,0),AE28,WORKDAY.INTL(AF28,1,V28,'Resmi Tatiller'!$A$2:$A$17)+TIME(8,0,0)))))))))</f>
        <v/>
      </c>
      <c r="AK28" s="18" t="str">
        <f>IF(AE28="","",IF(AH28&lt;&gt;AF28,AH28+TIME(8,0,0),IF(AG28&lt;TIME(8,0,0),AF28+TIME(8,0,0),IF(AG28&lt;TIME(12,0,0),AE28,IF(AG28&lt;TIME(12,45,0),AF28+TIME(12,45,0),IF(AG28&lt;TIME(15,0,0),AE28,IF(AG28&lt;TIME(15,15,0),AF28+TIME(15,15,0),IF(AG28&lt;TIME(20,0,0),AE28,WORKDAY.INTL(AF28,1,V28,'Resmi Tatiller'!$A$2:$A$17)+TIME(8,0,0)))))))))</f>
        <v/>
      </c>
      <c r="AL28" s="18" t="str">
        <f t="shared" si="23"/>
        <v/>
      </c>
    </row>
    <row r="29" spans="1:38" x14ac:dyDescent="0.25">
      <c r="A29" s="6" t="str">
        <f t="shared" si="0"/>
        <v/>
      </c>
      <c r="B29" s="6"/>
      <c r="C29" s="7" t="str">
        <f>IFERROR(VLOOKUP(B29,'Ürün Veri'!$A:$E,2,FALSE),"")</f>
        <v/>
      </c>
      <c r="D29" s="7" t="str">
        <f>IFERROR(VLOOKUP(B29,'Ürün Veri'!$A:$E,3,FALSE),"")</f>
        <v/>
      </c>
      <c r="E29" s="7" t="str">
        <f>IFERROR(VLOOKUP(B29,'Ürün Veri'!$A:$E,4,FALSE),"")</f>
        <v/>
      </c>
      <c r="F29" s="7" t="str">
        <f>IFERROR(VLOOKUP(B29,'Ürün Veri'!$A:$E,5,FALSE),"")</f>
        <v/>
      </c>
      <c r="G29" s="6"/>
      <c r="H29" s="6"/>
      <c r="I29" s="14">
        <v>10</v>
      </c>
      <c r="J29" s="15">
        <f t="shared" si="1"/>
        <v>45</v>
      </c>
      <c r="K29" s="15">
        <f t="shared" si="2"/>
        <v>15</v>
      </c>
      <c r="L29" s="8">
        <f t="shared" si="3"/>
        <v>9</v>
      </c>
      <c r="M29" s="6" t="s">
        <v>763</v>
      </c>
      <c r="N29" s="9" t="str">
        <f t="shared" si="17"/>
        <v/>
      </c>
      <c r="O29" s="10" t="str">
        <f t="shared" si="18"/>
        <v/>
      </c>
      <c r="P29" s="8" t="str">
        <f t="shared" si="4"/>
        <v/>
      </c>
      <c r="Q29" s="8" t="str">
        <f t="shared" si="5"/>
        <v/>
      </c>
      <c r="R29" s="9" t="str">
        <f>IF(AB29="","",WORKDAY.INTL(W29,AA29,V29,'Resmi Tatiller'!$A$2:$A$17))</f>
        <v/>
      </c>
      <c r="S29" s="10" t="str">
        <f t="shared" si="6"/>
        <v/>
      </c>
      <c r="T29" s="8" t="str">
        <f t="shared" si="7"/>
        <v>Boş</v>
      </c>
      <c r="U29" s="8">
        <f t="shared" si="8"/>
        <v>540</v>
      </c>
      <c r="V29" s="11" t="str">
        <f t="shared" si="9"/>
        <v>0000011</v>
      </c>
      <c r="W29" s="9" t="str">
        <f>IF(OR(N29="",O29=""),"",IF($AD29="24 Saat",N29,IF($AD29="12 Saat",IF(O29&gt;=TIME(20,0,0),WORKDAY.INTL(N29,1,V29,'Resmi Tatiller'!$A$2:$A$17),WORKDAY.INTL(N29-1,1,V29,'Resmi Tatiller'!$A$2:$A$17)),IF($AD29="2 Vardiya",IF(O29&lt;TIME(6,0,0),N29-1,IF(O29&lt;TIME(8,0,0),WORKDAY.INTL(N29-1,1,V29,'Resmi Tatiller'!$A$2:$A$17),N29)),IF(O29&gt;=TIME(18,0,0),WORKDAY.INTL(N29,1,V29,'Resmi Tatiller'!$A$2:$A$17),WORKDAY.INTL(N29-1,1,V29,'Resmi Tatiller'!$A$2:$A$17))))))</f>
        <v/>
      </c>
      <c r="X29" s="8" t="str">
        <f t="shared" si="10"/>
        <v/>
      </c>
      <c r="Y29" s="11" t="str">
        <f t="shared" si="11"/>
        <v/>
      </c>
      <c r="Z29" s="11" t="str">
        <f t="shared" si="12"/>
        <v/>
      </c>
      <c r="AA29" s="11" t="str">
        <f t="shared" si="13"/>
        <v/>
      </c>
      <c r="AB29" s="11" t="str">
        <f t="shared" si="14"/>
        <v/>
      </c>
      <c r="AC29" s="12" t="str">
        <f t="shared" si="15"/>
        <v/>
      </c>
      <c r="AD29" s="6" t="str">
        <f t="shared" si="16"/>
        <v>Gündüz</v>
      </c>
      <c r="AE29" s="18" t="str">
        <f t="shared" si="19"/>
        <v/>
      </c>
      <c r="AF29" s="18" t="str">
        <f t="shared" si="20"/>
        <v/>
      </c>
      <c r="AG29" s="19" t="str">
        <f t="shared" si="21"/>
        <v/>
      </c>
      <c r="AH29" s="18" t="str">
        <f>IF(AF29="","",WORKDAY.INTL(AF29-1,1,V29,'Resmi Tatiller'!$A$2:$A$17))</f>
        <v/>
      </c>
      <c r="AI29" s="18" t="str">
        <f t="shared" si="22"/>
        <v/>
      </c>
      <c r="AJ29" s="18" t="str">
        <f>IF(AE29="","",IF(AH29&lt;&gt;AF29,AH29+TIME(8,0,0),IF(AG29&lt;TIME(8,0,0),AF29+TIME(8,0,0),IF(AG29&lt;TIME(12,0,0),AE29,IF(AG29&lt;TIME(12,45,0),AF29+TIME(12,45,0),IF(AG29&lt;TIME(15,0,0),AE29,IF(AG29&lt;TIME(15,15,0),AF29+TIME(15,15,0),IF(AG29&lt;TIME(18,0,0),AE29,WORKDAY.INTL(AF29,1,V29,'Resmi Tatiller'!$A$2:$A$17)+TIME(8,0,0)))))))))</f>
        <v/>
      </c>
      <c r="AK29" s="18" t="str">
        <f>IF(AE29="","",IF(AH29&lt;&gt;AF29,AH29+TIME(8,0,0),IF(AG29&lt;TIME(8,0,0),AF29+TIME(8,0,0),IF(AG29&lt;TIME(12,0,0),AE29,IF(AG29&lt;TIME(12,45,0),AF29+TIME(12,45,0),IF(AG29&lt;TIME(15,0,0),AE29,IF(AG29&lt;TIME(15,15,0),AF29+TIME(15,15,0),IF(AG29&lt;TIME(20,0,0),AE29,WORKDAY.INTL(AF29,1,V29,'Resmi Tatiller'!$A$2:$A$17)+TIME(8,0,0)))))))))</f>
        <v/>
      </c>
      <c r="AL29" s="18" t="str">
        <f t="shared" si="23"/>
        <v/>
      </c>
    </row>
    <row r="30" spans="1:38" x14ac:dyDescent="0.25">
      <c r="A30" s="6" t="str">
        <f t="shared" si="0"/>
        <v/>
      </c>
      <c r="B30" s="6"/>
      <c r="C30" s="7" t="str">
        <f>IFERROR(VLOOKUP(B30,'Ürün Veri'!$A:$E,2,FALSE),"")</f>
        <v/>
      </c>
      <c r="D30" s="7" t="str">
        <f>IFERROR(VLOOKUP(B30,'Ürün Veri'!$A:$E,3,FALSE),"")</f>
        <v/>
      </c>
      <c r="E30" s="7" t="str">
        <f>IFERROR(VLOOKUP(B30,'Ürün Veri'!$A:$E,4,FALSE),"")</f>
        <v/>
      </c>
      <c r="F30" s="7" t="str">
        <f>IFERROR(VLOOKUP(B30,'Ürün Veri'!$A:$E,5,FALSE),"")</f>
        <v/>
      </c>
      <c r="G30" s="6"/>
      <c r="H30" s="6"/>
      <c r="I30" s="14">
        <v>10</v>
      </c>
      <c r="J30" s="15">
        <f t="shared" si="1"/>
        <v>45</v>
      </c>
      <c r="K30" s="15">
        <f t="shared" si="2"/>
        <v>15</v>
      </c>
      <c r="L30" s="8">
        <f t="shared" si="3"/>
        <v>9</v>
      </c>
      <c r="M30" s="6" t="s">
        <v>763</v>
      </c>
      <c r="N30" s="9" t="str">
        <f t="shared" si="17"/>
        <v/>
      </c>
      <c r="O30" s="10" t="str">
        <f t="shared" si="18"/>
        <v/>
      </c>
      <c r="P30" s="8" t="str">
        <f t="shared" si="4"/>
        <v/>
      </c>
      <c r="Q30" s="8" t="str">
        <f t="shared" si="5"/>
        <v/>
      </c>
      <c r="R30" s="9" t="str">
        <f>IF(AB30="","",WORKDAY.INTL(W30,AA30,V30,'Resmi Tatiller'!$A$2:$A$17))</f>
        <v/>
      </c>
      <c r="S30" s="10" t="str">
        <f t="shared" si="6"/>
        <v/>
      </c>
      <c r="T30" s="8" t="str">
        <f t="shared" si="7"/>
        <v>Boş</v>
      </c>
      <c r="U30" s="8">
        <f t="shared" si="8"/>
        <v>540</v>
      </c>
      <c r="V30" s="11" t="str">
        <f t="shared" si="9"/>
        <v>0000011</v>
      </c>
      <c r="W30" s="9" t="str">
        <f>IF(OR(N30="",O30=""),"",IF($AD30="24 Saat",N30,IF($AD30="12 Saat",IF(O30&gt;=TIME(20,0,0),WORKDAY.INTL(N30,1,V30,'Resmi Tatiller'!$A$2:$A$17),WORKDAY.INTL(N30-1,1,V30,'Resmi Tatiller'!$A$2:$A$17)),IF($AD30="2 Vardiya",IF(O30&lt;TIME(6,0,0),N30-1,IF(O30&lt;TIME(8,0,0),WORKDAY.INTL(N30-1,1,V30,'Resmi Tatiller'!$A$2:$A$17),N30)),IF(O30&gt;=TIME(18,0,0),WORKDAY.INTL(N30,1,V30,'Resmi Tatiller'!$A$2:$A$17),WORKDAY.INTL(N30-1,1,V30,'Resmi Tatiller'!$A$2:$A$17))))))</f>
        <v/>
      </c>
      <c r="X30" s="8" t="str">
        <f t="shared" si="10"/>
        <v/>
      </c>
      <c r="Y30" s="11" t="str">
        <f t="shared" si="11"/>
        <v/>
      </c>
      <c r="Z30" s="11" t="str">
        <f t="shared" si="12"/>
        <v/>
      </c>
      <c r="AA30" s="11" t="str">
        <f t="shared" si="13"/>
        <v/>
      </c>
      <c r="AB30" s="11" t="str">
        <f t="shared" si="14"/>
        <v/>
      </c>
      <c r="AC30" s="12" t="str">
        <f t="shared" si="15"/>
        <v/>
      </c>
      <c r="AD30" s="6" t="str">
        <f t="shared" si="16"/>
        <v>Gündüz</v>
      </c>
      <c r="AE30" s="18" t="str">
        <f t="shared" si="19"/>
        <v/>
      </c>
      <c r="AF30" s="18" t="str">
        <f t="shared" si="20"/>
        <v/>
      </c>
      <c r="AG30" s="19" t="str">
        <f t="shared" si="21"/>
        <v/>
      </c>
      <c r="AH30" s="18" t="str">
        <f>IF(AF30="","",WORKDAY.INTL(AF30-1,1,V30,'Resmi Tatiller'!$A$2:$A$17))</f>
        <v/>
      </c>
      <c r="AI30" s="18" t="str">
        <f t="shared" si="22"/>
        <v/>
      </c>
      <c r="AJ30" s="18" t="str">
        <f>IF(AE30="","",IF(AH30&lt;&gt;AF30,AH30+TIME(8,0,0),IF(AG30&lt;TIME(8,0,0),AF30+TIME(8,0,0),IF(AG30&lt;TIME(12,0,0),AE30,IF(AG30&lt;TIME(12,45,0),AF30+TIME(12,45,0),IF(AG30&lt;TIME(15,0,0),AE30,IF(AG30&lt;TIME(15,15,0),AF30+TIME(15,15,0),IF(AG30&lt;TIME(18,0,0),AE30,WORKDAY.INTL(AF30,1,V30,'Resmi Tatiller'!$A$2:$A$17)+TIME(8,0,0)))))))))</f>
        <v/>
      </c>
      <c r="AK30" s="18" t="str">
        <f>IF(AE30="","",IF(AH30&lt;&gt;AF30,AH30+TIME(8,0,0),IF(AG30&lt;TIME(8,0,0),AF30+TIME(8,0,0),IF(AG30&lt;TIME(12,0,0),AE30,IF(AG30&lt;TIME(12,45,0),AF30+TIME(12,45,0),IF(AG30&lt;TIME(15,0,0),AE30,IF(AG30&lt;TIME(15,15,0),AF30+TIME(15,15,0),IF(AG30&lt;TIME(20,0,0),AE30,WORKDAY.INTL(AF30,1,V30,'Resmi Tatiller'!$A$2:$A$17)+TIME(8,0,0)))))))))</f>
        <v/>
      </c>
      <c r="AL30" s="18" t="str">
        <f t="shared" si="23"/>
        <v/>
      </c>
    </row>
    <row r="31" spans="1:38" x14ac:dyDescent="0.25">
      <c r="A31" s="6" t="str">
        <f t="shared" si="0"/>
        <v/>
      </c>
      <c r="B31" s="6"/>
      <c r="C31" s="7" t="str">
        <f>IFERROR(VLOOKUP(B31,'Ürün Veri'!$A:$E,2,FALSE),"")</f>
        <v/>
      </c>
      <c r="D31" s="7" t="str">
        <f>IFERROR(VLOOKUP(B31,'Ürün Veri'!$A:$E,3,FALSE),"")</f>
        <v/>
      </c>
      <c r="E31" s="7" t="str">
        <f>IFERROR(VLOOKUP(B31,'Ürün Veri'!$A:$E,4,FALSE),"")</f>
        <v/>
      </c>
      <c r="F31" s="7" t="str">
        <f>IFERROR(VLOOKUP(B31,'Ürün Veri'!$A:$E,5,FALSE),"")</f>
        <v/>
      </c>
      <c r="G31" s="6"/>
      <c r="H31" s="6"/>
      <c r="I31" s="14">
        <v>10</v>
      </c>
      <c r="J31" s="15">
        <f t="shared" si="1"/>
        <v>45</v>
      </c>
      <c r="K31" s="15">
        <f t="shared" si="2"/>
        <v>15</v>
      </c>
      <c r="L31" s="8">
        <f t="shared" si="3"/>
        <v>9</v>
      </c>
      <c r="M31" s="6" t="s">
        <v>763</v>
      </c>
      <c r="N31" s="9" t="str">
        <f t="shared" si="17"/>
        <v/>
      </c>
      <c r="O31" s="10" t="str">
        <f t="shared" si="18"/>
        <v/>
      </c>
      <c r="P31" s="8" t="str">
        <f t="shared" si="4"/>
        <v/>
      </c>
      <c r="Q31" s="8" t="str">
        <f t="shared" si="5"/>
        <v/>
      </c>
      <c r="R31" s="9" t="str">
        <f>IF(AB31="","",WORKDAY.INTL(W31,AA31,V31,'Resmi Tatiller'!$A$2:$A$17))</f>
        <v/>
      </c>
      <c r="S31" s="10" t="str">
        <f t="shared" si="6"/>
        <v/>
      </c>
      <c r="T31" s="8" t="str">
        <f t="shared" si="7"/>
        <v>Boş</v>
      </c>
      <c r="U31" s="8">
        <f t="shared" si="8"/>
        <v>540</v>
      </c>
      <c r="V31" s="11" t="str">
        <f t="shared" si="9"/>
        <v>0000011</v>
      </c>
      <c r="W31" s="9" t="str">
        <f>IF(OR(N31="",O31=""),"",IF($AD31="24 Saat",N31,IF($AD31="12 Saat",IF(O31&gt;=TIME(20,0,0),WORKDAY.INTL(N31,1,V31,'Resmi Tatiller'!$A$2:$A$17),WORKDAY.INTL(N31-1,1,V31,'Resmi Tatiller'!$A$2:$A$17)),IF($AD31="2 Vardiya",IF(O31&lt;TIME(6,0,0),N31-1,IF(O31&lt;TIME(8,0,0),WORKDAY.INTL(N31-1,1,V31,'Resmi Tatiller'!$A$2:$A$17),N31)),IF(O31&gt;=TIME(18,0,0),WORKDAY.INTL(N31,1,V31,'Resmi Tatiller'!$A$2:$A$17),WORKDAY.INTL(N31-1,1,V31,'Resmi Tatiller'!$A$2:$A$17))))))</f>
        <v/>
      </c>
      <c r="X31" s="8" t="str">
        <f t="shared" si="10"/>
        <v/>
      </c>
      <c r="Y31" s="11" t="str">
        <f t="shared" si="11"/>
        <v/>
      </c>
      <c r="Z31" s="11" t="str">
        <f t="shared" si="12"/>
        <v/>
      </c>
      <c r="AA31" s="11" t="str">
        <f t="shared" si="13"/>
        <v/>
      </c>
      <c r="AB31" s="11" t="str">
        <f t="shared" si="14"/>
        <v/>
      </c>
      <c r="AC31" s="12" t="str">
        <f t="shared" si="15"/>
        <v/>
      </c>
      <c r="AD31" s="6" t="str">
        <f t="shared" si="16"/>
        <v>Gündüz</v>
      </c>
      <c r="AE31" s="18" t="str">
        <f t="shared" si="19"/>
        <v/>
      </c>
      <c r="AF31" s="18" t="str">
        <f t="shared" si="20"/>
        <v/>
      </c>
      <c r="AG31" s="19" t="str">
        <f t="shared" si="21"/>
        <v/>
      </c>
      <c r="AH31" s="18" t="str">
        <f>IF(AF31="","",WORKDAY.INTL(AF31-1,1,V31,'Resmi Tatiller'!$A$2:$A$17))</f>
        <v/>
      </c>
      <c r="AI31" s="18" t="str">
        <f t="shared" si="22"/>
        <v/>
      </c>
      <c r="AJ31" s="18" t="str">
        <f>IF(AE31="","",IF(AH31&lt;&gt;AF31,AH31+TIME(8,0,0),IF(AG31&lt;TIME(8,0,0),AF31+TIME(8,0,0),IF(AG31&lt;TIME(12,0,0),AE31,IF(AG31&lt;TIME(12,45,0),AF31+TIME(12,45,0),IF(AG31&lt;TIME(15,0,0),AE31,IF(AG31&lt;TIME(15,15,0),AF31+TIME(15,15,0),IF(AG31&lt;TIME(18,0,0),AE31,WORKDAY.INTL(AF31,1,V31,'Resmi Tatiller'!$A$2:$A$17)+TIME(8,0,0)))))))))</f>
        <v/>
      </c>
      <c r="AK31" s="18" t="str">
        <f>IF(AE31="","",IF(AH31&lt;&gt;AF31,AH31+TIME(8,0,0),IF(AG31&lt;TIME(8,0,0),AF31+TIME(8,0,0),IF(AG31&lt;TIME(12,0,0),AE31,IF(AG31&lt;TIME(12,45,0),AF31+TIME(12,45,0),IF(AG31&lt;TIME(15,0,0),AE31,IF(AG31&lt;TIME(15,15,0),AF31+TIME(15,15,0),IF(AG31&lt;TIME(20,0,0),AE31,WORKDAY.INTL(AF31,1,V31,'Resmi Tatiller'!$A$2:$A$17)+TIME(8,0,0)))))))))</f>
        <v/>
      </c>
      <c r="AL31" s="18" t="str">
        <f t="shared" si="23"/>
        <v/>
      </c>
    </row>
    <row r="32" spans="1:38" x14ac:dyDescent="0.25">
      <c r="A32" s="6" t="str">
        <f t="shared" si="0"/>
        <v/>
      </c>
      <c r="B32" s="6"/>
      <c r="C32" s="7" t="str">
        <f>IFERROR(VLOOKUP(B32,'Ürün Veri'!$A:$E,2,FALSE),"")</f>
        <v/>
      </c>
      <c r="D32" s="7" t="str">
        <f>IFERROR(VLOOKUP(B32,'Ürün Veri'!$A:$E,3,FALSE),"")</f>
        <v/>
      </c>
      <c r="E32" s="7" t="str">
        <f>IFERROR(VLOOKUP(B32,'Ürün Veri'!$A:$E,4,FALSE),"")</f>
        <v/>
      </c>
      <c r="F32" s="7" t="str">
        <f>IFERROR(VLOOKUP(B32,'Ürün Veri'!$A:$E,5,FALSE),"")</f>
        <v/>
      </c>
      <c r="G32" s="6"/>
      <c r="H32" s="6"/>
      <c r="I32" s="14">
        <v>10</v>
      </c>
      <c r="J32" s="15">
        <f t="shared" si="1"/>
        <v>45</v>
      </c>
      <c r="K32" s="15">
        <f t="shared" si="2"/>
        <v>15</v>
      </c>
      <c r="L32" s="8">
        <f t="shared" si="3"/>
        <v>9</v>
      </c>
      <c r="M32" s="6" t="s">
        <v>763</v>
      </c>
      <c r="N32" s="9" t="str">
        <f t="shared" si="17"/>
        <v/>
      </c>
      <c r="O32" s="10" t="str">
        <f t="shared" si="18"/>
        <v/>
      </c>
      <c r="P32" s="8" t="str">
        <f t="shared" si="4"/>
        <v/>
      </c>
      <c r="Q32" s="8" t="str">
        <f t="shared" si="5"/>
        <v/>
      </c>
      <c r="R32" s="9" t="str">
        <f>IF(AB32="","",WORKDAY.INTL(W32,AA32,V32,'Resmi Tatiller'!$A$2:$A$17))</f>
        <v/>
      </c>
      <c r="S32" s="10" t="str">
        <f t="shared" si="6"/>
        <v/>
      </c>
      <c r="T32" s="8" t="str">
        <f t="shared" si="7"/>
        <v>Boş</v>
      </c>
      <c r="U32" s="8">
        <f t="shared" si="8"/>
        <v>540</v>
      </c>
      <c r="V32" s="11" t="str">
        <f t="shared" si="9"/>
        <v>0000011</v>
      </c>
      <c r="W32" s="9" t="str">
        <f>IF(OR(N32="",O32=""),"",IF($AD32="24 Saat",N32,IF($AD32="12 Saat",IF(O32&gt;=TIME(20,0,0),WORKDAY.INTL(N32,1,V32,'Resmi Tatiller'!$A$2:$A$17),WORKDAY.INTL(N32-1,1,V32,'Resmi Tatiller'!$A$2:$A$17)),IF($AD32="2 Vardiya",IF(O32&lt;TIME(6,0,0),N32-1,IF(O32&lt;TIME(8,0,0),WORKDAY.INTL(N32-1,1,V32,'Resmi Tatiller'!$A$2:$A$17),N32)),IF(O32&gt;=TIME(18,0,0),WORKDAY.INTL(N32,1,V32,'Resmi Tatiller'!$A$2:$A$17),WORKDAY.INTL(N32-1,1,V32,'Resmi Tatiller'!$A$2:$A$17))))))</f>
        <v/>
      </c>
      <c r="X32" s="8" t="str">
        <f t="shared" si="10"/>
        <v/>
      </c>
      <c r="Y32" s="11" t="str">
        <f t="shared" si="11"/>
        <v/>
      </c>
      <c r="Z32" s="11" t="str">
        <f t="shared" si="12"/>
        <v/>
      </c>
      <c r="AA32" s="11" t="str">
        <f t="shared" si="13"/>
        <v/>
      </c>
      <c r="AB32" s="11" t="str">
        <f t="shared" si="14"/>
        <v/>
      </c>
      <c r="AC32" s="12" t="str">
        <f t="shared" si="15"/>
        <v/>
      </c>
      <c r="AD32" s="6" t="str">
        <f t="shared" si="16"/>
        <v>Gündüz</v>
      </c>
      <c r="AE32" s="18" t="str">
        <f t="shared" si="19"/>
        <v/>
      </c>
      <c r="AF32" s="18" t="str">
        <f t="shared" si="20"/>
        <v/>
      </c>
      <c r="AG32" s="19" t="str">
        <f t="shared" si="21"/>
        <v/>
      </c>
      <c r="AH32" s="18" t="str">
        <f>IF(AF32="","",WORKDAY.INTL(AF32-1,1,V32,'Resmi Tatiller'!$A$2:$A$17))</f>
        <v/>
      </c>
      <c r="AI32" s="18" t="str">
        <f t="shared" si="22"/>
        <v/>
      </c>
      <c r="AJ32" s="18" t="str">
        <f>IF(AE32="","",IF(AH32&lt;&gt;AF32,AH32+TIME(8,0,0),IF(AG32&lt;TIME(8,0,0),AF32+TIME(8,0,0),IF(AG32&lt;TIME(12,0,0),AE32,IF(AG32&lt;TIME(12,45,0),AF32+TIME(12,45,0),IF(AG32&lt;TIME(15,0,0),AE32,IF(AG32&lt;TIME(15,15,0),AF32+TIME(15,15,0),IF(AG32&lt;TIME(18,0,0),AE32,WORKDAY.INTL(AF32,1,V32,'Resmi Tatiller'!$A$2:$A$17)+TIME(8,0,0)))))))))</f>
        <v/>
      </c>
      <c r="AK32" s="18" t="str">
        <f>IF(AE32="","",IF(AH32&lt;&gt;AF32,AH32+TIME(8,0,0),IF(AG32&lt;TIME(8,0,0),AF32+TIME(8,0,0),IF(AG32&lt;TIME(12,0,0),AE32,IF(AG32&lt;TIME(12,45,0),AF32+TIME(12,45,0),IF(AG32&lt;TIME(15,0,0),AE32,IF(AG32&lt;TIME(15,15,0),AF32+TIME(15,15,0),IF(AG32&lt;TIME(20,0,0),AE32,WORKDAY.INTL(AF32,1,V32,'Resmi Tatiller'!$A$2:$A$17)+TIME(8,0,0)))))))))</f>
        <v/>
      </c>
      <c r="AL32" s="18" t="str">
        <f t="shared" si="23"/>
        <v/>
      </c>
    </row>
    <row r="33" spans="1:38" x14ac:dyDescent="0.25">
      <c r="A33" s="6" t="str">
        <f t="shared" si="0"/>
        <v/>
      </c>
      <c r="B33" s="6"/>
      <c r="C33" s="7" t="str">
        <f>IFERROR(VLOOKUP(B33,'Ürün Veri'!$A:$E,2,FALSE),"")</f>
        <v/>
      </c>
      <c r="D33" s="7" t="str">
        <f>IFERROR(VLOOKUP(B33,'Ürün Veri'!$A:$E,3,FALSE),"")</f>
        <v/>
      </c>
      <c r="E33" s="7" t="str">
        <f>IFERROR(VLOOKUP(B33,'Ürün Veri'!$A:$E,4,FALSE),"")</f>
        <v/>
      </c>
      <c r="F33" s="7" t="str">
        <f>IFERROR(VLOOKUP(B33,'Ürün Veri'!$A:$E,5,FALSE),"")</f>
        <v/>
      </c>
      <c r="G33" s="6"/>
      <c r="H33" s="6"/>
      <c r="I33" s="14">
        <v>10</v>
      </c>
      <c r="J33" s="15">
        <f t="shared" si="1"/>
        <v>45</v>
      </c>
      <c r="K33" s="15">
        <f t="shared" si="2"/>
        <v>15</v>
      </c>
      <c r="L33" s="8">
        <f t="shared" si="3"/>
        <v>9</v>
      </c>
      <c r="M33" s="6" t="s">
        <v>763</v>
      </c>
      <c r="N33" s="9" t="str">
        <f t="shared" si="17"/>
        <v/>
      </c>
      <c r="O33" s="10" t="str">
        <f t="shared" si="18"/>
        <v/>
      </c>
      <c r="P33" s="8" t="str">
        <f t="shared" si="4"/>
        <v/>
      </c>
      <c r="Q33" s="8" t="str">
        <f t="shared" si="5"/>
        <v/>
      </c>
      <c r="R33" s="9" t="str">
        <f>IF(AB33="","",WORKDAY.INTL(W33,AA33,V33,'Resmi Tatiller'!$A$2:$A$17))</f>
        <v/>
      </c>
      <c r="S33" s="10" t="str">
        <f t="shared" si="6"/>
        <v/>
      </c>
      <c r="T33" s="8" t="str">
        <f t="shared" si="7"/>
        <v>Boş</v>
      </c>
      <c r="U33" s="8">
        <f t="shared" si="8"/>
        <v>540</v>
      </c>
      <c r="V33" s="11" t="str">
        <f t="shared" si="9"/>
        <v>0000011</v>
      </c>
      <c r="W33" s="9" t="str">
        <f>IF(OR(N33="",O33=""),"",IF($AD33="24 Saat",N33,IF($AD33="12 Saat",IF(O33&gt;=TIME(20,0,0),WORKDAY.INTL(N33,1,V33,'Resmi Tatiller'!$A$2:$A$17),WORKDAY.INTL(N33-1,1,V33,'Resmi Tatiller'!$A$2:$A$17)),IF($AD33="2 Vardiya",IF(O33&lt;TIME(6,0,0),N33-1,IF(O33&lt;TIME(8,0,0),WORKDAY.INTL(N33-1,1,V33,'Resmi Tatiller'!$A$2:$A$17),N33)),IF(O33&gt;=TIME(18,0,0),WORKDAY.INTL(N33,1,V33,'Resmi Tatiller'!$A$2:$A$17),WORKDAY.INTL(N33-1,1,V33,'Resmi Tatiller'!$A$2:$A$17))))))</f>
        <v/>
      </c>
      <c r="X33" s="8" t="str">
        <f t="shared" si="10"/>
        <v/>
      </c>
      <c r="Y33" s="11" t="str">
        <f t="shared" si="11"/>
        <v/>
      </c>
      <c r="Z33" s="11" t="str">
        <f t="shared" si="12"/>
        <v/>
      </c>
      <c r="AA33" s="11" t="str">
        <f t="shared" si="13"/>
        <v/>
      </c>
      <c r="AB33" s="11" t="str">
        <f t="shared" si="14"/>
        <v/>
      </c>
      <c r="AC33" s="12" t="str">
        <f t="shared" si="15"/>
        <v/>
      </c>
      <c r="AD33" s="6" t="str">
        <f t="shared" si="16"/>
        <v>Gündüz</v>
      </c>
      <c r="AE33" s="18" t="str">
        <f t="shared" si="19"/>
        <v/>
      </c>
      <c r="AF33" s="18" t="str">
        <f t="shared" si="20"/>
        <v/>
      </c>
      <c r="AG33" s="19" t="str">
        <f t="shared" si="21"/>
        <v/>
      </c>
      <c r="AH33" s="18" t="str">
        <f>IF(AF33="","",WORKDAY.INTL(AF33-1,1,V33,'Resmi Tatiller'!$A$2:$A$17))</f>
        <v/>
      </c>
      <c r="AI33" s="18" t="str">
        <f t="shared" si="22"/>
        <v/>
      </c>
      <c r="AJ33" s="18" t="str">
        <f>IF(AE33="","",IF(AH33&lt;&gt;AF33,AH33+TIME(8,0,0),IF(AG33&lt;TIME(8,0,0),AF33+TIME(8,0,0),IF(AG33&lt;TIME(12,0,0),AE33,IF(AG33&lt;TIME(12,45,0),AF33+TIME(12,45,0),IF(AG33&lt;TIME(15,0,0),AE33,IF(AG33&lt;TIME(15,15,0),AF33+TIME(15,15,0),IF(AG33&lt;TIME(18,0,0),AE33,WORKDAY.INTL(AF33,1,V33,'Resmi Tatiller'!$A$2:$A$17)+TIME(8,0,0)))))))))</f>
        <v/>
      </c>
      <c r="AK33" s="18" t="str">
        <f>IF(AE33="","",IF(AH33&lt;&gt;AF33,AH33+TIME(8,0,0),IF(AG33&lt;TIME(8,0,0),AF33+TIME(8,0,0),IF(AG33&lt;TIME(12,0,0),AE33,IF(AG33&lt;TIME(12,45,0),AF33+TIME(12,45,0),IF(AG33&lt;TIME(15,0,0),AE33,IF(AG33&lt;TIME(15,15,0),AF33+TIME(15,15,0),IF(AG33&lt;TIME(20,0,0),AE33,WORKDAY.INTL(AF33,1,V33,'Resmi Tatiller'!$A$2:$A$17)+TIME(8,0,0)))))))))</f>
        <v/>
      </c>
      <c r="AL33" s="18" t="str">
        <f t="shared" si="23"/>
        <v/>
      </c>
    </row>
    <row r="34" spans="1:38" x14ac:dyDescent="0.25">
      <c r="A34" s="6" t="str">
        <f t="shared" si="0"/>
        <v/>
      </c>
      <c r="B34" s="6"/>
      <c r="C34" s="7" t="str">
        <f>IFERROR(VLOOKUP(B34,'Ürün Veri'!$A:$E,2,FALSE),"")</f>
        <v/>
      </c>
      <c r="D34" s="7" t="str">
        <f>IFERROR(VLOOKUP(B34,'Ürün Veri'!$A:$E,3,FALSE),"")</f>
        <v/>
      </c>
      <c r="E34" s="7" t="str">
        <f>IFERROR(VLOOKUP(B34,'Ürün Veri'!$A:$E,4,FALSE),"")</f>
        <v/>
      </c>
      <c r="F34" s="7" t="str">
        <f>IFERROR(VLOOKUP(B34,'Ürün Veri'!$A:$E,5,FALSE),"")</f>
        <v/>
      </c>
      <c r="G34" s="6"/>
      <c r="H34" s="6"/>
      <c r="I34" s="14">
        <v>10</v>
      </c>
      <c r="J34" s="15">
        <f t="shared" si="1"/>
        <v>45</v>
      </c>
      <c r="K34" s="15">
        <f t="shared" si="2"/>
        <v>15</v>
      </c>
      <c r="L34" s="8">
        <f t="shared" si="3"/>
        <v>9</v>
      </c>
      <c r="M34" s="6" t="s">
        <v>763</v>
      </c>
      <c r="N34" s="9" t="str">
        <f t="shared" si="17"/>
        <v/>
      </c>
      <c r="O34" s="10" t="str">
        <f t="shared" si="18"/>
        <v/>
      </c>
      <c r="P34" s="8" t="str">
        <f t="shared" si="4"/>
        <v/>
      </c>
      <c r="Q34" s="8" t="str">
        <f t="shared" si="5"/>
        <v/>
      </c>
      <c r="R34" s="9" t="str">
        <f>IF(AB34="","",WORKDAY.INTL(W34,AA34,V34,'Resmi Tatiller'!$A$2:$A$17))</f>
        <v/>
      </c>
      <c r="S34" s="10" t="str">
        <f t="shared" si="6"/>
        <v/>
      </c>
      <c r="T34" s="8" t="str">
        <f t="shared" si="7"/>
        <v>Boş</v>
      </c>
      <c r="U34" s="8">
        <f t="shared" si="8"/>
        <v>540</v>
      </c>
      <c r="V34" s="11" t="str">
        <f t="shared" si="9"/>
        <v>0000011</v>
      </c>
      <c r="W34" s="9" t="str">
        <f>IF(OR(N34="",O34=""),"",IF($AD34="24 Saat",N34,IF($AD34="12 Saat",IF(O34&gt;=TIME(20,0,0),WORKDAY.INTL(N34,1,V34,'Resmi Tatiller'!$A$2:$A$17),WORKDAY.INTL(N34-1,1,V34,'Resmi Tatiller'!$A$2:$A$17)),IF($AD34="2 Vardiya",IF(O34&lt;TIME(6,0,0),N34-1,IF(O34&lt;TIME(8,0,0),WORKDAY.INTL(N34-1,1,V34,'Resmi Tatiller'!$A$2:$A$17),N34)),IF(O34&gt;=TIME(18,0,0),WORKDAY.INTL(N34,1,V34,'Resmi Tatiller'!$A$2:$A$17),WORKDAY.INTL(N34-1,1,V34,'Resmi Tatiller'!$A$2:$A$17))))))</f>
        <v/>
      </c>
      <c r="X34" s="8" t="str">
        <f t="shared" si="10"/>
        <v/>
      </c>
      <c r="Y34" s="11" t="str">
        <f t="shared" si="11"/>
        <v/>
      </c>
      <c r="Z34" s="11" t="str">
        <f t="shared" si="12"/>
        <v/>
      </c>
      <c r="AA34" s="11" t="str">
        <f t="shared" si="13"/>
        <v/>
      </c>
      <c r="AB34" s="11" t="str">
        <f t="shared" si="14"/>
        <v/>
      </c>
      <c r="AC34" s="12" t="str">
        <f t="shared" si="15"/>
        <v/>
      </c>
      <c r="AD34" s="6" t="str">
        <f t="shared" si="16"/>
        <v>Gündüz</v>
      </c>
      <c r="AE34" s="18" t="str">
        <f t="shared" si="19"/>
        <v/>
      </c>
      <c r="AF34" s="18" t="str">
        <f t="shared" si="20"/>
        <v/>
      </c>
      <c r="AG34" s="19" t="str">
        <f t="shared" si="21"/>
        <v/>
      </c>
      <c r="AH34" s="18" t="str">
        <f>IF(AF34="","",WORKDAY.INTL(AF34-1,1,V34,'Resmi Tatiller'!$A$2:$A$17))</f>
        <v/>
      </c>
      <c r="AI34" s="18" t="str">
        <f t="shared" si="22"/>
        <v/>
      </c>
      <c r="AJ34" s="18" t="str">
        <f>IF(AE34="","",IF(AH34&lt;&gt;AF34,AH34+TIME(8,0,0),IF(AG34&lt;TIME(8,0,0),AF34+TIME(8,0,0),IF(AG34&lt;TIME(12,0,0),AE34,IF(AG34&lt;TIME(12,45,0),AF34+TIME(12,45,0),IF(AG34&lt;TIME(15,0,0),AE34,IF(AG34&lt;TIME(15,15,0),AF34+TIME(15,15,0),IF(AG34&lt;TIME(18,0,0),AE34,WORKDAY.INTL(AF34,1,V34,'Resmi Tatiller'!$A$2:$A$17)+TIME(8,0,0)))))))))</f>
        <v/>
      </c>
      <c r="AK34" s="18" t="str">
        <f>IF(AE34="","",IF(AH34&lt;&gt;AF34,AH34+TIME(8,0,0),IF(AG34&lt;TIME(8,0,0),AF34+TIME(8,0,0),IF(AG34&lt;TIME(12,0,0),AE34,IF(AG34&lt;TIME(12,45,0),AF34+TIME(12,45,0),IF(AG34&lt;TIME(15,0,0),AE34,IF(AG34&lt;TIME(15,15,0),AF34+TIME(15,15,0),IF(AG34&lt;TIME(20,0,0),AE34,WORKDAY.INTL(AF34,1,V34,'Resmi Tatiller'!$A$2:$A$17)+TIME(8,0,0)))))))))</f>
        <v/>
      </c>
      <c r="AL34" s="18" t="str">
        <f t="shared" si="23"/>
        <v/>
      </c>
    </row>
    <row r="35" spans="1:38" x14ac:dyDescent="0.25">
      <c r="A35" s="6" t="str">
        <f t="shared" ref="A35:A66" si="24">IF($B35="","",ROW()-2)</f>
        <v/>
      </c>
      <c r="B35" s="6"/>
      <c r="C35" s="7" t="str">
        <f>IFERROR(VLOOKUP(B35,'Ürün Veri'!$A:$E,2,FALSE),"")</f>
        <v/>
      </c>
      <c r="D35" s="7" t="str">
        <f>IFERROR(VLOOKUP(B35,'Ürün Veri'!$A:$E,3,FALSE),"")</f>
        <v/>
      </c>
      <c r="E35" s="7" t="str">
        <f>IFERROR(VLOOKUP(B35,'Ürün Veri'!$A:$E,4,FALSE),"")</f>
        <v/>
      </c>
      <c r="F35" s="7" t="str">
        <f>IFERROR(VLOOKUP(B35,'Ürün Veri'!$A:$E,5,FALSE),"")</f>
        <v/>
      </c>
      <c r="G35" s="6"/>
      <c r="H35" s="6"/>
      <c r="I35" s="14">
        <v>10</v>
      </c>
      <c r="J35" s="15">
        <f t="shared" ref="J35:J66" si="25">IF($I35="","",IF(VALUE($I35)=24,90,45))</f>
        <v>45</v>
      </c>
      <c r="K35" s="15">
        <f t="shared" ref="K35:K66" si="26">IF($I35="","",IF(VALUE($I35)=24,30,15))</f>
        <v>15</v>
      </c>
      <c r="L35" s="8">
        <f t="shared" ref="L35:L66" si="27">IF($I35="","",VALUE($I35)-($J35+$K35)/60)</f>
        <v>9</v>
      </c>
      <c r="M35" s="6" t="s">
        <v>763</v>
      </c>
      <c r="N35" s="9" t="str">
        <f t="shared" si="17"/>
        <v/>
      </c>
      <c r="O35" s="10" t="str">
        <f t="shared" si="18"/>
        <v/>
      </c>
      <c r="P35" s="8" t="str">
        <f t="shared" ref="P35:P66" si="28">IF(OR(E35="",F35="",G35="",E35=0),"",G35/E35*F35/3600)</f>
        <v/>
      </c>
      <c r="Q35" s="8" t="str">
        <f t="shared" ref="Q35:Q66" si="29">IF(OR(P35="",L35="",L35=0),"",P35/L35)</f>
        <v/>
      </c>
      <c r="R35" s="9" t="str">
        <f>IF(AB35="","",WORKDAY.INTL(W35,AA35,V35,'Resmi Tatiller'!$A$2:$A$17))</f>
        <v/>
      </c>
      <c r="S35" s="10" t="str">
        <f t="shared" ref="S35:S66" si="30">IF(AB35="","",IF($AD35="24 Saat",AB35/1440,IF($AD35="12 Saat",IF(AB35&lt;=240,TIME(8,0,0)+AB35/1440,IF(AB35&lt;=375,TIME(12,45,0)+(AB35-240)/1440,TIME(15,15,0)+(AB35-375)/1440)),IF($AD35="2 Vardiya",IF(AB35&lt;=240,TIME(8,0,0)+AB35/1440,IF(AB35&lt;=375,TIME(12,45,0)+(AB35-240)/1440,IF(AB35&lt;=540,TIME(15,15,0)+(AB35-375)/1440,IF(AB35&lt;=780,TIME(20,0,0)+(AB35-540)/1440,IF(AB35&lt;=915,1+TIME(0,45,0)+(AB35-780)/1440,1+TIME(3,15,0)+(AB35-915)/1440))))),IF(AB35&lt;=240,TIME(8,0,0)+AB35/1440,IF(AB35&lt;=375,TIME(12,45,0)+(AB35-240)/1440,TIME(15,15,0)+(AB35-375)/1440))))))</f>
        <v/>
      </c>
      <c r="T35" s="8" t="str">
        <f t="shared" ref="T35:T66" si="31">IF(B35="","Boş",IF(OR(G35="",N35="",O35=""),"Eksik",IF(OR(R35="",S35=""),"Kontrol","Planlandı")))</f>
        <v>Boş</v>
      </c>
      <c r="U35" s="8">
        <f t="shared" ref="U35:U66" si="32">IF($AD35="24 Saat",1440,IF($AD35="2 Vardiya",1080,IF($AD35="12 Saat",660,IF($AD35="Gündüz",540,IF(L35="","",L35*60)))))</f>
        <v>540</v>
      </c>
      <c r="V35" s="11" t="str">
        <f t="shared" ref="V35:V66" si="33">IF(M35="Çalışmaz","0000011","0000000")</f>
        <v>0000011</v>
      </c>
      <c r="W35" s="9" t="str">
        <f>IF(OR(N35="",O35=""),"",IF($AD35="24 Saat",N35,IF($AD35="12 Saat",IF(O35&gt;=TIME(20,0,0),WORKDAY.INTL(N35,1,V35,'Resmi Tatiller'!$A$2:$A$17),WORKDAY.INTL(N35-1,1,V35,'Resmi Tatiller'!$A$2:$A$17)),IF($AD35="2 Vardiya",IF(O35&lt;TIME(6,0,0),N35-1,IF(O35&lt;TIME(8,0,0),WORKDAY.INTL(N35-1,1,V35,'Resmi Tatiller'!$A$2:$A$17),N35)),IF(O35&gt;=TIME(18,0,0),WORKDAY.INTL(N35,1,V35,'Resmi Tatiller'!$A$2:$A$17),WORKDAY.INTL(N35-1,1,V35,'Resmi Tatiller'!$A$2:$A$17))))))</f>
        <v/>
      </c>
      <c r="X35" s="8" t="str">
        <f t="shared" ref="X35:X66" si="34">IF(W35="","",IF($AD35="24 Saat",MOD(O35,1)*1440,IF($AD35="12 Saat",IF(W35&lt;&gt;N35,0,IF(O35&lt;TIME(8,0,0),0,IF(O35&lt;TIME(12,0,0),(O35-TIME(8,0,0))*1440,IF(O35&lt;TIME(12,45,0),240,IF(O35&lt;TIME(15,0,0),240+(O35-TIME(12,45,0))*1440,IF(O35&lt;TIME(15,15,0),375,IF(O35&lt;TIME(20,0,0),375+(O35-TIME(15,15,0))*1440,0))))))),IF($AD35="2 Vardiya",IF(O35&lt;TIME(6,0,0),IF(O35&lt;TIME(0,45,0),780,IF(O35&lt;TIME(3,0,0),780+(O35-TIME(0,45,0))*1440,IF(O35&lt;TIME(3,15,0),915,915+(O35-TIME(3,15,0))*1440))),IF(O35&lt;TIME(8,0,0),0,IF(O35&lt;TIME(12,0,0),(O35-TIME(8,0,0))*1440,IF(O35&lt;TIME(12,45,0),240,IF(O35&lt;TIME(15,0,0),240+(O35-TIME(12,45,0))*1440,IF(O35&lt;TIME(15,15,0),375,IF(O35&lt;TIME(18,0,0),375+(O35-TIME(15,15,0))*1440,IF(O35&lt;TIME(20,0,0),540,540+(O35-TIME(20,0,0))*1440)))))))),IF(W35&lt;&gt;N35,0,IF(O35&lt;TIME(8,0,0),0,IF(O35&lt;TIME(12,0,0),(O35-TIME(8,0,0))*1440,IF(O35&lt;TIME(12,45,0),240,IF(O35&lt;TIME(15,0,0),240+(O35-TIME(12,45,0))*1440,IF(O35&lt;TIME(15,15,0),375,IF(O35&lt;TIME(18,0,0),375+(O35-TIME(15,15,0))*1440,0)))))))))))</f>
        <v/>
      </c>
      <c r="Y35" s="11" t="str">
        <f t="shared" ref="Y35:Y66" si="35">IF(P35="","",ROUNDUP(P35*60,0))</f>
        <v/>
      </c>
      <c r="Z35" s="11" t="str">
        <f t="shared" ref="Z35:Z66" si="36">IF(Y35="","",N(X35)+Y35)</f>
        <v/>
      </c>
      <c r="AA35" s="11" t="str">
        <f t="shared" ref="AA35:AA66" si="37">IF(OR(Z35="",U35="",U35=0),"",INT((Z35-1)/U35))</f>
        <v/>
      </c>
      <c r="AB35" s="11" t="str">
        <f t="shared" ref="AB35:AB66" si="38">IF(OR(Z35="",U35="",U35=0),"",MOD(Z35-1,U35)+1)</f>
        <v/>
      </c>
      <c r="AC35" s="12" t="str">
        <f t="shared" ref="AC35:AC66" si="39">IF(AB35="","",R35+S35)</f>
        <v/>
      </c>
      <c r="AD35" s="6" t="str">
        <f t="shared" ref="AD35:AD66" si="40">IF($I35="","",IF(VALUE($I35)=10,"Gündüz",IF(VALUE($I35)=12,"12 Saat",IF(VALUE($I35)=24,"2 Vardiya",""))))</f>
        <v>Gündüz</v>
      </c>
      <c r="AE35" s="18" t="str">
        <f t="shared" si="19"/>
        <v/>
      </c>
      <c r="AF35" s="18" t="str">
        <f t="shared" si="20"/>
        <v/>
      </c>
      <c r="AG35" s="19" t="str">
        <f t="shared" si="21"/>
        <v/>
      </c>
      <c r="AH35" s="18" t="str">
        <f>IF(AF35="","",WORKDAY.INTL(AF35-1,1,V35,'Resmi Tatiller'!$A$2:$A$17))</f>
        <v/>
      </c>
      <c r="AI35" s="18" t="str">
        <f t="shared" si="22"/>
        <v/>
      </c>
      <c r="AJ35" s="18" t="str">
        <f>IF(AE35="","",IF(AH35&lt;&gt;AF35,AH35+TIME(8,0,0),IF(AG35&lt;TIME(8,0,0),AF35+TIME(8,0,0),IF(AG35&lt;TIME(12,0,0),AE35,IF(AG35&lt;TIME(12,45,0),AF35+TIME(12,45,0),IF(AG35&lt;TIME(15,0,0),AE35,IF(AG35&lt;TIME(15,15,0),AF35+TIME(15,15,0),IF(AG35&lt;TIME(18,0,0),AE35,WORKDAY.INTL(AF35,1,V35,'Resmi Tatiller'!$A$2:$A$17)+TIME(8,0,0)))))))))</f>
        <v/>
      </c>
      <c r="AK35" s="18" t="str">
        <f>IF(AE35="","",IF(AH35&lt;&gt;AF35,AH35+TIME(8,0,0),IF(AG35&lt;TIME(8,0,0),AF35+TIME(8,0,0),IF(AG35&lt;TIME(12,0,0),AE35,IF(AG35&lt;TIME(12,45,0),AF35+TIME(12,45,0),IF(AG35&lt;TIME(15,0,0),AE35,IF(AG35&lt;TIME(15,15,0),AF35+TIME(15,15,0),IF(AG35&lt;TIME(20,0,0),AE35,WORKDAY.INTL(AF35,1,V35,'Resmi Tatiller'!$A$2:$A$17)+TIME(8,0,0)))))))))</f>
        <v/>
      </c>
      <c r="AL35" s="18" t="str">
        <f t="shared" si="23"/>
        <v/>
      </c>
    </row>
    <row r="36" spans="1:38" x14ac:dyDescent="0.25">
      <c r="A36" s="6" t="str">
        <f t="shared" si="24"/>
        <v/>
      </c>
      <c r="B36" s="6"/>
      <c r="C36" s="7" t="str">
        <f>IFERROR(VLOOKUP(B36,'Ürün Veri'!$A:$E,2,FALSE),"")</f>
        <v/>
      </c>
      <c r="D36" s="7" t="str">
        <f>IFERROR(VLOOKUP(B36,'Ürün Veri'!$A:$E,3,FALSE),"")</f>
        <v/>
      </c>
      <c r="E36" s="7" t="str">
        <f>IFERROR(VLOOKUP(B36,'Ürün Veri'!$A:$E,4,FALSE),"")</f>
        <v/>
      </c>
      <c r="F36" s="7" t="str">
        <f>IFERROR(VLOOKUP(B36,'Ürün Veri'!$A:$E,5,FALSE),"")</f>
        <v/>
      </c>
      <c r="G36" s="6"/>
      <c r="H36" s="6"/>
      <c r="I36" s="14">
        <v>10</v>
      </c>
      <c r="J36" s="15">
        <f t="shared" si="25"/>
        <v>45</v>
      </c>
      <c r="K36" s="15">
        <f t="shared" si="26"/>
        <v>15</v>
      </c>
      <c r="L36" s="8">
        <f t="shared" si="27"/>
        <v>9</v>
      </c>
      <c r="M36" s="6" t="s">
        <v>763</v>
      </c>
      <c r="N36" s="9" t="str">
        <f t="shared" ref="N36:N67" si="41">IF(AI36="","",INT(AI36))</f>
        <v/>
      </c>
      <c r="O36" s="10" t="str">
        <f t="shared" ref="O36:O67" si="42">IF(AI36="","",MOD(AI36,1))</f>
        <v/>
      </c>
      <c r="P36" s="8" t="str">
        <f t="shared" si="28"/>
        <v/>
      </c>
      <c r="Q36" s="8" t="str">
        <f t="shared" si="29"/>
        <v/>
      </c>
      <c r="R36" s="9" t="str">
        <f>IF(AB36="","",WORKDAY.INTL(W36,AA36,V36,'Resmi Tatiller'!$A$2:$A$17))</f>
        <v/>
      </c>
      <c r="S36" s="10" t="str">
        <f t="shared" si="30"/>
        <v/>
      </c>
      <c r="T36" s="8" t="str">
        <f t="shared" si="31"/>
        <v>Boş</v>
      </c>
      <c r="U36" s="8">
        <f t="shared" si="32"/>
        <v>540</v>
      </c>
      <c r="V36" s="11" t="str">
        <f t="shared" si="33"/>
        <v>0000011</v>
      </c>
      <c r="W36" s="9" t="str">
        <f>IF(OR(N36="",O36=""),"",IF($AD36="24 Saat",N36,IF($AD36="12 Saat",IF(O36&gt;=TIME(20,0,0),WORKDAY.INTL(N36,1,V36,'Resmi Tatiller'!$A$2:$A$17),WORKDAY.INTL(N36-1,1,V36,'Resmi Tatiller'!$A$2:$A$17)),IF($AD36="2 Vardiya",IF(O36&lt;TIME(6,0,0),N36-1,IF(O36&lt;TIME(8,0,0),WORKDAY.INTL(N36-1,1,V36,'Resmi Tatiller'!$A$2:$A$17),N36)),IF(O36&gt;=TIME(18,0,0),WORKDAY.INTL(N36,1,V36,'Resmi Tatiller'!$A$2:$A$17),WORKDAY.INTL(N36-1,1,V36,'Resmi Tatiller'!$A$2:$A$17))))))</f>
        <v/>
      </c>
      <c r="X36" s="8" t="str">
        <f t="shared" si="34"/>
        <v/>
      </c>
      <c r="Y36" s="11" t="str">
        <f t="shared" si="35"/>
        <v/>
      </c>
      <c r="Z36" s="11" t="str">
        <f t="shared" si="36"/>
        <v/>
      </c>
      <c r="AA36" s="11" t="str">
        <f t="shared" si="37"/>
        <v/>
      </c>
      <c r="AB36" s="11" t="str">
        <f t="shared" si="38"/>
        <v/>
      </c>
      <c r="AC36" s="12" t="str">
        <f t="shared" si="39"/>
        <v/>
      </c>
      <c r="AD36" s="6" t="str">
        <f t="shared" si="40"/>
        <v>Gündüz</v>
      </c>
      <c r="AE36" s="18" t="str">
        <f t="shared" ref="AE36:AE67" si="43">IF(B36="","",IF(AC35="","",AC35+1/24))</f>
        <v/>
      </c>
      <c r="AF36" s="18" t="str">
        <f t="shared" ref="AF36:AF67" si="44">IF(AE36="","",INT(AE36))</f>
        <v/>
      </c>
      <c r="AG36" s="19" t="str">
        <f t="shared" ref="AG36:AG67" si="45">IF(AE36="","",MOD(AE36,1))</f>
        <v/>
      </c>
      <c r="AH36" s="18" t="str">
        <f>IF(AF36="","",WORKDAY.INTL(AF36-1,1,V36,'Resmi Tatiller'!$A$2:$A$17))</f>
        <v/>
      </c>
      <c r="AI36" s="18" t="str">
        <f t="shared" ref="AI36:AI67" si="46">IF(AE36="","",IF($AD36="24 Saat",AE36,IF($AD36="Gündüz",AJ36,IF($AD36="12 Saat",AK36,IF($AD36="2 Vardiya",AL36,AE36)))))</f>
        <v/>
      </c>
      <c r="AJ36" s="18" t="str">
        <f>IF(AE36="","",IF(AH36&lt;&gt;AF36,AH36+TIME(8,0,0),IF(AG36&lt;TIME(8,0,0),AF36+TIME(8,0,0),IF(AG36&lt;TIME(12,0,0),AE36,IF(AG36&lt;TIME(12,45,0),AF36+TIME(12,45,0),IF(AG36&lt;TIME(15,0,0),AE36,IF(AG36&lt;TIME(15,15,0),AF36+TIME(15,15,0),IF(AG36&lt;TIME(18,0,0),AE36,WORKDAY.INTL(AF36,1,V36,'Resmi Tatiller'!$A$2:$A$17)+TIME(8,0,0)))))))))</f>
        <v/>
      </c>
      <c r="AK36" s="18" t="str">
        <f>IF(AE36="","",IF(AH36&lt;&gt;AF36,AH36+TIME(8,0,0),IF(AG36&lt;TIME(8,0,0),AF36+TIME(8,0,0),IF(AG36&lt;TIME(12,0,0),AE36,IF(AG36&lt;TIME(12,45,0),AF36+TIME(12,45,0),IF(AG36&lt;TIME(15,0,0),AE36,IF(AG36&lt;TIME(15,15,0),AF36+TIME(15,15,0),IF(AG36&lt;TIME(20,0,0),AE36,WORKDAY.INTL(AF36,1,V36,'Resmi Tatiller'!$A$2:$A$17)+TIME(8,0,0)))))))))</f>
        <v/>
      </c>
      <c r="AL36" s="18" t="str">
        <f t="shared" ref="AL36:AL67" si="47">IF(AE36="","",IF(AG36&lt;TIME(6,0,0),IF(AG36&lt;TIME(0,45,0),AF36+TIME(0,45,0),IF(AG36&lt;TIME(3,0,0),AE36,IF(AG36&lt;TIME(3,15,0),AF36+TIME(3,15,0),AE36))),IF(AG36&lt;TIME(8,0,0),AF36+TIME(8,0,0),IF(AG36&lt;TIME(12,0,0),AE36,IF(AG36&lt;TIME(12,45,0),AF36+TIME(12,45,0),IF(AG36&lt;TIME(15,0,0),AE36,IF(AG36&lt;TIME(15,15,0),AF36+TIME(15,15,0),IF(AG36&lt;TIME(18,0,0),AE36,IF(AG36&lt;TIME(20,0,0),AF36+TIME(20,0,0),IF(AH36&lt;&gt;AF36,AH36+TIME(8,0,0),AE36))))))))))</f>
        <v/>
      </c>
    </row>
    <row r="37" spans="1:38" x14ac:dyDescent="0.25">
      <c r="A37" s="6" t="str">
        <f t="shared" si="24"/>
        <v/>
      </c>
      <c r="B37" s="6"/>
      <c r="C37" s="7" t="str">
        <f>IFERROR(VLOOKUP(B37,'Ürün Veri'!$A:$E,2,FALSE),"")</f>
        <v/>
      </c>
      <c r="D37" s="7" t="str">
        <f>IFERROR(VLOOKUP(B37,'Ürün Veri'!$A:$E,3,FALSE),"")</f>
        <v/>
      </c>
      <c r="E37" s="7" t="str">
        <f>IFERROR(VLOOKUP(B37,'Ürün Veri'!$A:$E,4,FALSE),"")</f>
        <v/>
      </c>
      <c r="F37" s="7" t="str">
        <f>IFERROR(VLOOKUP(B37,'Ürün Veri'!$A:$E,5,FALSE),"")</f>
        <v/>
      </c>
      <c r="G37" s="6"/>
      <c r="H37" s="6"/>
      <c r="I37" s="14">
        <v>10</v>
      </c>
      <c r="J37" s="15">
        <f t="shared" si="25"/>
        <v>45</v>
      </c>
      <c r="K37" s="15">
        <f t="shared" si="26"/>
        <v>15</v>
      </c>
      <c r="L37" s="8">
        <f t="shared" si="27"/>
        <v>9</v>
      </c>
      <c r="M37" s="6" t="s">
        <v>763</v>
      </c>
      <c r="N37" s="9" t="str">
        <f t="shared" si="41"/>
        <v/>
      </c>
      <c r="O37" s="10" t="str">
        <f t="shared" si="42"/>
        <v/>
      </c>
      <c r="P37" s="8" t="str">
        <f t="shared" si="28"/>
        <v/>
      </c>
      <c r="Q37" s="8" t="str">
        <f t="shared" si="29"/>
        <v/>
      </c>
      <c r="R37" s="9" t="str">
        <f>IF(AB37="","",WORKDAY.INTL(W37,AA37,V37,'Resmi Tatiller'!$A$2:$A$17))</f>
        <v/>
      </c>
      <c r="S37" s="10" t="str">
        <f t="shared" si="30"/>
        <v/>
      </c>
      <c r="T37" s="8" t="str">
        <f t="shared" si="31"/>
        <v>Boş</v>
      </c>
      <c r="U37" s="8">
        <f t="shared" si="32"/>
        <v>540</v>
      </c>
      <c r="V37" s="11" t="str">
        <f t="shared" si="33"/>
        <v>0000011</v>
      </c>
      <c r="W37" s="9" t="str">
        <f>IF(OR(N37="",O37=""),"",IF($AD37="24 Saat",N37,IF($AD37="12 Saat",IF(O37&gt;=TIME(20,0,0),WORKDAY.INTL(N37,1,V37,'Resmi Tatiller'!$A$2:$A$17),WORKDAY.INTL(N37-1,1,V37,'Resmi Tatiller'!$A$2:$A$17)),IF($AD37="2 Vardiya",IF(O37&lt;TIME(6,0,0),N37-1,IF(O37&lt;TIME(8,0,0),WORKDAY.INTL(N37-1,1,V37,'Resmi Tatiller'!$A$2:$A$17),N37)),IF(O37&gt;=TIME(18,0,0),WORKDAY.INTL(N37,1,V37,'Resmi Tatiller'!$A$2:$A$17),WORKDAY.INTL(N37-1,1,V37,'Resmi Tatiller'!$A$2:$A$17))))))</f>
        <v/>
      </c>
      <c r="X37" s="8" t="str">
        <f t="shared" si="34"/>
        <v/>
      </c>
      <c r="Y37" s="11" t="str">
        <f t="shared" si="35"/>
        <v/>
      </c>
      <c r="Z37" s="11" t="str">
        <f t="shared" si="36"/>
        <v/>
      </c>
      <c r="AA37" s="11" t="str">
        <f t="shared" si="37"/>
        <v/>
      </c>
      <c r="AB37" s="11" t="str">
        <f t="shared" si="38"/>
        <v/>
      </c>
      <c r="AC37" s="12" t="str">
        <f t="shared" si="39"/>
        <v/>
      </c>
      <c r="AD37" s="6" t="str">
        <f t="shared" si="40"/>
        <v>Gündüz</v>
      </c>
      <c r="AE37" s="18" t="str">
        <f t="shared" si="43"/>
        <v/>
      </c>
      <c r="AF37" s="18" t="str">
        <f t="shared" si="44"/>
        <v/>
      </c>
      <c r="AG37" s="19" t="str">
        <f t="shared" si="45"/>
        <v/>
      </c>
      <c r="AH37" s="18" t="str">
        <f>IF(AF37="","",WORKDAY.INTL(AF37-1,1,V37,'Resmi Tatiller'!$A$2:$A$17))</f>
        <v/>
      </c>
      <c r="AI37" s="18" t="str">
        <f t="shared" si="46"/>
        <v/>
      </c>
      <c r="AJ37" s="18" t="str">
        <f>IF(AE37="","",IF(AH37&lt;&gt;AF37,AH37+TIME(8,0,0),IF(AG37&lt;TIME(8,0,0),AF37+TIME(8,0,0),IF(AG37&lt;TIME(12,0,0),AE37,IF(AG37&lt;TIME(12,45,0),AF37+TIME(12,45,0),IF(AG37&lt;TIME(15,0,0),AE37,IF(AG37&lt;TIME(15,15,0),AF37+TIME(15,15,0),IF(AG37&lt;TIME(18,0,0),AE37,WORKDAY.INTL(AF37,1,V37,'Resmi Tatiller'!$A$2:$A$17)+TIME(8,0,0)))))))))</f>
        <v/>
      </c>
      <c r="AK37" s="18" t="str">
        <f>IF(AE37="","",IF(AH37&lt;&gt;AF37,AH37+TIME(8,0,0),IF(AG37&lt;TIME(8,0,0),AF37+TIME(8,0,0),IF(AG37&lt;TIME(12,0,0),AE37,IF(AG37&lt;TIME(12,45,0),AF37+TIME(12,45,0),IF(AG37&lt;TIME(15,0,0),AE37,IF(AG37&lt;TIME(15,15,0),AF37+TIME(15,15,0),IF(AG37&lt;TIME(20,0,0),AE37,WORKDAY.INTL(AF37,1,V37,'Resmi Tatiller'!$A$2:$A$17)+TIME(8,0,0)))))))))</f>
        <v/>
      </c>
      <c r="AL37" s="18" t="str">
        <f t="shared" si="47"/>
        <v/>
      </c>
    </row>
    <row r="38" spans="1:38" x14ac:dyDescent="0.25">
      <c r="A38" s="6" t="str">
        <f t="shared" si="24"/>
        <v/>
      </c>
      <c r="B38" s="6"/>
      <c r="C38" s="7" t="str">
        <f>IFERROR(VLOOKUP(B38,'Ürün Veri'!$A:$E,2,FALSE),"")</f>
        <v/>
      </c>
      <c r="D38" s="7" t="str">
        <f>IFERROR(VLOOKUP(B38,'Ürün Veri'!$A:$E,3,FALSE),"")</f>
        <v/>
      </c>
      <c r="E38" s="7" t="str">
        <f>IFERROR(VLOOKUP(B38,'Ürün Veri'!$A:$E,4,FALSE),"")</f>
        <v/>
      </c>
      <c r="F38" s="7" t="str">
        <f>IFERROR(VLOOKUP(B38,'Ürün Veri'!$A:$E,5,FALSE),"")</f>
        <v/>
      </c>
      <c r="G38" s="6"/>
      <c r="H38" s="6"/>
      <c r="I38" s="14">
        <v>10</v>
      </c>
      <c r="J38" s="15">
        <f t="shared" si="25"/>
        <v>45</v>
      </c>
      <c r="K38" s="15">
        <f t="shared" si="26"/>
        <v>15</v>
      </c>
      <c r="L38" s="8">
        <f t="shared" si="27"/>
        <v>9</v>
      </c>
      <c r="M38" s="6" t="s">
        <v>763</v>
      </c>
      <c r="N38" s="9" t="str">
        <f t="shared" si="41"/>
        <v/>
      </c>
      <c r="O38" s="10" t="str">
        <f t="shared" si="42"/>
        <v/>
      </c>
      <c r="P38" s="8" t="str">
        <f t="shared" si="28"/>
        <v/>
      </c>
      <c r="Q38" s="8" t="str">
        <f t="shared" si="29"/>
        <v/>
      </c>
      <c r="R38" s="9" t="str">
        <f>IF(AB38="","",WORKDAY.INTL(W38,AA38,V38,'Resmi Tatiller'!$A$2:$A$17))</f>
        <v/>
      </c>
      <c r="S38" s="10" t="str">
        <f t="shared" si="30"/>
        <v/>
      </c>
      <c r="T38" s="8" t="str">
        <f t="shared" si="31"/>
        <v>Boş</v>
      </c>
      <c r="U38" s="8">
        <f t="shared" si="32"/>
        <v>540</v>
      </c>
      <c r="V38" s="11" t="str">
        <f t="shared" si="33"/>
        <v>0000011</v>
      </c>
      <c r="W38" s="9" t="str">
        <f>IF(OR(N38="",O38=""),"",IF($AD38="24 Saat",N38,IF($AD38="12 Saat",IF(O38&gt;=TIME(20,0,0),WORKDAY.INTL(N38,1,V38,'Resmi Tatiller'!$A$2:$A$17),WORKDAY.INTL(N38-1,1,V38,'Resmi Tatiller'!$A$2:$A$17)),IF($AD38="2 Vardiya",IF(O38&lt;TIME(6,0,0),N38-1,IF(O38&lt;TIME(8,0,0),WORKDAY.INTL(N38-1,1,V38,'Resmi Tatiller'!$A$2:$A$17),N38)),IF(O38&gt;=TIME(18,0,0),WORKDAY.INTL(N38,1,V38,'Resmi Tatiller'!$A$2:$A$17),WORKDAY.INTL(N38-1,1,V38,'Resmi Tatiller'!$A$2:$A$17))))))</f>
        <v/>
      </c>
      <c r="X38" s="8" t="str">
        <f t="shared" si="34"/>
        <v/>
      </c>
      <c r="Y38" s="11" t="str">
        <f t="shared" si="35"/>
        <v/>
      </c>
      <c r="Z38" s="11" t="str">
        <f t="shared" si="36"/>
        <v/>
      </c>
      <c r="AA38" s="11" t="str">
        <f t="shared" si="37"/>
        <v/>
      </c>
      <c r="AB38" s="11" t="str">
        <f t="shared" si="38"/>
        <v/>
      </c>
      <c r="AC38" s="12" t="str">
        <f t="shared" si="39"/>
        <v/>
      </c>
      <c r="AD38" s="6" t="str">
        <f t="shared" si="40"/>
        <v>Gündüz</v>
      </c>
      <c r="AE38" s="18" t="str">
        <f t="shared" si="43"/>
        <v/>
      </c>
      <c r="AF38" s="18" t="str">
        <f t="shared" si="44"/>
        <v/>
      </c>
      <c r="AG38" s="19" t="str">
        <f t="shared" si="45"/>
        <v/>
      </c>
      <c r="AH38" s="18" t="str">
        <f>IF(AF38="","",WORKDAY.INTL(AF38-1,1,V38,'Resmi Tatiller'!$A$2:$A$17))</f>
        <v/>
      </c>
      <c r="AI38" s="18" t="str">
        <f t="shared" si="46"/>
        <v/>
      </c>
      <c r="AJ38" s="18" t="str">
        <f>IF(AE38="","",IF(AH38&lt;&gt;AF38,AH38+TIME(8,0,0),IF(AG38&lt;TIME(8,0,0),AF38+TIME(8,0,0),IF(AG38&lt;TIME(12,0,0),AE38,IF(AG38&lt;TIME(12,45,0),AF38+TIME(12,45,0),IF(AG38&lt;TIME(15,0,0),AE38,IF(AG38&lt;TIME(15,15,0),AF38+TIME(15,15,0),IF(AG38&lt;TIME(18,0,0),AE38,WORKDAY.INTL(AF38,1,V38,'Resmi Tatiller'!$A$2:$A$17)+TIME(8,0,0)))))))))</f>
        <v/>
      </c>
      <c r="AK38" s="18" t="str">
        <f>IF(AE38="","",IF(AH38&lt;&gt;AF38,AH38+TIME(8,0,0),IF(AG38&lt;TIME(8,0,0),AF38+TIME(8,0,0),IF(AG38&lt;TIME(12,0,0),AE38,IF(AG38&lt;TIME(12,45,0),AF38+TIME(12,45,0),IF(AG38&lt;TIME(15,0,0),AE38,IF(AG38&lt;TIME(15,15,0),AF38+TIME(15,15,0),IF(AG38&lt;TIME(20,0,0),AE38,WORKDAY.INTL(AF38,1,V38,'Resmi Tatiller'!$A$2:$A$17)+TIME(8,0,0)))))))))</f>
        <v/>
      </c>
      <c r="AL38" s="18" t="str">
        <f t="shared" si="47"/>
        <v/>
      </c>
    </row>
    <row r="39" spans="1:38" x14ac:dyDescent="0.25">
      <c r="A39" s="6" t="str">
        <f t="shared" si="24"/>
        <v/>
      </c>
      <c r="B39" s="6"/>
      <c r="C39" s="7" t="str">
        <f>IFERROR(VLOOKUP(B39,'Ürün Veri'!$A:$E,2,FALSE),"")</f>
        <v/>
      </c>
      <c r="D39" s="7" t="str">
        <f>IFERROR(VLOOKUP(B39,'Ürün Veri'!$A:$E,3,FALSE),"")</f>
        <v/>
      </c>
      <c r="E39" s="7" t="str">
        <f>IFERROR(VLOOKUP(B39,'Ürün Veri'!$A:$E,4,FALSE),"")</f>
        <v/>
      </c>
      <c r="F39" s="7" t="str">
        <f>IFERROR(VLOOKUP(B39,'Ürün Veri'!$A:$E,5,FALSE),"")</f>
        <v/>
      </c>
      <c r="G39" s="6"/>
      <c r="H39" s="6"/>
      <c r="I39" s="14">
        <v>10</v>
      </c>
      <c r="J39" s="15">
        <f t="shared" si="25"/>
        <v>45</v>
      </c>
      <c r="K39" s="15">
        <f t="shared" si="26"/>
        <v>15</v>
      </c>
      <c r="L39" s="8">
        <f t="shared" si="27"/>
        <v>9</v>
      </c>
      <c r="M39" s="6" t="s">
        <v>763</v>
      </c>
      <c r="N39" s="9" t="str">
        <f t="shared" si="41"/>
        <v/>
      </c>
      <c r="O39" s="10" t="str">
        <f t="shared" si="42"/>
        <v/>
      </c>
      <c r="P39" s="8" t="str">
        <f t="shared" si="28"/>
        <v/>
      </c>
      <c r="Q39" s="8" t="str">
        <f t="shared" si="29"/>
        <v/>
      </c>
      <c r="R39" s="9" t="str">
        <f>IF(AB39="","",WORKDAY.INTL(W39,AA39,V39,'Resmi Tatiller'!$A$2:$A$17))</f>
        <v/>
      </c>
      <c r="S39" s="10" t="str">
        <f t="shared" si="30"/>
        <v/>
      </c>
      <c r="T39" s="8" t="str">
        <f t="shared" si="31"/>
        <v>Boş</v>
      </c>
      <c r="U39" s="8">
        <f t="shared" si="32"/>
        <v>540</v>
      </c>
      <c r="V39" s="11" t="str">
        <f t="shared" si="33"/>
        <v>0000011</v>
      </c>
      <c r="W39" s="9" t="str">
        <f>IF(OR(N39="",O39=""),"",IF($AD39="24 Saat",N39,IF($AD39="12 Saat",IF(O39&gt;=TIME(20,0,0),WORKDAY.INTL(N39,1,V39,'Resmi Tatiller'!$A$2:$A$17),WORKDAY.INTL(N39-1,1,V39,'Resmi Tatiller'!$A$2:$A$17)),IF($AD39="2 Vardiya",IF(O39&lt;TIME(6,0,0),N39-1,IF(O39&lt;TIME(8,0,0),WORKDAY.INTL(N39-1,1,V39,'Resmi Tatiller'!$A$2:$A$17),N39)),IF(O39&gt;=TIME(18,0,0),WORKDAY.INTL(N39,1,V39,'Resmi Tatiller'!$A$2:$A$17),WORKDAY.INTL(N39-1,1,V39,'Resmi Tatiller'!$A$2:$A$17))))))</f>
        <v/>
      </c>
      <c r="X39" s="8" t="str">
        <f t="shared" si="34"/>
        <v/>
      </c>
      <c r="Y39" s="11" t="str">
        <f t="shared" si="35"/>
        <v/>
      </c>
      <c r="Z39" s="11" t="str">
        <f t="shared" si="36"/>
        <v/>
      </c>
      <c r="AA39" s="11" t="str">
        <f t="shared" si="37"/>
        <v/>
      </c>
      <c r="AB39" s="11" t="str">
        <f t="shared" si="38"/>
        <v/>
      </c>
      <c r="AC39" s="12" t="str">
        <f t="shared" si="39"/>
        <v/>
      </c>
      <c r="AD39" s="6" t="str">
        <f t="shared" si="40"/>
        <v>Gündüz</v>
      </c>
      <c r="AE39" s="18" t="str">
        <f t="shared" si="43"/>
        <v/>
      </c>
      <c r="AF39" s="18" t="str">
        <f t="shared" si="44"/>
        <v/>
      </c>
      <c r="AG39" s="19" t="str">
        <f t="shared" si="45"/>
        <v/>
      </c>
      <c r="AH39" s="18" t="str">
        <f>IF(AF39="","",WORKDAY.INTL(AF39-1,1,V39,'Resmi Tatiller'!$A$2:$A$17))</f>
        <v/>
      </c>
      <c r="AI39" s="18" t="str">
        <f t="shared" si="46"/>
        <v/>
      </c>
      <c r="AJ39" s="18" t="str">
        <f>IF(AE39="","",IF(AH39&lt;&gt;AF39,AH39+TIME(8,0,0),IF(AG39&lt;TIME(8,0,0),AF39+TIME(8,0,0),IF(AG39&lt;TIME(12,0,0),AE39,IF(AG39&lt;TIME(12,45,0),AF39+TIME(12,45,0),IF(AG39&lt;TIME(15,0,0),AE39,IF(AG39&lt;TIME(15,15,0),AF39+TIME(15,15,0),IF(AG39&lt;TIME(18,0,0),AE39,WORKDAY.INTL(AF39,1,V39,'Resmi Tatiller'!$A$2:$A$17)+TIME(8,0,0)))))))))</f>
        <v/>
      </c>
      <c r="AK39" s="18" t="str">
        <f>IF(AE39="","",IF(AH39&lt;&gt;AF39,AH39+TIME(8,0,0),IF(AG39&lt;TIME(8,0,0),AF39+TIME(8,0,0),IF(AG39&lt;TIME(12,0,0),AE39,IF(AG39&lt;TIME(12,45,0),AF39+TIME(12,45,0),IF(AG39&lt;TIME(15,0,0),AE39,IF(AG39&lt;TIME(15,15,0),AF39+TIME(15,15,0),IF(AG39&lt;TIME(20,0,0),AE39,WORKDAY.INTL(AF39,1,V39,'Resmi Tatiller'!$A$2:$A$17)+TIME(8,0,0)))))))))</f>
        <v/>
      </c>
      <c r="AL39" s="18" t="str">
        <f t="shared" si="47"/>
        <v/>
      </c>
    </row>
    <row r="40" spans="1:38" x14ac:dyDescent="0.25">
      <c r="A40" s="6" t="str">
        <f t="shared" si="24"/>
        <v/>
      </c>
      <c r="B40" s="6"/>
      <c r="C40" s="7" t="str">
        <f>IFERROR(VLOOKUP(B40,'Ürün Veri'!$A:$E,2,FALSE),"")</f>
        <v/>
      </c>
      <c r="D40" s="7" t="str">
        <f>IFERROR(VLOOKUP(B40,'Ürün Veri'!$A:$E,3,FALSE),"")</f>
        <v/>
      </c>
      <c r="E40" s="7" t="str">
        <f>IFERROR(VLOOKUP(B40,'Ürün Veri'!$A:$E,4,FALSE),"")</f>
        <v/>
      </c>
      <c r="F40" s="7" t="str">
        <f>IFERROR(VLOOKUP(B40,'Ürün Veri'!$A:$E,5,FALSE),"")</f>
        <v/>
      </c>
      <c r="G40" s="6"/>
      <c r="H40" s="6"/>
      <c r="I40" s="14">
        <v>10</v>
      </c>
      <c r="J40" s="15">
        <f t="shared" si="25"/>
        <v>45</v>
      </c>
      <c r="K40" s="15">
        <f t="shared" si="26"/>
        <v>15</v>
      </c>
      <c r="L40" s="8">
        <f t="shared" si="27"/>
        <v>9</v>
      </c>
      <c r="M40" s="6" t="s">
        <v>763</v>
      </c>
      <c r="N40" s="9" t="str">
        <f t="shared" si="41"/>
        <v/>
      </c>
      <c r="O40" s="10" t="str">
        <f t="shared" si="42"/>
        <v/>
      </c>
      <c r="P40" s="8" t="str">
        <f t="shared" si="28"/>
        <v/>
      </c>
      <c r="Q40" s="8" t="str">
        <f t="shared" si="29"/>
        <v/>
      </c>
      <c r="R40" s="9" t="str">
        <f>IF(AB40="","",WORKDAY.INTL(W40,AA40,V40,'Resmi Tatiller'!$A$2:$A$17))</f>
        <v/>
      </c>
      <c r="S40" s="10" t="str">
        <f t="shared" si="30"/>
        <v/>
      </c>
      <c r="T40" s="8" t="str">
        <f t="shared" si="31"/>
        <v>Boş</v>
      </c>
      <c r="U40" s="8">
        <f t="shared" si="32"/>
        <v>540</v>
      </c>
      <c r="V40" s="11" t="str">
        <f t="shared" si="33"/>
        <v>0000011</v>
      </c>
      <c r="W40" s="9" t="str">
        <f>IF(OR(N40="",O40=""),"",IF($AD40="24 Saat",N40,IF($AD40="12 Saat",IF(O40&gt;=TIME(20,0,0),WORKDAY.INTL(N40,1,V40,'Resmi Tatiller'!$A$2:$A$17),WORKDAY.INTL(N40-1,1,V40,'Resmi Tatiller'!$A$2:$A$17)),IF($AD40="2 Vardiya",IF(O40&lt;TIME(6,0,0),N40-1,IF(O40&lt;TIME(8,0,0),WORKDAY.INTL(N40-1,1,V40,'Resmi Tatiller'!$A$2:$A$17),N40)),IF(O40&gt;=TIME(18,0,0),WORKDAY.INTL(N40,1,V40,'Resmi Tatiller'!$A$2:$A$17),WORKDAY.INTL(N40-1,1,V40,'Resmi Tatiller'!$A$2:$A$17))))))</f>
        <v/>
      </c>
      <c r="X40" s="8" t="str">
        <f t="shared" si="34"/>
        <v/>
      </c>
      <c r="Y40" s="11" t="str">
        <f t="shared" si="35"/>
        <v/>
      </c>
      <c r="Z40" s="11" t="str">
        <f t="shared" si="36"/>
        <v/>
      </c>
      <c r="AA40" s="11" t="str">
        <f t="shared" si="37"/>
        <v/>
      </c>
      <c r="AB40" s="11" t="str">
        <f t="shared" si="38"/>
        <v/>
      </c>
      <c r="AC40" s="12" t="str">
        <f t="shared" si="39"/>
        <v/>
      </c>
      <c r="AD40" s="6" t="str">
        <f t="shared" si="40"/>
        <v>Gündüz</v>
      </c>
      <c r="AE40" s="18" t="str">
        <f t="shared" si="43"/>
        <v/>
      </c>
      <c r="AF40" s="18" t="str">
        <f t="shared" si="44"/>
        <v/>
      </c>
      <c r="AG40" s="19" t="str">
        <f t="shared" si="45"/>
        <v/>
      </c>
      <c r="AH40" s="18" t="str">
        <f>IF(AF40="","",WORKDAY.INTL(AF40-1,1,V40,'Resmi Tatiller'!$A$2:$A$17))</f>
        <v/>
      </c>
      <c r="AI40" s="18" t="str">
        <f t="shared" si="46"/>
        <v/>
      </c>
      <c r="AJ40" s="18" t="str">
        <f>IF(AE40="","",IF(AH40&lt;&gt;AF40,AH40+TIME(8,0,0),IF(AG40&lt;TIME(8,0,0),AF40+TIME(8,0,0),IF(AG40&lt;TIME(12,0,0),AE40,IF(AG40&lt;TIME(12,45,0),AF40+TIME(12,45,0),IF(AG40&lt;TIME(15,0,0),AE40,IF(AG40&lt;TIME(15,15,0),AF40+TIME(15,15,0),IF(AG40&lt;TIME(18,0,0),AE40,WORKDAY.INTL(AF40,1,V40,'Resmi Tatiller'!$A$2:$A$17)+TIME(8,0,0)))))))))</f>
        <v/>
      </c>
      <c r="AK40" s="18" t="str">
        <f>IF(AE40="","",IF(AH40&lt;&gt;AF40,AH40+TIME(8,0,0),IF(AG40&lt;TIME(8,0,0),AF40+TIME(8,0,0),IF(AG40&lt;TIME(12,0,0),AE40,IF(AG40&lt;TIME(12,45,0),AF40+TIME(12,45,0),IF(AG40&lt;TIME(15,0,0),AE40,IF(AG40&lt;TIME(15,15,0),AF40+TIME(15,15,0),IF(AG40&lt;TIME(20,0,0),AE40,WORKDAY.INTL(AF40,1,V40,'Resmi Tatiller'!$A$2:$A$17)+TIME(8,0,0)))))))))</f>
        <v/>
      </c>
      <c r="AL40" s="18" t="str">
        <f t="shared" si="47"/>
        <v/>
      </c>
    </row>
    <row r="41" spans="1:38" x14ac:dyDescent="0.25">
      <c r="A41" s="6" t="str">
        <f t="shared" si="24"/>
        <v/>
      </c>
      <c r="B41" s="6"/>
      <c r="C41" s="7" t="str">
        <f>IFERROR(VLOOKUP(B41,'Ürün Veri'!$A:$E,2,FALSE),"")</f>
        <v/>
      </c>
      <c r="D41" s="7" t="str">
        <f>IFERROR(VLOOKUP(B41,'Ürün Veri'!$A:$E,3,FALSE),"")</f>
        <v/>
      </c>
      <c r="E41" s="7" t="str">
        <f>IFERROR(VLOOKUP(B41,'Ürün Veri'!$A:$E,4,FALSE),"")</f>
        <v/>
      </c>
      <c r="F41" s="7" t="str">
        <f>IFERROR(VLOOKUP(B41,'Ürün Veri'!$A:$E,5,FALSE),"")</f>
        <v/>
      </c>
      <c r="G41" s="6"/>
      <c r="H41" s="6"/>
      <c r="I41" s="14">
        <v>10</v>
      </c>
      <c r="J41" s="15">
        <f t="shared" si="25"/>
        <v>45</v>
      </c>
      <c r="K41" s="15">
        <f t="shared" si="26"/>
        <v>15</v>
      </c>
      <c r="L41" s="8">
        <f t="shared" si="27"/>
        <v>9</v>
      </c>
      <c r="M41" s="6" t="s">
        <v>763</v>
      </c>
      <c r="N41" s="9" t="str">
        <f t="shared" si="41"/>
        <v/>
      </c>
      <c r="O41" s="10" t="str">
        <f t="shared" si="42"/>
        <v/>
      </c>
      <c r="P41" s="8" t="str">
        <f t="shared" si="28"/>
        <v/>
      </c>
      <c r="Q41" s="8" t="str">
        <f t="shared" si="29"/>
        <v/>
      </c>
      <c r="R41" s="9" t="str">
        <f>IF(AB41="","",WORKDAY.INTL(W41,AA41,V41,'Resmi Tatiller'!$A$2:$A$17))</f>
        <v/>
      </c>
      <c r="S41" s="10" t="str">
        <f t="shared" si="30"/>
        <v/>
      </c>
      <c r="T41" s="8" t="str">
        <f t="shared" si="31"/>
        <v>Boş</v>
      </c>
      <c r="U41" s="8">
        <f t="shared" si="32"/>
        <v>540</v>
      </c>
      <c r="V41" s="11" t="str">
        <f t="shared" si="33"/>
        <v>0000011</v>
      </c>
      <c r="W41" s="9" t="str">
        <f>IF(OR(N41="",O41=""),"",IF($AD41="24 Saat",N41,IF($AD41="12 Saat",IF(O41&gt;=TIME(20,0,0),WORKDAY.INTL(N41,1,V41,'Resmi Tatiller'!$A$2:$A$17),WORKDAY.INTL(N41-1,1,V41,'Resmi Tatiller'!$A$2:$A$17)),IF($AD41="2 Vardiya",IF(O41&lt;TIME(6,0,0),N41-1,IF(O41&lt;TIME(8,0,0),WORKDAY.INTL(N41-1,1,V41,'Resmi Tatiller'!$A$2:$A$17),N41)),IF(O41&gt;=TIME(18,0,0),WORKDAY.INTL(N41,1,V41,'Resmi Tatiller'!$A$2:$A$17),WORKDAY.INTL(N41-1,1,V41,'Resmi Tatiller'!$A$2:$A$17))))))</f>
        <v/>
      </c>
      <c r="X41" s="8" t="str">
        <f t="shared" si="34"/>
        <v/>
      </c>
      <c r="Y41" s="11" t="str">
        <f t="shared" si="35"/>
        <v/>
      </c>
      <c r="Z41" s="11" t="str">
        <f t="shared" si="36"/>
        <v/>
      </c>
      <c r="AA41" s="11" t="str">
        <f t="shared" si="37"/>
        <v/>
      </c>
      <c r="AB41" s="11" t="str">
        <f t="shared" si="38"/>
        <v/>
      </c>
      <c r="AC41" s="12" t="str">
        <f t="shared" si="39"/>
        <v/>
      </c>
      <c r="AD41" s="6" t="str">
        <f t="shared" si="40"/>
        <v>Gündüz</v>
      </c>
      <c r="AE41" s="18" t="str">
        <f t="shared" si="43"/>
        <v/>
      </c>
      <c r="AF41" s="18" t="str">
        <f t="shared" si="44"/>
        <v/>
      </c>
      <c r="AG41" s="19" t="str">
        <f t="shared" si="45"/>
        <v/>
      </c>
      <c r="AH41" s="18" t="str">
        <f>IF(AF41="","",WORKDAY.INTL(AF41-1,1,V41,'Resmi Tatiller'!$A$2:$A$17))</f>
        <v/>
      </c>
      <c r="AI41" s="18" t="str">
        <f t="shared" si="46"/>
        <v/>
      </c>
      <c r="AJ41" s="18" t="str">
        <f>IF(AE41="","",IF(AH41&lt;&gt;AF41,AH41+TIME(8,0,0),IF(AG41&lt;TIME(8,0,0),AF41+TIME(8,0,0),IF(AG41&lt;TIME(12,0,0),AE41,IF(AG41&lt;TIME(12,45,0),AF41+TIME(12,45,0),IF(AG41&lt;TIME(15,0,0),AE41,IF(AG41&lt;TIME(15,15,0),AF41+TIME(15,15,0),IF(AG41&lt;TIME(18,0,0),AE41,WORKDAY.INTL(AF41,1,V41,'Resmi Tatiller'!$A$2:$A$17)+TIME(8,0,0)))))))))</f>
        <v/>
      </c>
      <c r="AK41" s="18" t="str">
        <f>IF(AE41="","",IF(AH41&lt;&gt;AF41,AH41+TIME(8,0,0),IF(AG41&lt;TIME(8,0,0),AF41+TIME(8,0,0),IF(AG41&lt;TIME(12,0,0),AE41,IF(AG41&lt;TIME(12,45,0),AF41+TIME(12,45,0),IF(AG41&lt;TIME(15,0,0),AE41,IF(AG41&lt;TIME(15,15,0),AF41+TIME(15,15,0),IF(AG41&lt;TIME(20,0,0),AE41,WORKDAY.INTL(AF41,1,V41,'Resmi Tatiller'!$A$2:$A$17)+TIME(8,0,0)))))))))</f>
        <v/>
      </c>
      <c r="AL41" s="18" t="str">
        <f t="shared" si="47"/>
        <v/>
      </c>
    </row>
    <row r="42" spans="1:38" x14ac:dyDescent="0.25">
      <c r="A42" s="6" t="str">
        <f t="shared" si="24"/>
        <v/>
      </c>
      <c r="B42" s="6"/>
      <c r="C42" s="7" t="str">
        <f>IFERROR(VLOOKUP(B42,'Ürün Veri'!$A:$E,2,FALSE),"")</f>
        <v/>
      </c>
      <c r="D42" s="7" t="str">
        <f>IFERROR(VLOOKUP(B42,'Ürün Veri'!$A:$E,3,FALSE),"")</f>
        <v/>
      </c>
      <c r="E42" s="7" t="str">
        <f>IFERROR(VLOOKUP(B42,'Ürün Veri'!$A:$E,4,FALSE),"")</f>
        <v/>
      </c>
      <c r="F42" s="7" t="str">
        <f>IFERROR(VLOOKUP(B42,'Ürün Veri'!$A:$E,5,FALSE),"")</f>
        <v/>
      </c>
      <c r="G42" s="6"/>
      <c r="H42" s="6"/>
      <c r="I42" s="14">
        <v>10</v>
      </c>
      <c r="J42" s="15">
        <f t="shared" si="25"/>
        <v>45</v>
      </c>
      <c r="K42" s="15">
        <f t="shared" si="26"/>
        <v>15</v>
      </c>
      <c r="L42" s="8">
        <f t="shared" si="27"/>
        <v>9</v>
      </c>
      <c r="M42" s="6" t="s">
        <v>763</v>
      </c>
      <c r="N42" s="9" t="str">
        <f t="shared" si="41"/>
        <v/>
      </c>
      <c r="O42" s="10" t="str">
        <f t="shared" si="42"/>
        <v/>
      </c>
      <c r="P42" s="8" t="str">
        <f t="shared" si="28"/>
        <v/>
      </c>
      <c r="Q42" s="8" t="str">
        <f t="shared" si="29"/>
        <v/>
      </c>
      <c r="R42" s="9" t="str">
        <f>IF(AB42="","",WORKDAY.INTL(W42,AA42,V42,'Resmi Tatiller'!$A$2:$A$17))</f>
        <v/>
      </c>
      <c r="S42" s="10" t="str">
        <f t="shared" si="30"/>
        <v/>
      </c>
      <c r="T42" s="8" t="str">
        <f t="shared" si="31"/>
        <v>Boş</v>
      </c>
      <c r="U42" s="8">
        <f t="shared" si="32"/>
        <v>540</v>
      </c>
      <c r="V42" s="11" t="str">
        <f t="shared" si="33"/>
        <v>0000011</v>
      </c>
      <c r="W42" s="9" t="str">
        <f>IF(OR(N42="",O42=""),"",IF($AD42="24 Saat",N42,IF($AD42="12 Saat",IF(O42&gt;=TIME(20,0,0),WORKDAY.INTL(N42,1,V42,'Resmi Tatiller'!$A$2:$A$17),WORKDAY.INTL(N42-1,1,V42,'Resmi Tatiller'!$A$2:$A$17)),IF($AD42="2 Vardiya",IF(O42&lt;TIME(6,0,0),N42-1,IF(O42&lt;TIME(8,0,0),WORKDAY.INTL(N42-1,1,V42,'Resmi Tatiller'!$A$2:$A$17),N42)),IF(O42&gt;=TIME(18,0,0),WORKDAY.INTL(N42,1,V42,'Resmi Tatiller'!$A$2:$A$17),WORKDAY.INTL(N42-1,1,V42,'Resmi Tatiller'!$A$2:$A$17))))))</f>
        <v/>
      </c>
      <c r="X42" s="8" t="str">
        <f t="shared" si="34"/>
        <v/>
      </c>
      <c r="Y42" s="11" t="str">
        <f t="shared" si="35"/>
        <v/>
      </c>
      <c r="Z42" s="11" t="str">
        <f t="shared" si="36"/>
        <v/>
      </c>
      <c r="AA42" s="11" t="str">
        <f t="shared" si="37"/>
        <v/>
      </c>
      <c r="AB42" s="11" t="str">
        <f t="shared" si="38"/>
        <v/>
      </c>
      <c r="AC42" s="12" t="str">
        <f t="shared" si="39"/>
        <v/>
      </c>
      <c r="AD42" s="6" t="str">
        <f t="shared" si="40"/>
        <v>Gündüz</v>
      </c>
      <c r="AE42" s="18" t="str">
        <f t="shared" si="43"/>
        <v/>
      </c>
      <c r="AF42" s="18" t="str">
        <f t="shared" si="44"/>
        <v/>
      </c>
      <c r="AG42" s="19" t="str">
        <f t="shared" si="45"/>
        <v/>
      </c>
      <c r="AH42" s="18" t="str">
        <f>IF(AF42="","",WORKDAY.INTL(AF42-1,1,V42,'Resmi Tatiller'!$A$2:$A$17))</f>
        <v/>
      </c>
      <c r="AI42" s="18" t="str">
        <f t="shared" si="46"/>
        <v/>
      </c>
      <c r="AJ42" s="18" t="str">
        <f>IF(AE42="","",IF(AH42&lt;&gt;AF42,AH42+TIME(8,0,0),IF(AG42&lt;TIME(8,0,0),AF42+TIME(8,0,0),IF(AG42&lt;TIME(12,0,0),AE42,IF(AG42&lt;TIME(12,45,0),AF42+TIME(12,45,0),IF(AG42&lt;TIME(15,0,0),AE42,IF(AG42&lt;TIME(15,15,0),AF42+TIME(15,15,0),IF(AG42&lt;TIME(18,0,0),AE42,WORKDAY.INTL(AF42,1,V42,'Resmi Tatiller'!$A$2:$A$17)+TIME(8,0,0)))))))))</f>
        <v/>
      </c>
      <c r="AK42" s="18" t="str">
        <f>IF(AE42="","",IF(AH42&lt;&gt;AF42,AH42+TIME(8,0,0),IF(AG42&lt;TIME(8,0,0),AF42+TIME(8,0,0),IF(AG42&lt;TIME(12,0,0),AE42,IF(AG42&lt;TIME(12,45,0),AF42+TIME(12,45,0),IF(AG42&lt;TIME(15,0,0),AE42,IF(AG42&lt;TIME(15,15,0),AF42+TIME(15,15,0),IF(AG42&lt;TIME(20,0,0),AE42,WORKDAY.INTL(AF42,1,V42,'Resmi Tatiller'!$A$2:$A$17)+TIME(8,0,0)))))))))</f>
        <v/>
      </c>
      <c r="AL42" s="18" t="str">
        <f t="shared" si="47"/>
        <v/>
      </c>
    </row>
    <row r="43" spans="1:38" x14ac:dyDescent="0.25">
      <c r="A43" s="6" t="str">
        <f t="shared" si="24"/>
        <v/>
      </c>
      <c r="B43" s="6"/>
      <c r="C43" s="7" t="str">
        <f>IFERROR(VLOOKUP(B43,'Ürün Veri'!$A:$E,2,FALSE),"")</f>
        <v/>
      </c>
      <c r="D43" s="7" t="str">
        <f>IFERROR(VLOOKUP(B43,'Ürün Veri'!$A:$E,3,FALSE),"")</f>
        <v/>
      </c>
      <c r="E43" s="7" t="str">
        <f>IFERROR(VLOOKUP(B43,'Ürün Veri'!$A:$E,4,FALSE),"")</f>
        <v/>
      </c>
      <c r="F43" s="7" t="str">
        <f>IFERROR(VLOOKUP(B43,'Ürün Veri'!$A:$E,5,FALSE),"")</f>
        <v/>
      </c>
      <c r="G43" s="6"/>
      <c r="H43" s="6"/>
      <c r="I43" s="14">
        <v>10</v>
      </c>
      <c r="J43" s="15">
        <f t="shared" si="25"/>
        <v>45</v>
      </c>
      <c r="K43" s="15">
        <f t="shared" si="26"/>
        <v>15</v>
      </c>
      <c r="L43" s="8">
        <f t="shared" si="27"/>
        <v>9</v>
      </c>
      <c r="M43" s="6" t="s">
        <v>763</v>
      </c>
      <c r="N43" s="9" t="str">
        <f t="shared" si="41"/>
        <v/>
      </c>
      <c r="O43" s="10" t="str">
        <f t="shared" si="42"/>
        <v/>
      </c>
      <c r="P43" s="8" t="str">
        <f t="shared" si="28"/>
        <v/>
      </c>
      <c r="Q43" s="8" t="str">
        <f t="shared" si="29"/>
        <v/>
      </c>
      <c r="R43" s="9" t="str">
        <f>IF(AB43="","",WORKDAY.INTL(W43,AA43,V43,'Resmi Tatiller'!$A$2:$A$17))</f>
        <v/>
      </c>
      <c r="S43" s="10" t="str">
        <f t="shared" si="30"/>
        <v/>
      </c>
      <c r="T43" s="8" t="str">
        <f t="shared" si="31"/>
        <v>Boş</v>
      </c>
      <c r="U43" s="8">
        <f t="shared" si="32"/>
        <v>540</v>
      </c>
      <c r="V43" s="11" t="str">
        <f t="shared" si="33"/>
        <v>0000011</v>
      </c>
      <c r="W43" s="9" t="str">
        <f>IF(OR(N43="",O43=""),"",IF($AD43="24 Saat",N43,IF($AD43="12 Saat",IF(O43&gt;=TIME(20,0,0),WORKDAY.INTL(N43,1,V43,'Resmi Tatiller'!$A$2:$A$17),WORKDAY.INTL(N43-1,1,V43,'Resmi Tatiller'!$A$2:$A$17)),IF($AD43="2 Vardiya",IF(O43&lt;TIME(6,0,0),N43-1,IF(O43&lt;TIME(8,0,0),WORKDAY.INTL(N43-1,1,V43,'Resmi Tatiller'!$A$2:$A$17),N43)),IF(O43&gt;=TIME(18,0,0),WORKDAY.INTL(N43,1,V43,'Resmi Tatiller'!$A$2:$A$17),WORKDAY.INTL(N43-1,1,V43,'Resmi Tatiller'!$A$2:$A$17))))))</f>
        <v/>
      </c>
      <c r="X43" s="8" t="str">
        <f t="shared" si="34"/>
        <v/>
      </c>
      <c r="Y43" s="11" t="str">
        <f t="shared" si="35"/>
        <v/>
      </c>
      <c r="Z43" s="11" t="str">
        <f t="shared" si="36"/>
        <v/>
      </c>
      <c r="AA43" s="11" t="str">
        <f t="shared" si="37"/>
        <v/>
      </c>
      <c r="AB43" s="11" t="str">
        <f t="shared" si="38"/>
        <v/>
      </c>
      <c r="AC43" s="12" t="str">
        <f t="shared" si="39"/>
        <v/>
      </c>
      <c r="AD43" s="6" t="str">
        <f t="shared" si="40"/>
        <v>Gündüz</v>
      </c>
      <c r="AE43" s="18" t="str">
        <f t="shared" si="43"/>
        <v/>
      </c>
      <c r="AF43" s="18" t="str">
        <f t="shared" si="44"/>
        <v/>
      </c>
      <c r="AG43" s="19" t="str">
        <f t="shared" si="45"/>
        <v/>
      </c>
      <c r="AH43" s="18" t="str">
        <f>IF(AF43="","",WORKDAY.INTL(AF43-1,1,V43,'Resmi Tatiller'!$A$2:$A$17))</f>
        <v/>
      </c>
      <c r="AI43" s="18" t="str">
        <f t="shared" si="46"/>
        <v/>
      </c>
      <c r="AJ43" s="18" t="str">
        <f>IF(AE43="","",IF(AH43&lt;&gt;AF43,AH43+TIME(8,0,0),IF(AG43&lt;TIME(8,0,0),AF43+TIME(8,0,0),IF(AG43&lt;TIME(12,0,0),AE43,IF(AG43&lt;TIME(12,45,0),AF43+TIME(12,45,0),IF(AG43&lt;TIME(15,0,0),AE43,IF(AG43&lt;TIME(15,15,0),AF43+TIME(15,15,0),IF(AG43&lt;TIME(18,0,0),AE43,WORKDAY.INTL(AF43,1,V43,'Resmi Tatiller'!$A$2:$A$17)+TIME(8,0,0)))))))))</f>
        <v/>
      </c>
      <c r="AK43" s="18" t="str">
        <f>IF(AE43="","",IF(AH43&lt;&gt;AF43,AH43+TIME(8,0,0),IF(AG43&lt;TIME(8,0,0),AF43+TIME(8,0,0),IF(AG43&lt;TIME(12,0,0),AE43,IF(AG43&lt;TIME(12,45,0),AF43+TIME(12,45,0),IF(AG43&lt;TIME(15,0,0),AE43,IF(AG43&lt;TIME(15,15,0),AF43+TIME(15,15,0),IF(AG43&lt;TIME(20,0,0),AE43,WORKDAY.INTL(AF43,1,V43,'Resmi Tatiller'!$A$2:$A$17)+TIME(8,0,0)))))))))</f>
        <v/>
      </c>
      <c r="AL43" s="18" t="str">
        <f t="shared" si="47"/>
        <v/>
      </c>
    </row>
    <row r="44" spans="1:38" x14ac:dyDescent="0.25">
      <c r="A44" s="6" t="str">
        <f t="shared" si="24"/>
        <v/>
      </c>
      <c r="B44" s="6"/>
      <c r="C44" s="7" t="str">
        <f>IFERROR(VLOOKUP(B44,'Ürün Veri'!$A:$E,2,FALSE),"")</f>
        <v/>
      </c>
      <c r="D44" s="7" t="str">
        <f>IFERROR(VLOOKUP(B44,'Ürün Veri'!$A:$E,3,FALSE),"")</f>
        <v/>
      </c>
      <c r="E44" s="7" t="str">
        <f>IFERROR(VLOOKUP(B44,'Ürün Veri'!$A:$E,4,FALSE),"")</f>
        <v/>
      </c>
      <c r="F44" s="7" t="str">
        <f>IFERROR(VLOOKUP(B44,'Ürün Veri'!$A:$E,5,FALSE),"")</f>
        <v/>
      </c>
      <c r="G44" s="6"/>
      <c r="H44" s="6"/>
      <c r="I44" s="14">
        <v>10</v>
      </c>
      <c r="J44" s="15">
        <f t="shared" si="25"/>
        <v>45</v>
      </c>
      <c r="K44" s="15">
        <f t="shared" si="26"/>
        <v>15</v>
      </c>
      <c r="L44" s="8">
        <f t="shared" si="27"/>
        <v>9</v>
      </c>
      <c r="M44" s="6" t="s">
        <v>763</v>
      </c>
      <c r="N44" s="9" t="str">
        <f t="shared" si="41"/>
        <v/>
      </c>
      <c r="O44" s="10" t="str">
        <f t="shared" si="42"/>
        <v/>
      </c>
      <c r="P44" s="8" t="str">
        <f t="shared" si="28"/>
        <v/>
      </c>
      <c r="Q44" s="8" t="str">
        <f t="shared" si="29"/>
        <v/>
      </c>
      <c r="R44" s="9" t="str">
        <f>IF(AB44="","",WORKDAY.INTL(W44,AA44,V44,'Resmi Tatiller'!$A$2:$A$17))</f>
        <v/>
      </c>
      <c r="S44" s="10" t="str">
        <f t="shared" si="30"/>
        <v/>
      </c>
      <c r="T44" s="8" t="str">
        <f t="shared" si="31"/>
        <v>Boş</v>
      </c>
      <c r="U44" s="8">
        <f t="shared" si="32"/>
        <v>540</v>
      </c>
      <c r="V44" s="11" t="str">
        <f t="shared" si="33"/>
        <v>0000011</v>
      </c>
      <c r="W44" s="9" t="str">
        <f>IF(OR(N44="",O44=""),"",IF($AD44="24 Saat",N44,IF($AD44="12 Saat",IF(O44&gt;=TIME(20,0,0),WORKDAY.INTL(N44,1,V44,'Resmi Tatiller'!$A$2:$A$17),WORKDAY.INTL(N44-1,1,V44,'Resmi Tatiller'!$A$2:$A$17)),IF($AD44="2 Vardiya",IF(O44&lt;TIME(6,0,0),N44-1,IF(O44&lt;TIME(8,0,0),WORKDAY.INTL(N44-1,1,V44,'Resmi Tatiller'!$A$2:$A$17),N44)),IF(O44&gt;=TIME(18,0,0),WORKDAY.INTL(N44,1,V44,'Resmi Tatiller'!$A$2:$A$17),WORKDAY.INTL(N44-1,1,V44,'Resmi Tatiller'!$A$2:$A$17))))))</f>
        <v/>
      </c>
      <c r="X44" s="8" t="str">
        <f t="shared" si="34"/>
        <v/>
      </c>
      <c r="Y44" s="11" t="str">
        <f t="shared" si="35"/>
        <v/>
      </c>
      <c r="Z44" s="11" t="str">
        <f t="shared" si="36"/>
        <v/>
      </c>
      <c r="AA44" s="11" t="str">
        <f t="shared" si="37"/>
        <v/>
      </c>
      <c r="AB44" s="11" t="str">
        <f t="shared" si="38"/>
        <v/>
      </c>
      <c r="AC44" s="12" t="str">
        <f t="shared" si="39"/>
        <v/>
      </c>
      <c r="AD44" s="6" t="str">
        <f t="shared" si="40"/>
        <v>Gündüz</v>
      </c>
      <c r="AE44" s="18" t="str">
        <f t="shared" si="43"/>
        <v/>
      </c>
      <c r="AF44" s="18" t="str">
        <f t="shared" si="44"/>
        <v/>
      </c>
      <c r="AG44" s="19" t="str">
        <f t="shared" si="45"/>
        <v/>
      </c>
      <c r="AH44" s="18" t="str">
        <f>IF(AF44="","",WORKDAY.INTL(AF44-1,1,V44,'Resmi Tatiller'!$A$2:$A$17))</f>
        <v/>
      </c>
      <c r="AI44" s="18" t="str">
        <f t="shared" si="46"/>
        <v/>
      </c>
      <c r="AJ44" s="18" t="str">
        <f>IF(AE44="","",IF(AH44&lt;&gt;AF44,AH44+TIME(8,0,0),IF(AG44&lt;TIME(8,0,0),AF44+TIME(8,0,0),IF(AG44&lt;TIME(12,0,0),AE44,IF(AG44&lt;TIME(12,45,0),AF44+TIME(12,45,0),IF(AG44&lt;TIME(15,0,0),AE44,IF(AG44&lt;TIME(15,15,0),AF44+TIME(15,15,0),IF(AG44&lt;TIME(18,0,0),AE44,WORKDAY.INTL(AF44,1,V44,'Resmi Tatiller'!$A$2:$A$17)+TIME(8,0,0)))))))))</f>
        <v/>
      </c>
      <c r="AK44" s="18" t="str">
        <f>IF(AE44="","",IF(AH44&lt;&gt;AF44,AH44+TIME(8,0,0),IF(AG44&lt;TIME(8,0,0),AF44+TIME(8,0,0),IF(AG44&lt;TIME(12,0,0),AE44,IF(AG44&lt;TIME(12,45,0),AF44+TIME(12,45,0),IF(AG44&lt;TIME(15,0,0),AE44,IF(AG44&lt;TIME(15,15,0),AF44+TIME(15,15,0),IF(AG44&lt;TIME(20,0,0),AE44,WORKDAY.INTL(AF44,1,V44,'Resmi Tatiller'!$A$2:$A$17)+TIME(8,0,0)))))))))</f>
        <v/>
      </c>
      <c r="AL44" s="18" t="str">
        <f t="shared" si="47"/>
        <v/>
      </c>
    </row>
    <row r="45" spans="1:38" x14ac:dyDescent="0.25">
      <c r="A45" s="6" t="str">
        <f t="shared" si="24"/>
        <v/>
      </c>
      <c r="B45" s="6"/>
      <c r="C45" s="7" t="str">
        <f>IFERROR(VLOOKUP(B45,'Ürün Veri'!$A:$E,2,FALSE),"")</f>
        <v/>
      </c>
      <c r="D45" s="7" t="str">
        <f>IFERROR(VLOOKUP(B45,'Ürün Veri'!$A:$E,3,FALSE),"")</f>
        <v/>
      </c>
      <c r="E45" s="7" t="str">
        <f>IFERROR(VLOOKUP(B45,'Ürün Veri'!$A:$E,4,FALSE),"")</f>
        <v/>
      </c>
      <c r="F45" s="7" t="str">
        <f>IFERROR(VLOOKUP(B45,'Ürün Veri'!$A:$E,5,FALSE),"")</f>
        <v/>
      </c>
      <c r="G45" s="6"/>
      <c r="H45" s="6"/>
      <c r="I45" s="14">
        <v>10</v>
      </c>
      <c r="J45" s="15">
        <f t="shared" si="25"/>
        <v>45</v>
      </c>
      <c r="K45" s="15">
        <f t="shared" si="26"/>
        <v>15</v>
      </c>
      <c r="L45" s="8">
        <f t="shared" si="27"/>
        <v>9</v>
      </c>
      <c r="M45" s="6" t="s">
        <v>763</v>
      </c>
      <c r="N45" s="9" t="str">
        <f t="shared" si="41"/>
        <v/>
      </c>
      <c r="O45" s="10" t="str">
        <f t="shared" si="42"/>
        <v/>
      </c>
      <c r="P45" s="8" t="str">
        <f t="shared" si="28"/>
        <v/>
      </c>
      <c r="Q45" s="8" t="str">
        <f t="shared" si="29"/>
        <v/>
      </c>
      <c r="R45" s="9" t="str">
        <f>IF(AB45="","",WORKDAY.INTL(W45,AA45,V45,'Resmi Tatiller'!$A$2:$A$17))</f>
        <v/>
      </c>
      <c r="S45" s="10" t="str">
        <f t="shared" si="30"/>
        <v/>
      </c>
      <c r="T45" s="8" t="str">
        <f t="shared" si="31"/>
        <v>Boş</v>
      </c>
      <c r="U45" s="8">
        <f t="shared" si="32"/>
        <v>540</v>
      </c>
      <c r="V45" s="11" t="str">
        <f t="shared" si="33"/>
        <v>0000011</v>
      </c>
      <c r="W45" s="9" t="str">
        <f>IF(OR(N45="",O45=""),"",IF($AD45="24 Saat",N45,IF($AD45="12 Saat",IF(O45&gt;=TIME(20,0,0),WORKDAY.INTL(N45,1,V45,'Resmi Tatiller'!$A$2:$A$17),WORKDAY.INTL(N45-1,1,V45,'Resmi Tatiller'!$A$2:$A$17)),IF($AD45="2 Vardiya",IF(O45&lt;TIME(6,0,0),N45-1,IF(O45&lt;TIME(8,0,0),WORKDAY.INTL(N45-1,1,V45,'Resmi Tatiller'!$A$2:$A$17),N45)),IF(O45&gt;=TIME(18,0,0),WORKDAY.INTL(N45,1,V45,'Resmi Tatiller'!$A$2:$A$17),WORKDAY.INTL(N45-1,1,V45,'Resmi Tatiller'!$A$2:$A$17))))))</f>
        <v/>
      </c>
      <c r="X45" s="8" t="str">
        <f t="shared" si="34"/>
        <v/>
      </c>
      <c r="Y45" s="11" t="str">
        <f t="shared" si="35"/>
        <v/>
      </c>
      <c r="Z45" s="11" t="str">
        <f t="shared" si="36"/>
        <v/>
      </c>
      <c r="AA45" s="11" t="str">
        <f t="shared" si="37"/>
        <v/>
      </c>
      <c r="AB45" s="11" t="str">
        <f t="shared" si="38"/>
        <v/>
      </c>
      <c r="AC45" s="12" t="str">
        <f t="shared" si="39"/>
        <v/>
      </c>
      <c r="AD45" s="6" t="str">
        <f t="shared" si="40"/>
        <v>Gündüz</v>
      </c>
      <c r="AE45" s="18" t="str">
        <f t="shared" si="43"/>
        <v/>
      </c>
      <c r="AF45" s="18" t="str">
        <f t="shared" si="44"/>
        <v/>
      </c>
      <c r="AG45" s="19" t="str">
        <f t="shared" si="45"/>
        <v/>
      </c>
      <c r="AH45" s="18" t="str">
        <f>IF(AF45="","",WORKDAY.INTL(AF45-1,1,V45,'Resmi Tatiller'!$A$2:$A$17))</f>
        <v/>
      </c>
      <c r="AI45" s="18" t="str">
        <f t="shared" si="46"/>
        <v/>
      </c>
      <c r="AJ45" s="18" t="str">
        <f>IF(AE45="","",IF(AH45&lt;&gt;AF45,AH45+TIME(8,0,0),IF(AG45&lt;TIME(8,0,0),AF45+TIME(8,0,0),IF(AG45&lt;TIME(12,0,0),AE45,IF(AG45&lt;TIME(12,45,0),AF45+TIME(12,45,0),IF(AG45&lt;TIME(15,0,0),AE45,IF(AG45&lt;TIME(15,15,0),AF45+TIME(15,15,0),IF(AG45&lt;TIME(18,0,0),AE45,WORKDAY.INTL(AF45,1,V45,'Resmi Tatiller'!$A$2:$A$17)+TIME(8,0,0)))))))))</f>
        <v/>
      </c>
      <c r="AK45" s="18" t="str">
        <f>IF(AE45="","",IF(AH45&lt;&gt;AF45,AH45+TIME(8,0,0),IF(AG45&lt;TIME(8,0,0),AF45+TIME(8,0,0),IF(AG45&lt;TIME(12,0,0),AE45,IF(AG45&lt;TIME(12,45,0),AF45+TIME(12,45,0),IF(AG45&lt;TIME(15,0,0),AE45,IF(AG45&lt;TIME(15,15,0),AF45+TIME(15,15,0),IF(AG45&lt;TIME(20,0,0),AE45,WORKDAY.INTL(AF45,1,V45,'Resmi Tatiller'!$A$2:$A$17)+TIME(8,0,0)))))))))</f>
        <v/>
      </c>
      <c r="AL45" s="18" t="str">
        <f t="shared" si="47"/>
        <v/>
      </c>
    </row>
    <row r="46" spans="1:38" x14ac:dyDescent="0.25">
      <c r="A46" s="6" t="str">
        <f t="shared" si="24"/>
        <v/>
      </c>
      <c r="B46" s="6"/>
      <c r="C46" s="7" t="str">
        <f>IFERROR(VLOOKUP(B46,'Ürün Veri'!$A:$E,2,FALSE),"")</f>
        <v/>
      </c>
      <c r="D46" s="7" t="str">
        <f>IFERROR(VLOOKUP(B46,'Ürün Veri'!$A:$E,3,FALSE),"")</f>
        <v/>
      </c>
      <c r="E46" s="7" t="str">
        <f>IFERROR(VLOOKUP(B46,'Ürün Veri'!$A:$E,4,FALSE),"")</f>
        <v/>
      </c>
      <c r="F46" s="7" t="str">
        <f>IFERROR(VLOOKUP(B46,'Ürün Veri'!$A:$E,5,FALSE),"")</f>
        <v/>
      </c>
      <c r="G46" s="6"/>
      <c r="H46" s="6"/>
      <c r="I46" s="14">
        <v>10</v>
      </c>
      <c r="J46" s="15">
        <f t="shared" si="25"/>
        <v>45</v>
      </c>
      <c r="K46" s="15">
        <f t="shared" si="26"/>
        <v>15</v>
      </c>
      <c r="L46" s="8">
        <f t="shared" si="27"/>
        <v>9</v>
      </c>
      <c r="M46" s="6" t="s">
        <v>763</v>
      </c>
      <c r="N46" s="9" t="str">
        <f t="shared" si="41"/>
        <v/>
      </c>
      <c r="O46" s="10" t="str">
        <f t="shared" si="42"/>
        <v/>
      </c>
      <c r="P46" s="8" t="str">
        <f t="shared" si="28"/>
        <v/>
      </c>
      <c r="Q46" s="8" t="str">
        <f t="shared" si="29"/>
        <v/>
      </c>
      <c r="R46" s="9" t="str">
        <f>IF(AB46="","",WORKDAY.INTL(W46,AA46,V46,'Resmi Tatiller'!$A$2:$A$17))</f>
        <v/>
      </c>
      <c r="S46" s="10" t="str">
        <f t="shared" si="30"/>
        <v/>
      </c>
      <c r="T46" s="8" t="str">
        <f t="shared" si="31"/>
        <v>Boş</v>
      </c>
      <c r="U46" s="8">
        <f t="shared" si="32"/>
        <v>540</v>
      </c>
      <c r="V46" s="11" t="str">
        <f t="shared" si="33"/>
        <v>0000011</v>
      </c>
      <c r="W46" s="9" t="str">
        <f>IF(OR(N46="",O46=""),"",IF($AD46="24 Saat",N46,IF($AD46="12 Saat",IF(O46&gt;=TIME(20,0,0),WORKDAY.INTL(N46,1,V46,'Resmi Tatiller'!$A$2:$A$17),WORKDAY.INTL(N46-1,1,V46,'Resmi Tatiller'!$A$2:$A$17)),IF($AD46="2 Vardiya",IF(O46&lt;TIME(6,0,0),N46-1,IF(O46&lt;TIME(8,0,0),WORKDAY.INTL(N46-1,1,V46,'Resmi Tatiller'!$A$2:$A$17),N46)),IF(O46&gt;=TIME(18,0,0),WORKDAY.INTL(N46,1,V46,'Resmi Tatiller'!$A$2:$A$17),WORKDAY.INTL(N46-1,1,V46,'Resmi Tatiller'!$A$2:$A$17))))))</f>
        <v/>
      </c>
      <c r="X46" s="8" t="str">
        <f t="shared" si="34"/>
        <v/>
      </c>
      <c r="Y46" s="11" t="str">
        <f t="shared" si="35"/>
        <v/>
      </c>
      <c r="Z46" s="11" t="str">
        <f t="shared" si="36"/>
        <v/>
      </c>
      <c r="AA46" s="11" t="str">
        <f t="shared" si="37"/>
        <v/>
      </c>
      <c r="AB46" s="11" t="str">
        <f t="shared" si="38"/>
        <v/>
      </c>
      <c r="AC46" s="12" t="str">
        <f t="shared" si="39"/>
        <v/>
      </c>
      <c r="AD46" s="6" t="str">
        <f t="shared" si="40"/>
        <v>Gündüz</v>
      </c>
      <c r="AE46" s="18" t="str">
        <f t="shared" si="43"/>
        <v/>
      </c>
      <c r="AF46" s="18" t="str">
        <f t="shared" si="44"/>
        <v/>
      </c>
      <c r="AG46" s="19" t="str">
        <f t="shared" si="45"/>
        <v/>
      </c>
      <c r="AH46" s="18" t="str">
        <f>IF(AF46="","",WORKDAY.INTL(AF46-1,1,V46,'Resmi Tatiller'!$A$2:$A$17))</f>
        <v/>
      </c>
      <c r="AI46" s="18" t="str">
        <f t="shared" si="46"/>
        <v/>
      </c>
      <c r="AJ46" s="18" t="str">
        <f>IF(AE46="","",IF(AH46&lt;&gt;AF46,AH46+TIME(8,0,0),IF(AG46&lt;TIME(8,0,0),AF46+TIME(8,0,0),IF(AG46&lt;TIME(12,0,0),AE46,IF(AG46&lt;TIME(12,45,0),AF46+TIME(12,45,0),IF(AG46&lt;TIME(15,0,0),AE46,IF(AG46&lt;TIME(15,15,0),AF46+TIME(15,15,0),IF(AG46&lt;TIME(18,0,0),AE46,WORKDAY.INTL(AF46,1,V46,'Resmi Tatiller'!$A$2:$A$17)+TIME(8,0,0)))))))))</f>
        <v/>
      </c>
      <c r="AK46" s="18" t="str">
        <f>IF(AE46="","",IF(AH46&lt;&gt;AF46,AH46+TIME(8,0,0),IF(AG46&lt;TIME(8,0,0),AF46+TIME(8,0,0),IF(AG46&lt;TIME(12,0,0),AE46,IF(AG46&lt;TIME(12,45,0),AF46+TIME(12,45,0),IF(AG46&lt;TIME(15,0,0),AE46,IF(AG46&lt;TIME(15,15,0),AF46+TIME(15,15,0),IF(AG46&lt;TIME(20,0,0),AE46,WORKDAY.INTL(AF46,1,V46,'Resmi Tatiller'!$A$2:$A$17)+TIME(8,0,0)))))))))</f>
        <v/>
      </c>
      <c r="AL46" s="18" t="str">
        <f t="shared" si="47"/>
        <v/>
      </c>
    </row>
    <row r="47" spans="1:38" x14ac:dyDescent="0.25">
      <c r="A47" s="6" t="str">
        <f t="shared" si="24"/>
        <v/>
      </c>
      <c r="B47" s="6"/>
      <c r="C47" s="7" t="str">
        <f>IFERROR(VLOOKUP(B47,'Ürün Veri'!$A:$E,2,FALSE),"")</f>
        <v/>
      </c>
      <c r="D47" s="7" t="str">
        <f>IFERROR(VLOOKUP(B47,'Ürün Veri'!$A:$E,3,FALSE),"")</f>
        <v/>
      </c>
      <c r="E47" s="7" t="str">
        <f>IFERROR(VLOOKUP(B47,'Ürün Veri'!$A:$E,4,FALSE),"")</f>
        <v/>
      </c>
      <c r="F47" s="7" t="str">
        <f>IFERROR(VLOOKUP(B47,'Ürün Veri'!$A:$E,5,FALSE),"")</f>
        <v/>
      </c>
      <c r="G47" s="6"/>
      <c r="H47" s="6"/>
      <c r="I47" s="14">
        <v>10</v>
      </c>
      <c r="J47" s="15">
        <f t="shared" si="25"/>
        <v>45</v>
      </c>
      <c r="K47" s="15">
        <f t="shared" si="26"/>
        <v>15</v>
      </c>
      <c r="L47" s="8">
        <f t="shared" si="27"/>
        <v>9</v>
      </c>
      <c r="M47" s="6" t="s">
        <v>763</v>
      </c>
      <c r="N47" s="9" t="str">
        <f t="shared" si="41"/>
        <v/>
      </c>
      <c r="O47" s="10" t="str">
        <f t="shared" si="42"/>
        <v/>
      </c>
      <c r="P47" s="8" t="str">
        <f t="shared" si="28"/>
        <v/>
      </c>
      <c r="Q47" s="8" t="str">
        <f t="shared" si="29"/>
        <v/>
      </c>
      <c r="R47" s="9" t="str">
        <f>IF(AB47="","",WORKDAY.INTL(W47,AA47,V47,'Resmi Tatiller'!$A$2:$A$17))</f>
        <v/>
      </c>
      <c r="S47" s="10" t="str">
        <f t="shared" si="30"/>
        <v/>
      </c>
      <c r="T47" s="8" t="str">
        <f t="shared" si="31"/>
        <v>Boş</v>
      </c>
      <c r="U47" s="8">
        <f t="shared" si="32"/>
        <v>540</v>
      </c>
      <c r="V47" s="11" t="str">
        <f t="shared" si="33"/>
        <v>0000011</v>
      </c>
      <c r="W47" s="9" t="str">
        <f>IF(OR(N47="",O47=""),"",IF($AD47="24 Saat",N47,IF($AD47="12 Saat",IF(O47&gt;=TIME(20,0,0),WORKDAY.INTL(N47,1,V47,'Resmi Tatiller'!$A$2:$A$17),WORKDAY.INTL(N47-1,1,V47,'Resmi Tatiller'!$A$2:$A$17)),IF($AD47="2 Vardiya",IF(O47&lt;TIME(6,0,0),N47-1,IF(O47&lt;TIME(8,0,0),WORKDAY.INTL(N47-1,1,V47,'Resmi Tatiller'!$A$2:$A$17),N47)),IF(O47&gt;=TIME(18,0,0),WORKDAY.INTL(N47,1,V47,'Resmi Tatiller'!$A$2:$A$17),WORKDAY.INTL(N47-1,1,V47,'Resmi Tatiller'!$A$2:$A$17))))))</f>
        <v/>
      </c>
      <c r="X47" s="8" t="str">
        <f t="shared" si="34"/>
        <v/>
      </c>
      <c r="Y47" s="11" t="str">
        <f t="shared" si="35"/>
        <v/>
      </c>
      <c r="Z47" s="11" t="str">
        <f t="shared" si="36"/>
        <v/>
      </c>
      <c r="AA47" s="11" t="str">
        <f t="shared" si="37"/>
        <v/>
      </c>
      <c r="AB47" s="11" t="str">
        <f t="shared" si="38"/>
        <v/>
      </c>
      <c r="AC47" s="12" t="str">
        <f t="shared" si="39"/>
        <v/>
      </c>
      <c r="AD47" s="6" t="str">
        <f t="shared" si="40"/>
        <v>Gündüz</v>
      </c>
      <c r="AE47" s="18" t="str">
        <f t="shared" si="43"/>
        <v/>
      </c>
      <c r="AF47" s="18" t="str">
        <f t="shared" si="44"/>
        <v/>
      </c>
      <c r="AG47" s="19" t="str">
        <f t="shared" si="45"/>
        <v/>
      </c>
      <c r="AH47" s="18" t="str">
        <f>IF(AF47="","",WORKDAY.INTL(AF47-1,1,V47,'Resmi Tatiller'!$A$2:$A$17))</f>
        <v/>
      </c>
      <c r="AI47" s="18" t="str">
        <f t="shared" si="46"/>
        <v/>
      </c>
      <c r="AJ47" s="18" t="str">
        <f>IF(AE47="","",IF(AH47&lt;&gt;AF47,AH47+TIME(8,0,0),IF(AG47&lt;TIME(8,0,0),AF47+TIME(8,0,0),IF(AG47&lt;TIME(12,0,0),AE47,IF(AG47&lt;TIME(12,45,0),AF47+TIME(12,45,0),IF(AG47&lt;TIME(15,0,0),AE47,IF(AG47&lt;TIME(15,15,0),AF47+TIME(15,15,0),IF(AG47&lt;TIME(18,0,0),AE47,WORKDAY.INTL(AF47,1,V47,'Resmi Tatiller'!$A$2:$A$17)+TIME(8,0,0)))))))))</f>
        <v/>
      </c>
      <c r="AK47" s="18" t="str">
        <f>IF(AE47="","",IF(AH47&lt;&gt;AF47,AH47+TIME(8,0,0),IF(AG47&lt;TIME(8,0,0),AF47+TIME(8,0,0),IF(AG47&lt;TIME(12,0,0),AE47,IF(AG47&lt;TIME(12,45,0),AF47+TIME(12,45,0),IF(AG47&lt;TIME(15,0,0),AE47,IF(AG47&lt;TIME(15,15,0),AF47+TIME(15,15,0),IF(AG47&lt;TIME(20,0,0),AE47,WORKDAY.INTL(AF47,1,V47,'Resmi Tatiller'!$A$2:$A$17)+TIME(8,0,0)))))))))</f>
        <v/>
      </c>
      <c r="AL47" s="18" t="str">
        <f t="shared" si="47"/>
        <v/>
      </c>
    </row>
    <row r="48" spans="1:38" x14ac:dyDescent="0.25">
      <c r="A48" s="6" t="str">
        <f t="shared" si="24"/>
        <v/>
      </c>
      <c r="B48" s="6"/>
      <c r="C48" s="7" t="str">
        <f>IFERROR(VLOOKUP(B48,'Ürün Veri'!$A:$E,2,FALSE),"")</f>
        <v/>
      </c>
      <c r="D48" s="7" t="str">
        <f>IFERROR(VLOOKUP(B48,'Ürün Veri'!$A:$E,3,FALSE),"")</f>
        <v/>
      </c>
      <c r="E48" s="7" t="str">
        <f>IFERROR(VLOOKUP(B48,'Ürün Veri'!$A:$E,4,FALSE),"")</f>
        <v/>
      </c>
      <c r="F48" s="7" t="str">
        <f>IFERROR(VLOOKUP(B48,'Ürün Veri'!$A:$E,5,FALSE),"")</f>
        <v/>
      </c>
      <c r="G48" s="6"/>
      <c r="H48" s="6"/>
      <c r="I48" s="14">
        <v>10</v>
      </c>
      <c r="J48" s="15">
        <f t="shared" si="25"/>
        <v>45</v>
      </c>
      <c r="K48" s="15">
        <f t="shared" si="26"/>
        <v>15</v>
      </c>
      <c r="L48" s="8">
        <f t="shared" si="27"/>
        <v>9</v>
      </c>
      <c r="M48" s="6" t="s">
        <v>763</v>
      </c>
      <c r="N48" s="9" t="str">
        <f t="shared" si="41"/>
        <v/>
      </c>
      <c r="O48" s="10" t="str">
        <f t="shared" si="42"/>
        <v/>
      </c>
      <c r="P48" s="8" t="str">
        <f t="shared" si="28"/>
        <v/>
      </c>
      <c r="Q48" s="8" t="str">
        <f t="shared" si="29"/>
        <v/>
      </c>
      <c r="R48" s="9" t="str">
        <f>IF(AB48="","",WORKDAY.INTL(W48,AA48,V48,'Resmi Tatiller'!$A$2:$A$17))</f>
        <v/>
      </c>
      <c r="S48" s="10" t="str">
        <f t="shared" si="30"/>
        <v/>
      </c>
      <c r="T48" s="8" t="str">
        <f t="shared" si="31"/>
        <v>Boş</v>
      </c>
      <c r="U48" s="8">
        <f t="shared" si="32"/>
        <v>540</v>
      </c>
      <c r="V48" s="11" t="str">
        <f t="shared" si="33"/>
        <v>0000011</v>
      </c>
      <c r="W48" s="9" t="str">
        <f>IF(OR(N48="",O48=""),"",IF($AD48="24 Saat",N48,IF($AD48="12 Saat",IF(O48&gt;=TIME(20,0,0),WORKDAY.INTL(N48,1,V48,'Resmi Tatiller'!$A$2:$A$17),WORKDAY.INTL(N48-1,1,V48,'Resmi Tatiller'!$A$2:$A$17)),IF($AD48="2 Vardiya",IF(O48&lt;TIME(6,0,0),N48-1,IF(O48&lt;TIME(8,0,0),WORKDAY.INTL(N48-1,1,V48,'Resmi Tatiller'!$A$2:$A$17),N48)),IF(O48&gt;=TIME(18,0,0),WORKDAY.INTL(N48,1,V48,'Resmi Tatiller'!$A$2:$A$17),WORKDAY.INTL(N48-1,1,V48,'Resmi Tatiller'!$A$2:$A$17))))))</f>
        <v/>
      </c>
      <c r="X48" s="8" t="str">
        <f t="shared" si="34"/>
        <v/>
      </c>
      <c r="Y48" s="11" t="str">
        <f t="shared" si="35"/>
        <v/>
      </c>
      <c r="Z48" s="11" t="str">
        <f t="shared" si="36"/>
        <v/>
      </c>
      <c r="AA48" s="11" t="str">
        <f t="shared" si="37"/>
        <v/>
      </c>
      <c r="AB48" s="11" t="str">
        <f t="shared" si="38"/>
        <v/>
      </c>
      <c r="AC48" s="12" t="str">
        <f t="shared" si="39"/>
        <v/>
      </c>
      <c r="AD48" s="6" t="str">
        <f t="shared" si="40"/>
        <v>Gündüz</v>
      </c>
      <c r="AE48" s="18" t="str">
        <f t="shared" si="43"/>
        <v/>
      </c>
      <c r="AF48" s="18" t="str">
        <f t="shared" si="44"/>
        <v/>
      </c>
      <c r="AG48" s="19" t="str">
        <f t="shared" si="45"/>
        <v/>
      </c>
      <c r="AH48" s="18" t="str">
        <f>IF(AF48="","",WORKDAY.INTL(AF48-1,1,V48,'Resmi Tatiller'!$A$2:$A$17))</f>
        <v/>
      </c>
      <c r="AI48" s="18" t="str">
        <f t="shared" si="46"/>
        <v/>
      </c>
      <c r="AJ48" s="18" t="str">
        <f>IF(AE48="","",IF(AH48&lt;&gt;AF48,AH48+TIME(8,0,0),IF(AG48&lt;TIME(8,0,0),AF48+TIME(8,0,0),IF(AG48&lt;TIME(12,0,0),AE48,IF(AG48&lt;TIME(12,45,0),AF48+TIME(12,45,0),IF(AG48&lt;TIME(15,0,0),AE48,IF(AG48&lt;TIME(15,15,0),AF48+TIME(15,15,0),IF(AG48&lt;TIME(18,0,0),AE48,WORKDAY.INTL(AF48,1,V48,'Resmi Tatiller'!$A$2:$A$17)+TIME(8,0,0)))))))))</f>
        <v/>
      </c>
      <c r="AK48" s="18" t="str">
        <f>IF(AE48="","",IF(AH48&lt;&gt;AF48,AH48+TIME(8,0,0),IF(AG48&lt;TIME(8,0,0),AF48+TIME(8,0,0),IF(AG48&lt;TIME(12,0,0),AE48,IF(AG48&lt;TIME(12,45,0),AF48+TIME(12,45,0),IF(AG48&lt;TIME(15,0,0),AE48,IF(AG48&lt;TIME(15,15,0),AF48+TIME(15,15,0),IF(AG48&lt;TIME(20,0,0),AE48,WORKDAY.INTL(AF48,1,V48,'Resmi Tatiller'!$A$2:$A$17)+TIME(8,0,0)))))))))</f>
        <v/>
      </c>
      <c r="AL48" s="18" t="str">
        <f t="shared" si="47"/>
        <v/>
      </c>
    </row>
    <row r="49" spans="1:38" x14ac:dyDescent="0.25">
      <c r="A49" s="6" t="str">
        <f t="shared" si="24"/>
        <v/>
      </c>
      <c r="B49" s="6"/>
      <c r="C49" s="7" t="str">
        <f>IFERROR(VLOOKUP(B49,'Ürün Veri'!$A:$E,2,FALSE),"")</f>
        <v/>
      </c>
      <c r="D49" s="7" t="str">
        <f>IFERROR(VLOOKUP(B49,'Ürün Veri'!$A:$E,3,FALSE),"")</f>
        <v/>
      </c>
      <c r="E49" s="7" t="str">
        <f>IFERROR(VLOOKUP(B49,'Ürün Veri'!$A:$E,4,FALSE),"")</f>
        <v/>
      </c>
      <c r="F49" s="7" t="str">
        <f>IFERROR(VLOOKUP(B49,'Ürün Veri'!$A:$E,5,FALSE),"")</f>
        <v/>
      </c>
      <c r="G49" s="6"/>
      <c r="H49" s="6"/>
      <c r="I49" s="14">
        <v>10</v>
      </c>
      <c r="J49" s="15">
        <f t="shared" si="25"/>
        <v>45</v>
      </c>
      <c r="K49" s="15">
        <f t="shared" si="26"/>
        <v>15</v>
      </c>
      <c r="L49" s="8">
        <f t="shared" si="27"/>
        <v>9</v>
      </c>
      <c r="M49" s="6" t="s">
        <v>763</v>
      </c>
      <c r="N49" s="9" t="str">
        <f t="shared" si="41"/>
        <v/>
      </c>
      <c r="O49" s="10" t="str">
        <f t="shared" si="42"/>
        <v/>
      </c>
      <c r="P49" s="8" t="str">
        <f t="shared" si="28"/>
        <v/>
      </c>
      <c r="Q49" s="8" t="str">
        <f t="shared" si="29"/>
        <v/>
      </c>
      <c r="R49" s="9" t="str">
        <f>IF(AB49="","",WORKDAY.INTL(W49,AA49,V49,'Resmi Tatiller'!$A$2:$A$17))</f>
        <v/>
      </c>
      <c r="S49" s="10" t="str">
        <f t="shared" si="30"/>
        <v/>
      </c>
      <c r="T49" s="8" t="str">
        <f t="shared" si="31"/>
        <v>Boş</v>
      </c>
      <c r="U49" s="8">
        <f t="shared" si="32"/>
        <v>540</v>
      </c>
      <c r="V49" s="11" t="str">
        <f t="shared" si="33"/>
        <v>0000011</v>
      </c>
      <c r="W49" s="9" t="str">
        <f>IF(OR(N49="",O49=""),"",IF($AD49="24 Saat",N49,IF($AD49="12 Saat",IF(O49&gt;=TIME(20,0,0),WORKDAY.INTL(N49,1,V49,'Resmi Tatiller'!$A$2:$A$17),WORKDAY.INTL(N49-1,1,V49,'Resmi Tatiller'!$A$2:$A$17)),IF($AD49="2 Vardiya",IF(O49&lt;TIME(6,0,0),N49-1,IF(O49&lt;TIME(8,0,0),WORKDAY.INTL(N49-1,1,V49,'Resmi Tatiller'!$A$2:$A$17),N49)),IF(O49&gt;=TIME(18,0,0),WORKDAY.INTL(N49,1,V49,'Resmi Tatiller'!$A$2:$A$17),WORKDAY.INTL(N49-1,1,V49,'Resmi Tatiller'!$A$2:$A$17))))))</f>
        <v/>
      </c>
      <c r="X49" s="8" t="str">
        <f t="shared" si="34"/>
        <v/>
      </c>
      <c r="Y49" s="11" t="str">
        <f t="shared" si="35"/>
        <v/>
      </c>
      <c r="Z49" s="11" t="str">
        <f t="shared" si="36"/>
        <v/>
      </c>
      <c r="AA49" s="11" t="str">
        <f t="shared" si="37"/>
        <v/>
      </c>
      <c r="AB49" s="11" t="str">
        <f t="shared" si="38"/>
        <v/>
      </c>
      <c r="AC49" s="12" t="str">
        <f t="shared" si="39"/>
        <v/>
      </c>
      <c r="AD49" s="6" t="str">
        <f t="shared" si="40"/>
        <v>Gündüz</v>
      </c>
      <c r="AE49" s="18" t="str">
        <f t="shared" si="43"/>
        <v/>
      </c>
      <c r="AF49" s="18" t="str">
        <f t="shared" si="44"/>
        <v/>
      </c>
      <c r="AG49" s="19" t="str">
        <f t="shared" si="45"/>
        <v/>
      </c>
      <c r="AH49" s="18" t="str">
        <f>IF(AF49="","",WORKDAY.INTL(AF49-1,1,V49,'Resmi Tatiller'!$A$2:$A$17))</f>
        <v/>
      </c>
      <c r="AI49" s="18" t="str">
        <f t="shared" si="46"/>
        <v/>
      </c>
      <c r="AJ49" s="18" t="str">
        <f>IF(AE49="","",IF(AH49&lt;&gt;AF49,AH49+TIME(8,0,0),IF(AG49&lt;TIME(8,0,0),AF49+TIME(8,0,0),IF(AG49&lt;TIME(12,0,0),AE49,IF(AG49&lt;TIME(12,45,0),AF49+TIME(12,45,0),IF(AG49&lt;TIME(15,0,0),AE49,IF(AG49&lt;TIME(15,15,0),AF49+TIME(15,15,0),IF(AG49&lt;TIME(18,0,0),AE49,WORKDAY.INTL(AF49,1,V49,'Resmi Tatiller'!$A$2:$A$17)+TIME(8,0,0)))))))))</f>
        <v/>
      </c>
      <c r="AK49" s="18" t="str">
        <f>IF(AE49="","",IF(AH49&lt;&gt;AF49,AH49+TIME(8,0,0),IF(AG49&lt;TIME(8,0,0),AF49+TIME(8,0,0),IF(AG49&lt;TIME(12,0,0),AE49,IF(AG49&lt;TIME(12,45,0),AF49+TIME(12,45,0),IF(AG49&lt;TIME(15,0,0),AE49,IF(AG49&lt;TIME(15,15,0),AF49+TIME(15,15,0),IF(AG49&lt;TIME(20,0,0),AE49,WORKDAY.INTL(AF49,1,V49,'Resmi Tatiller'!$A$2:$A$17)+TIME(8,0,0)))))))))</f>
        <v/>
      </c>
      <c r="AL49" s="18" t="str">
        <f t="shared" si="47"/>
        <v/>
      </c>
    </row>
    <row r="50" spans="1:38" x14ac:dyDescent="0.25">
      <c r="A50" s="6" t="str">
        <f t="shared" si="24"/>
        <v/>
      </c>
      <c r="B50" s="6"/>
      <c r="C50" s="7" t="str">
        <f>IFERROR(VLOOKUP(B50,'Ürün Veri'!$A:$E,2,FALSE),"")</f>
        <v/>
      </c>
      <c r="D50" s="7" t="str">
        <f>IFERROR(VLOOKUP(B50,'Ürün Veri'!$A:$E,3,FALSE),"")</f>
        <v/>
      </c>
      <c r="E50" s="7" t="str">
        <f>IFERROR(VLOOKUP(B50,'Ürün Veri'!$A:$E,4,FALSE),"")</f>
        <v/>
      </c>
      <c r="F50" s="7" t="str">
        <f>IFERROR(VLOOKUP(B50,'Ürün Veri'!$A:$E,5,FALSE),"")</f>
        <v/>
      </c>
      <c r="G50" s="6"/>
      <c r="H50" s="6"/>
      <c r="I50" s="14">
        <v>10</v>
      </c>
      <c r="J50" s="15">
        <f t="shared" si="25"/>
        <v>45</v>
      </c>
      <c r="K50" s="15">
        <f t="shared" si="26"/>
        <v>15</v>
      </c>
      <c r="L50" s="8">
        <f t="shared" si="27"/>
        <v>9</v>
      </c>
      <c r="M50" s="6" t="s">
        <v>763</v>
      </c>
      <c r="N50" s="9" t="str">
        <f t="shared" si="41"/>
        <v/>
      </c>
      <c r="O50" s="10" t="str">
        <f t="shared" si="42"/>
        <v/>
      </c>
      <c r="P50" s="8" t="str">
        <f t="shared" si="28"/>
        <v/>
      </c>
      <c r="Q50" s="8" t="str">
        <f t="shared" si="29"/>
        <v/>
      </c>
      <c r="R50" s="9" t="str">
        <f>IF(AB50="","",WORKDAY.INTL(W50,AA50,V50,'Resmi Tatiller'!$A$2:$A$17))</f>
        <v/>
      </c>
      <c r="S50" s="10" t="str">
        <f t="shared" si="30"/>
        <v/>
      </c>
      <c r="T50" s="8" t="str">
        <f t="shared" si="31"/>
        <v>Boş</v>
      </c>
      <c r="U50" s="8">
        <f t="shared" si="32"/>
        <v>540</v>
      </c>
      <c r="V50" s="11" t="str">
        <f t="shared" si="33"/>
        <v>0000011</v>
      </c>
      <c r="W50" s="9" t="str">
        <f>IF(OR(N50="",O50=""),"",IF($AD50="24 Saat",N50,IF($AD50="12 Saat",IF(O50&gt;=TIME(20,0,0),WORKDAY.INTL(N50,1,V50,'Resmi Tatiller'!$A$2:$A$17),WORKDAY.INTL(N50-1,1,V50,'Resmi Tatiller'!$A$2:$A$17)),IF($AD50="2 Vardiya",IF(O50&lt;TIME(6,0,0),N50-1,IF(O50&lt;TIME(8,0,0),WORKDAY.INTL(N50-1,1,V50,'Resmi Tatiller'!$A$2:$A$17),N50)),IF(O50&gt;=TIME(18,0,0),WORKDAY.INTL(N50,1,V50,'Resmi Tatiller'!$A$2:$A$17),WORKDAY.INTL(N50-1,1,V50,'Resmi Tatiller'!$A$2:$A$17))))))</f>
        <v/>
      </c>
      <c r="X50" s="8" t="str">
        <f t="shared" si="34"/>
        <v/>
      </c>
      <c r="Y50" s="11" t="str">
        <f t="shared" si="35"/>
        <v/>
      </c>
      <c r="Z50" s="11" t="str">
        <f t="shared" si="36"/>
        <v/>
      </c>
      <c r="AA50" s="11" t="str">
        <f t="shared" si="37"/>
        <v/>
      </c>
      <c r="AB50" s="11" t="str">
        <f t="shared" si="38"/>
        <v/>
      </c>
      <c r="AC50" s="12" t="str">
        <f t="shared" si="39"/>
        <v/>
      </c>
      <c r="AD50" s="6" t="str">
        <f t="shared" si="40"/>
        <v>Gündüz</v>
      </c>
      <c r="AE50" s="18" t="str">
        <f t="shared" si="43"/>
        <v/>
      </c>
      <c r="AF50" s="18" t="str">
        <f t="shared" si="44"/>
        <v/>
      </c>
      <c r="AG50" s="19" t="str">
        <f t="shared" si="45"/>
        <v/>
      </c>
      <c r="AH50" s="18" t="str">
        <f>IF(AF50="","",WORKDAY.INTL(AF50-1,1,V50,'Resmi Tatiller'!$A$2:$A$17))</f>
        <v/>
      </c>
      <c r="AI50" s="18" t="str">
        <f t="shared" si="46"/>
        <v/>
      </c>
      <c r="AJ50" s="18" t="str">
        <f>IF(AE50="","",IF(AH50&lt;&gt;AF50,AH50+TIME(8,0,0),IF(AG50&lt;TIME(8,0,0),AF50+TIME(8,0,0),IF(AG50&lt;TIME(12,0,0),AE50,IF(AG50&lt;TIME(12,45,0),AF50+TIME(12,45,0),IF(AG50&lt;TIME(15,0,0),AE50,IF(AG50&lt;TIME(15,15,0),AF50+TIME(15,15,0),IF(AG50&lt;TIME(18,0,0),AE50,WORKDAY.INTL(AF50,1,V50,'Resmi Tatiller'!$A$2:$A$17)+TIME(8,0,0)))))))))</f>
        <v/>
      </c>
      <c r="AK50" s="18" t="str">
        <f>IF(AE50="","",IF(AH50&lt;&gt;AF50,AH50+TIME(8,0,0),IF(AG50&lt;TIME(8,0,0),AF50+TIME(8,0,0),IF(AG50&lt;TIME(12,0,0),AE50,IF(AG50&lt;TIME(12,45,0),AF50+TIME(12,45,0),IF(AG50&lt;TIME(15,0,0),AE50,IF(AG50&lt;TIME(15,15,0),AF50+TIME(15,15,0),IF(AG50&lt;TIME(20,0,0),AE50,WORKDAY.INTL(AF50,1,V50,'Resmi Tatiller'!$A$2:$A$17)+TIME(8,0,0)))))))))</f>
        <v/>
      </c>
      <c r="AL50" s="18" t="str">
        <f t="shared" si="47"/>
        <v/>
      </c>
    </row>
    <row r="51" spans="1:38" x14ac:dyDescent="0.25">
      <c r="A51" s="6" t="str">
        <f t="shared" si="24"/>
        <v/>
      </c>
      <c r="B51" s="6"/>
      <c r="C51" s="7" t="str">
        <f>IFERROR(VLOOKUP(B51,'Ürün Veri'!$A:$E,2,FALSE),"")</f>
        <v/>
      </c>
      <c r="D51" s="7" t="str">
        <f>IFERROR(VLOOKUP(B51,'Ürün Veri'!$A:$E,3,FALSE),"")</f>
        <v/>
      </c>
      <c r="E51" s="7" t="str">
        <f>IFERROR(VLOOKUP(B51,'Ürün Veri'!$A:$E,4,FALSE),"")</f>
        <v/>
      </c>
      <c r="F51" s="7" t="str">
        <f>IFERROR(VLOOKUP(B51,'Ürün Veri'!$A:$E,5,FALSE),"")</f>
        <v/>
      </c>
      <c r="G51" s="6"/>
      <c r="H51" s="6"/>
      <c r="I51" s="14">
        <v>10</v>
      </c>
      <c r="J51" s="15">
        <f t="shared" si="25"/>
        <v>45</v>
      </c>
      <c r="K51" s="15">
        <f t="shared" si="26"/>
        <v>15</v>
      </c>
      <c r="L51" s="8">
        <f t="shared" si="27"/>
        <v>9</v>
      </c>
      <c r="M51" s="6" t="s">
        <v>763</v>
      </c>
      <c r="N51" s="9" t="str">
        <f t="shared" si="41"/>
        <v/>
      </c>
      <c r="O51" s="10" t="str">
        <f t="shared" si="42"/>
        <v/>
      </c>
      <c r="P51" s="8" t="str">
        <f t="shared" si="28"/>
        <v/>
      </c>
      <c r="Q51" s="8" t="str">
        <f t="shared" si="29"/>
        <v/>
      </c>
      <c r="R51" s="9" t="str">
        <f>IF(AB51="","",WORKDAY.INTL(W51,AA51,V51,'Resmi Tatiller'!$A$2:$A$17))</f>
        <v/>
      </c>
      <c r="S51" s="10" t="str">
        <f t="shared" si="30"/>
        <v/>
      </c>
      <c r="T51" s="8" t="str">
        <f t="shared" si="31"/>
        <v>Boş</v>
      </c>
      <c r="U51" s="8">
        <f t="shared" si="32"/>
        <v>540</v>
      </c>
      <c r="V51" s="11" t="str">
        <f t="shared" si="33"/>
        <v>0000011</v>
      </c>
      <c r="W51" s="9" t="str">
        <f>IF(OR(N51="",O51=""),"",IF($AD51="24 Saat",N51,IF($AD51="12 Saat",IF(O51&gt;=TIME(20,0,0),WORKDAY.INTL(N51,1,V51,'Resmi Tatiller'!$A$2:$A$17),WORKDAY.INTL(N51-1,1,V51,'Resmi Tatiller'!$A$2:$A$17)),IF($AD51="2 Vardiya",IF(O51&lt;TIME(6,0,0),N51-1,IF(O51&lt;TIME(8,0,0),WORKDAY.INTL(N51-1,1,V51,'Resmi Tatiller'!$A$2:$A$17),N51)),IF(O51&gt;=TIME(18,0,0),WORKDAY.INTL(N51,1,V51,'Resmi Tatiller'!$A$2:$A$17),WORKDAY.INTL(N51-1,1,V51,'Resmi Tatiller'!$A$2:$A$17))))))</f>
        <v/>
      </c>
      <c r="X51" s="8" t="str">
        <f t="shared" si="34"/>
        <v/>
      </c>
      <c r="Y51" s="11" t="str">
        <f t="shared" si="35"/>
        <v/>
      </c>
      <c r="Z51" s="11" t="str">
        <f t="shared" si="36"/>
        <v/>
      </c>
      <c r="AA51" s="11" t="str">
        <f t="shared" si="37"/>
        <v/>
      </c>
      <c r="AB51" s="11" t="str">
        <f t="shared" si="38"/>
        <v/>
      </c>
      <c r="AC51" s="12" t="str">
        <f t="shared" si="39"/>
        <v/>
      </c>
      <c r="AD51" s="6" t="str">
        <f t="shared" si="40"/>
        <v>Gündüz</v>
      </c>
      <c r="AE51" s="18" t="str">
        <f t="shared" si="43"/>
        <v/>
      </c>
      <c r="AF51" s="18" t="str">
        <f t="shared" si="44"/>
        <v/>
      </c>
      <c r="AG51" s="19" t="str">
        <f t="shared" si="45"/>
        <v/>
      </c>
      <c r="AH51" s="18" t="str">
        <f>IF(AF51="","",WORKDAY.INTL(AF51-1,1,V51,'Resmi Tatiller'!$A$2:$A$17))</f>
        <v/>
      </c>
      <c r="AI51" s="18" t="str">
        <f t="shared" si="46"/>
        <v/>
      </c>
      <c r="AJ51" s="18" t="str">
        <f>IF(AE51="","",IF(AH51&lt;&gt;AF51,AH51+TIME(8,0,0),IF(AG51&lt;TIME(8,0,0),AF51+TIME(8,0,0),IF(AG51&lt;TIME(12,0,0),AE51,IF(AG51&lt;TIME(12,45,0),AF51+TIME(12,45,0),IF(AG51&lt;TIME(15,0,0),AE51,IF(AG51&lt;TIME(15,15,0),AF51+TIME(15,15,0),IF(AG51&lt;TIME(18,0,0),AE51,WORKDAY.INTL(AF51,1,V51,'Resmi Tatiller'!$A$2:$A$17)+TIME(8,0,0)))))))))</f>
        <v/>
      </c>
      <c r="AK51" s="18" t="str">
        <f>IF(AE51="","",IF(AH51&lt;&gt;AF51,AH51+TIME(8,0,0),IF(AG51&lt;TIME(8,0,0),AF51+TIME(8,0,0),IF(AG51&lt;TIME(12,0,0),AE51,IF(AG51&lt;TIME(12,45,0),AF51+TIME(12,45,0),IF(AG51&lt;TIME(15,0,0),AE51,IF(AG51&lt;TIME(15,15,0),AF51+TIME(15,15,0),IF(AG51&lt;TIME(20,0,0),AE51,WORKDAY.INTL(AF51,1,V51,'Resmi Tatiller'!$A$2:$A$17)+TIME(8,0,0)))))))))</f>
        <v/>
      </c>
      <c r="AL51" s="18" t="str">
        <f t="shared" si="47"/>
        <v/>
      </c>
    </row>
    <row r="52" spans="1:38" x14ac:dyDescent="0.25">
      <c r="A52" s="6" t="str">
        <f t="shared" si="24"/>
        <v/>
      </c>
      <c r="B52" s="6"/>
      <c r="C52" s="7" t="str">
        <f>IFERROR(VLOOKUP(B52,'Ürün Veri'!$A:$E,2,FALSE),"")</f>
        <v/>
      </c>
      <c r="D52" s="7" t="str">
        <f>IFERROR(VLOOKUP(B52,'Ürün Veri'!$A:$E,3,FALSE),"")</f>
        <v/>
      </c>
      <c r="E52" s="7" t="str">
        <f>IFERROR(VLOOKUP(B52,'Ürün Veri'!$A:$E,4,FALSE),"")</f>
        <v/>
      </c>
      <c r="F52" s="7" t="str">
        <f>IFERROR(VLOOKUP(B52,'Ürün Veri'!$A:$E,5,FALSE),"")</f>
        <v/>
      </c>
      <c r="G52" s="6"/>
      <c r="H52" s="6"/>
      <c r="I52" s="14">
        <v>10</v>
      </c>
      <c r="J52" s="15">
        <f t="shared" si="25"/>
        <v>45</v>
      </c>
      <c r="K52" s="15">
        <f t="shared" si="26"/>
        <v>15</v>
      </c>
      <c r="L52" s="8">
        <f t="shared" si="27"/>
        <v>9</v>
      </c>
      <c r="M52" s="6" t="s">
        <v>763</v>
      </c>
      <c r="N52" s="9" t="str">
        <f t="shared" si="41"/>
        <v/>
      </c>
      <c r="O52" s="10" t="str">
        <f t="shared" si="42"/>
        <v/>
      </c>
      <c r="P52" s="8" t="str">
        <f t="shared" si="28"/>
        <v/>
      </c>
      <c r="Q52" s="8" t="str">
        <f t="shared" si="29"/>
        <v/>
      </c>
      <c r="R52" s="9" t="str">
        <f>IF(AB52="","",WORKDAY.INTL(W52,AA52,V52,'Resmi Tatiller'!$A$2:$A$17))</f>
        <v/>
      </c>
      <c r="S52" s="10" t="str">
        <f t="shared" si="30"/>
        <v/>
      </c>
      <c r="T52" s="8" t="str">
        <f t="shared" si="31"/>
        <v>Boş</v>
      </c>
      <c r="U52" s="8">
        <f t="shared" si="32"/>
        <v>540</v>
      </c>
      <c r="V52" s="11" t="str">
        <f t="shared" si="33"/>
        <v>0000011</v>
      </c>
      <c r="W52" s="9" t="str">
        <f>IF(OR(N52="",O52=""),"",IF($AD52="24 Saat",N52,IF($AD52="12 Saat",IF(O52&gt;=TIME(20,0,0),WORKDAY.INTL(N52,1,V52,'Resmi Tatiller'!$A$2:$A$17),WORKDAY.INTL(N52-1,1,V52,'Resmi Tatiller'!$A$2:$A$17)),IF($AD52="2 Vardiya",IF(O52&lt;TIME(6,0,0),N52-1,IF(O52&lt;TIME(8,0,0),WORKDAY.INTL(N52-1,1,V52,'Resmi Tatiller'!$A$2:$A$17),N52)),IF(O52&gt;=TIME(18,0,0),WORKDAY.INTL(N52,1,V52,'Resmi Tatiller'!$A$2:$A$17),WORKDAY.INTL(N52-1,1,V52,'Resmi Tatiller'!$A$2:$A$17))))))</f>
        <v/>
      </c>
      <c r="X52" s="8" t="str">
        <f t="shared" si="34"/>
        <v/>
      </c>
      <c r="Y52" s="11" t="str">
        <f t="shared" si="35"/>
        <v/>
      </c>
      <c r="Z52" s="11" t="str">
        <f t="shared" si="36"/>
        <v/>
      </c>
      <c r="AA52" s="11" t="str">
        <f t="shared" si="37"/>
        <v/>
      </c>
      <c r="AB52" s="11" t="str">
        <f t="shared" si="38"/>
        <v/>
      </c>
      <c r="AC52" s="12" t="str">
        <f t="shared" si="39"/>
        <v/>
      </c>
      <c r="AD52" s="6" t="str">
        <f t="shared" si="40"/>
        <v>Gündüz</v>
      </c>
      <c r="AE52" s="18" t="str">
        <f t="shared" si="43"/>
        <v/>
      </c>
      <c r="AF52" s="18" t="str">
        <f t="shared" si="44"/>
        <v/>
      </c>
      <c r="AG52" s="19" t="str">
        <f t="shared" si="45"/>
        <v/>
      </c>
      <c r="AH52" s="18" t="str">
        <f>IF(AF52="","",WORKDAY.INTL(AF52-1,1,V52,'Resmi Tatiller'!$A$2:$A$17))</f>
        <v/>
      </c>
      <c r="AI52" s="18" t="str">
        <f t="shared" si="46"/>
        <v/>
      </c>
      <c r="AJ52" s="18" t="str">
        <f>IF(AE52="","",IF(AH52&lt;&gt;AF52,AH52+TIME(8,0,0),IF(AG52&lt;TIME(8,0,0),AF52+TIME(8,0,0),IF(AG52&lt;TIME(12,0,0),AE52,IF(AG52&lt;TIME(12,45,0),AF52+TIME(12,45,0),IF(AG52&lt;TIME(15,0,0),AE52,IF(AG52&lt;TIME(15,15,0),AF52+TIME(15,15,0),IF(AG52&lt;TIME(18,0,0),AE52,WORKDAY.INTL(AF52,1,V52,'Resmi Tatiller'!$A$2:$A$17)+TIME(8,0,0)))))))))</f>
        <v/>
      </c>
      <c r="AK52" s="18" t="str">
        <f>IF(AE52="","",IF(AH52&lt;&gt;AF52,AH52+TIME(8,0,0),IF(AG52&lt;TIME(8,0,0),AF52+TIME(8,0,0),IF(AG52&lt;TIME(12,0,0),AE52,IF(AG52&lt;TIME(12,45,0),AF52+TIME(12,45,0),IF(AG52&lt;TIME(15,0,0),AE52,IF(AG52&lt;TIME(15,15,0),AF52+TIME(15,15,0),IF(AG52&lt;TIME(20,0,0),AE52,WORKDAY.INTL(AF52,1,V52,'Resmi Tatiller'!$A$2:$A$17)+TIME(8,0,0)))))))))</f>
        <v/>
      </c>
      <c r="AL52" s="18" t="str">
        <f t="shared" si="47"/>
        <v/>
      </c>
    </row>
    <row r="53" spans="1:38" x14ac:dyDescent="0.25">
      <c r="A53" s="6" t="str">
        <f t="shared" si="24"/>
        <v/>
      </c>
      <c r="B53" s="6"/>
      <c r="C53" s="7" t="str">
        <f>IFERROR(VLOOKUP(B53,'Ürün Veri'!$A:$E,2,FALSE),"")</f>
        <v/>
      </c>
      <c r="D53" s="7" t="str">
        <f>IFERROR(VLOOKUP(B53,'Ürün Veri'!$A:$E,3,FALSE),"")</f>
        <v/>
      </c>
      <c r="E53" s="7" t="str">
        <f>IFERROR(VLOOKUP(B53,'Ürün Veri'!$A:$E,4,FALSE),"")</f>
        <v/>
      </c>
      <c r="F53" s="7" t="str">
        <f>IFERROR(VLOOKUP(B53,'Ürün Veri'!$A:$E,5,FALSE),"")</f>
        <v/>
      </c>
      <c r="G53" s="6"/>
      <c r="H53" s="6"/>
      <c r="I53" s="14">
        <v>10</v>
      </c>
      <c r="J53" s="15">
        <f t="shared" si="25"/>
        <v>45</v>
      </c>
      <c r="K53" s="15">
        <f t="shared" si="26"/>
        <v>15</v>
      </c>
      <c r="L53" s="8">
        <f t="shared" si="27"/>
        <v>9</v>
      </c>
      <c r="M53" s="6" t="s">
        <v>763</v>
      </c>
      <c r="N53" s="9" t="str">
        <f t="shared" si="41"/>
        <v/>
      </c>
      <c r="O53" s="10" t="str">
        <f t="shared" si="42"/>
        <v/>
      </c>
      <c r="P53" s="8" t="str">
        <f t="shared" si="28"/>
        <v/>
      </c>
      <c r="Q53" s="8" t="str">
        <f t="shared" si="29"/>
        <v/>
      </c>
      <c r="R53" s="9" t="str">
        <f>IF(AB53="","",WORKDAY.INTL(W53,AA53,V53,'Resmi Tatiller'!$A$2:$A$17))</f>
        <v/>
      </c>
      <c r="S53" s="10" t="str">
        <f t="shared" si="30"/>
        <v/>
      </c>
      <c r="T53" s="8" t="str">
        <f t="shared" si="31"/>
        <v>Boş</v>
      </c>
      <c r="U53" s="8">
        <f t="shared" si="32"/>
        <v>540</v>
      </c>
      <c r="V53" s="11" t="str">
        <f t="shared" si="33"/>
        <v>0000011</v>
      </c>
      <c r="W53" s="9" t="str">
        <f>IF(OR(N53="",O53=""),"",IF($AD53="24 Saat",N53,IF($AD53="12 Saat",IF(O53&gt;=TIME(20,0,0),WORKDAY.INTL(N53,1,V53,'Resmi Tatiller'!$A$2:$A$17),WORKDAY.INTL(N53-1,1,V53,'Resmi Tatiller'!$A$2:$A$17)),IF($AD53="2 Vardiya",IF(O53&lt;TIME(6,0,0),N53-1,IF(O53&lt;TIME(8,0,0),WORKDAY.INTL(N53-1,1,V53,'Resmi Tatiller'!$A$2:$A$17),N53)),IF(O53&gt;=TIME(18,0,0),WORKDAY.INTL(N53,1,V53,'Resmi Tatiller'!$A$2:$A$17),WORKDAY.INTL(N53-1,1,V53,'Resmi Tatiller'!$A$2:$A$17))))))</f>
        <v/>
      </c>
      <c r="X53" s="8" t="str">
        <f t="shared" si="34"/>
        <v/>
      </c>
      <c r="Y53" s="11" t="str">
        <f t="shared" si="35"/>
        <v/>
      </c>
      <c r="Z53" s="11" t="str">
        <f t="shared" si="36"/>
        <v/>
      </c>
      <c r="AA53" s="11" t="str">
        <f t="shared" si="37"/>
        <v/>
      </c>
      <c r="AB53" s="11" t="str">
        <f t="shared" si="38"/>
        <v/>
      </c>
      <c r="AC53" s="12" t="str">
        <f t="shared" si="39"/>
        <v/>
      </c>
      <c r="AD53" s="6" t="str">
        <f t="shared" si="40"/>
        <v>Gündüz</v>
      </c>
      <c r="AE53" s="18" t="str">
        <f t="shared" si="43"/>
        <v/>
      </c>
      <c r="AF53" s="18" t="str">
        <f t="shared" si="44"/>
        <v/>
      </c>
      <c r="AG53" s="19" t="str">
        <f t="shared" si="45"/>
        <v/>
      </c>
      <c r="AH53" s="18" t="str">
        <f>IF(AF53="","",WORKDAY.INTL(AF53-1,1,V53,'Resmi Tatiller'!$A$2:$A$17))</f>
        <v/>
      </c>
      <c r="AI53" s="18" t="str">
        <f t="shared" si="46"/>
        <v/>
      </c>
      <c r="AJ53" s="18" t="str">
        <f>IF(AE53="","",IF(AH53&lt;&gt;AF53,AH53+TIME(8,0,0),IF(AG53&lt;TIME(8,0,0),AF53+TIME(8,0,0),IF(AG53&lt;TIME(12,0,0),AE53,IF(AG53&lt;TIME(12,45,0),AF53+TIME(12,45,0),IF(AG53&lt;TIME(15,0,0),AE53,IF(AG53&lt;TIME(15,15,0),AF53+TIME(15,15,0),IF(AG53&lt;TIME(18,0,0),AE53,WORKDAY.INTL(AF53,1,V53,'Resmi Tatiller'!$A$2:$A$17)+TIME(8,0,0)))))))))</f>
        <v/>
      </c>
      <c r="AK53" s="18" t="str">
        <f>IF(AE53="","",IF(AH53&lt;&gt;AF53,AH53+TIME(8,0,0),IF(AG53&lt;TIME(8,0,0),AF53+TIME(8,0,0),IF(AG53&lt;TIME(12,0,0),AE53,IF(AG53&lt;TIME(12,45,0),AF53+TIME(12,45,0),IF(AG53&lt;TIME(15,0,0),AE53,IF(AG53&lt;TIME(15,15,0),AF53+TIME(15,15,0),IF(AG53&lt;TIME(20,0,0),AE53,WORKDAY.INTL(AF53,1,V53,'Resmi Tatiller'!$A$2:$A$17)+TIME(8,0,0)))))))))</f>
        <v/>
      </c>
      <c r="AL53" s="18" t="str">
        <f t="shared" si="47"/>
        <v/>
      </c>
    </row>
    <row r="54" spans="1:38" x14ac:dyDescent="0.25">
      <c r="A54" s="6" t="str">
        <f t="shared" si="24"/>
        <v/>
      </c>
      <c r="B54" s="6"/>
      <c r="C54" s="7" t="str">
        <f>IFERROR(VLOOKUP(B54,'Ürün Veri'!$A:$E,2,FALSE),"")</f>
        <v/>
      </c>
      <c r="D54" s="7" t="str">
        <f>IFERROR(VLOOKUP(B54,'Ürün Veri'!$A:$E,3,FALSE),"")</f>
        <v/>
      </c>
      <c r="E54" s="7" t="str">
        <f>IFERROR(VLOOKUP(B54,'Ürün Veri'!$A:$E,4,FALSE),"")</f>
        <v/>
      </c>
      <c r="F54" s="7" t="str">
        <f>IFERROR(VLOOKUP(B54,'Ürün Veri'!$A:$E,5,FALSE),"")</f>
        <v/>
      </c>
      <c r="G54" s="6"/>
      <c r="H54" s="6"/>
      <c r="I54" s="14">
        <v>10</v>
      </c>
      <c r="J54" s="15">
        <f t="shared" si="25"/>
        <v>45</v>
      </c>
      <c r="K54" s="15">
        <f t="shared" si="26"/>
        <v>15</v>
      </c>
      <c r="L54" s="8">
        <f t="shared" si="27"/>
        <v>9</v>
      </c>
      <c r="M54" s="6" t="s">
        <v>763</v>
      </c>
      <c r="N54" s="9" t="str">
        <f t="shared" si="41"/>
        <v/>
      </c>
      <c r="O54" s="10" t="str">
        <f t="shared" si="42"/>
        <v/>
      </c>
      <c r="P54" s="8" t="str">
        <f t="shared" si="28"/>
        <v/>
      </c>
      <c r="Q54" s="8" t="str">
        <f t="shared" si="29"/>
        <v/>
      </c>
      <c r="R54" s="9" t="str">
        <f>IF(AB54="","",WORKDAY.INTL(W54,AA54,V54,'Resmi Tatiller'!$A$2:$A$17))</f>
        <v/>
      </c>
      <c r="S54" s="10" t="str">
        <f t="shared" si="30"/>
        <v/>
      </c>
      <c r="T54" s="8" t="str">
        <f t="shared" si="31"/>
        <v>Boş</v>
      </c>
      <c r="U54" s="8">
        <f t="shared" si="32"/>
        <v>540</v>
      </c>
      <c r="V54" s="11" t="str">
        <f t="shared" si="33"/>
        <v>0000011</v>
      </c>
      <c r="W54" s="9" t="str">
        <f>IF(OR(N54="",O54=""),"",IF($AD54="24 Saat",N54,IF($AD54="12 Saat",IF(O54&gt;=TIME(20,0,0),WORKDAY.INTL(N54,1,V54,'Resmi Tatiller'!$A$2:$A$17),WORKDAY.INTL(N54-1,1,V54,'Resmi Tatiller'!$A$2:$A$17)),IF($AD54="2 Vardiya",IF(O54&lt;TIME(6,0,0),N54-1,IF(O54&lt;TIME(8,0,0),WORKDAY.INTL(N54-1,1,V54,'Resmi Tatiller'!$A$2:$A$17),N54)),IF(O54&gt;=TIME(18,0,0),WORKDAY.INTL(N54,1,V54,'Resmi Tatiller'!$A$2:$A$17),WORKDAY.INTL(N54-1,1,V54,'Resmi Tatiller'!$A$2:$A$17))))))</f>
        <v/>
      </c>
      <c r="X54" s="8" t="str">
        <f t="shared" si="34"/>
        <v/>
      </c>
      <c r="Y54" s="11" t="str">
        <f t="shared" si="35"/>
        <v/>
      </c>
      <c r="Z54" s="11" t="str">
        <f t="shared" si="36"/>
        <v/>
      </c>
      <c r="AA54" s="11" t="str">
        <f t="shared" si="37"/>
        <v/>
      </c>
      <c r="AB54" s="11" t="str">
        <f t="shared" si="38"/>
        <v/>
      </c>
      <c r="AC54" s="12" t="str">
        <f t="shared" si="39"/>
        <v/>
      </c>
      <c r="AD54" s="6" t="str">
        <f t="shared" si="40"/>
        <v>Gündüz</v>
      </c>
      <c r="AE54" s="18" t="str">
        <f t="shared" si="43"/>
        <v/>
      </c>
      <c r="AF54" s="18" t="str">
        <f t="shared" si="44"/>
        <v/>
      </c>
      <c r="AG54" s="19" t="str">
        <f t="shared" si="45"/>
        <v/>
      </c>
      <c r="AH54" s="18" t="str">
        <f>IF(AF54="","",WORKDAY.INTL(AF54-1,1,V54,'Resmi Tatiller'!$A$2:$A$17))</f>
        <v/>
      </c>
      <c r="AI54" s="18" t="str">
        <f t="shared" si="46"/>
        <v/>
      </c>
      <c r="AJ54" s="18" t="str">
        <f>IF(AE54="","",IF(AH54&lt;&gt;AF54,AH54+TIME(8,0,0),IF(AG54&lt;TIME(8,0,0),AF54+TIME(8,0,0),IF(AG54&lt;TIME(12,0,0),AE54,IF(AG54&lt;TIME(12,45,0),AF54+TIME(12,45,0),IF(AG54&lt;TIME(15,0,0),AE54,IF(AG54&lt;TIME(15,15,0),AF54+TIME(15,15,0),IF(AG54&lt;TIME(18,0,0),AE54,WORKDAY.INTL(AF54,1,V54,'Resmi Tatiller'!$A$2:$A$17)+TIME(8,0,0)))))))))</f>
        <v/>
      </c>
      <c r="AK54" s="18" t="str">
        <f>IF(AE54="","",IF(AH54&lt;&gt;AF54,AH54+TIME(8,0,0),IF(AG54&lt;TIME(8,0,0),AF54+TIME(8,0,0),IF(AG54&lt;TIME(12,0,0),AE54,IF(AG54&lt;TIME(12,45,0),AF54+TIME(12,45,0),IF(AG54&lt;TIME(15,0,0),AE54,IF(AG54&lt;TIME(15,15,0),AF54+TIME(15,15,0),IF(AG54&lt;TIME(20,0,0),AE54,WORKDAY.INTL(AF54,1,V54,'Resmi Tatiller'!$A$2:$A$17)+TIME(8,0,0)))))))))</f>
        <v/>
      </c>
      <c r="AL54" s="18" t="str">
        <f t="shared" si="47"/>
        <v/>
      </c>
    </row>
    <row r="55" spans="1:38" x14ac:dyDescent="0.25">
      <c r="A55" s="6" t="str">
        <f t="shared" si="24"/>
        <v/>
      </c>
      <c r="B55" s="6"/>
      <c r="C55" s="7" t="str">
        <f>IFERROR(VLOOKUP(B55,'Ürün Veri'!$A:$E,2,FALSE),"")</f>
        <v/>
      </c>
      <c r="D55" s="7" t="str">
        <f>IFERROR(VLOOKUP(B55,'Ürün Veri'!$A:$E,3,FALSE),"")</f>
        <v/>
      </c>
      <c r="E55" s="7" t="str">
        <f>IFERROR(VLOOKUP(B55,'Ürün Veri'!$A:$E,4,FALSE),"")</f>
        <v/>
      </c>
      <c r="F55" s="7" t="str">
        <f>IFERROR(VLOOKUP(B55,'Ürün Veri'!$A:$E,5,FALSE),"")</f>
        <v/>
      </c>
      <c r="G55" s="6"/>
      <c r="H55" s="6"/>
      <c r="I55" s="14">
        <v>10</v>
      </c>
      <c r="J55" s="15">
        <f t="shared" si="25"/>
        <v>45</v>
      </c>
      <c r="K55" s="15">
        <f t="shared" si="26"/>
        <v>15</v>
      </c>
      <c r="L55" s="8">
        <f t="shared" si="27"/>
        <v>9</v>
      </c>
      <c r="M55" s="6" t="s">
        <v>763</v>
      </c>
      <c r="N55" s="9" t="str">
        <f t="shared" si="41"/>
        <v/>
      </c>
      <c r="O55" s="10" t="str">
        <f t="shared" si="42"/>
        <v/>
      </c>
      <c r="P55" s="8" t="str">
        <f t="shared" si="28"/>
        <v/>
      </c>
      <c r="Q55" s="8" t="str">
        <f t="shared" si="29"/>
        <v/>
      </c>
      <c r="R55" s="9" t="str">
        <f>IF(AB55="","",WORKDAY.INTL(W55,AA55,V55,'Resmi Tatiller'!$A$2:$A$17))</f>
        <v/>
      </c>
      <c r="S55" s="10" t="str">
        <f t="shared" si="30"/>
        <v/>
      </c>
      <c r="T55" s="8" t="str">
        <f t="shared" si="31"/>
        <v>Boş</v>
      </c>
      <c r="U55" s="8">
        <f t="shared" si="32"/>
        <v>540</v>
      </c>
      <c r="V55" s="11" t="str">
        <f t="shared" si="33"/>
        <v>0000011</v>
      </c>
      <c r="W55" s="9" t="str">
        <f>IF(OR(N55="",O55=""),"",IF($AD55="24 Saat",N55,IF($AD55="12 Saat",IF(O55&gt;=TIME(20,0,0),WORKDAY.INTL(N55,1,V55,'Resmi Tatiller'!$A$2:$A$17),WORKDAY.INTL(N55-1,1,V55,'Resmi Tatiller'!$A$2:$A$17)),IF($AD55="2 Vardiya",IF(O55&lt;TIME(6,0,0),N55-1,IF(O55&lt;TIME(8,0,0),WORKDAY.INTL(N55-1,1,V55,'Resmi Tatiller'!$A$2:$A$17),N55)),IF(O55&gt;=TIME(18,0,0),WORKDAY.INTL(N55,1,V55,'Resmi Tatiller'!$A$2:$A$17),WORKDAY.INTL(N55-1,1,V55,'Resmi Tatiller'!$A$2:$A$17))))))</f>
        <v/>
      </c>
      <c r="X55" s="8" t="str">
        <f t="shared" si="34"/>
        <v/>
      </c>
      <c r="Y55" s="11" t="str">
        <f t="shared" si="35"/>
        <v/>
      </c>
      <c r="Z55" s="11" t="str">
        <f t="shared" si="36"/>
        <v/>
      </c>
      <c r="AA55" s="11" t="str">
        <f t="shared" si="37"/>
        <v/>
      </c>
      <c r="AB55" s="11" t="str">
        <f t="shared" si="38"/>
        <v/>
      </c>
      <c r="AC55" s="12" t="str">
        <f t="shared" si="39"/>
        <v/>
      </c>
      <c r="AD55" s="6" t="str">
        <f t="shared" si="40"/>
        <v>Gündüz</v>
      </c>
      <c r="AE55" s="18" t="str">
        <f t="shared" si="43"/>
        <v/>
      </c>
      <c r="AF55" s="18" t="str">
        <f t="shared" si="44"/>
        <v/>
      </c>
      <c r="AG55" s="19" t="str">
        <f t="shared" si="45"/>
        <v/>
      </c>
      <c r="AH55" s="18" t="str">
        <f>IF(AF55="","",WORKDAY.INTL(AF55-1,1,V55,'Resmi Tatiller'!$A$2:$A$17))</f>
        <v/>
      </c>
      <c r="AI55" s="18" t="str">
        <f t="shared" si="46"/>
        <v/>
      </c>
      <c r="AJ55" s="18" t="str">
        <f>IF(AE55="","",IF(AH55&lt;&gt;AF55,AH55+TIME(8,0,0),IF(AG55&lt;TIME(8,0,0),AF55+TIME(8,0,0),IF(AG55&lt;TIME(12,0,0),AE55,IF(AG55&lt;TIME(12,45,0),AF55+TIME(12,45,0),IF(AG55&lt;TIME(15,0,0),AE55,IF(AG55&lt;TIME(15,15,0),AF55+TIME(15,15,0),IF(AG55&lt;TIME(18,0,0),AE55,WORKDAY.INTL(AF55,1,V55,'Resmi Tatiller'!$A$2:$A$17)+TIME(8,0,0)))))))))</f>
        <v/>
      </c>
      <c r="AK55" s="18" t="str">
        <f>IF(AE55="","",IF(AH55&lt;&gt;AF55,AH55+TIME(8,0,0),IF(AG55&lt;TIME(8,0,0),AF55+TIME(8,0,0),IF(AG55&lt;TIME(12,0,0),AE55,IF(AG55&lt;TIME(12,45,0),AF55+TIME(12,45,0),IF(AG55&lt;TIME(15,0,0),AE55,IF(AG55&lt;TIME(15,15,0),AF55+TIME(15,15,0),IF(AG55&lt;TIME(20,0,0),AE55,WORKDAY.INTL(AF55,1,V55,'Resmi Tatiller'!$A$2:$A$17)+TIME(8,0,0)))))))))</f>
        <v/>
      </c>
      <c r="AL55" s="18" t="str">
        <f t="shared" si="47"/>
        <v/>
      </c>
    </row>
    <row r="56" spans="1:38" x14ac:dyDescent="0.25">
      <c r="A56" s="6" t="str">
        <f t="shared" si="24"/>
        <v/>
      </c>
      <c r="B56" s="6"/>
      <c r="C56" s="7" t="str">
        <f>IFERROR(VLOOKUP(B56,'Ürün Veri'!$A:$E,2,FALSE),"")</f>
        <v/>
      </c>
      <c r="D56" s="7" t="str">
        <f>IFERROR(VLOOKUP(B56,'Ürün Veri'!$A:$E,3,FALSE),"")</f>
        <v/>
      </c>
      <c r="E56" s="7" t="str">
        <f>IFERROR(VLOOKUP(B56,'Ürün Veri'!$A:$E,4,FALSE),"")</f>
        <v/>
      </c>
      <c r="F56" s="7" t="str">
        <f>IFERROR(VLOOKUP(B56,'Ürün Veri'!$A:$E,5,FALSE),"")</f>
        <v/>
      </c>
      <c r="G56" s="6"/>
      <c r="H56" s="6"/>
      <c r="I56" s="14">
        <v>10</v>
      </c>
      <c r="J56" s="15">
        <f t="shared" si="25"/>
        <v>45</v>
      </c>
      <c r="K56" s="15">
        <f t="shared" si="26"/>
        <v>15</v>
      </c>
      <c r="L56" s="8">
        <f t="shared" si="27"/>
        <v>9</v>
      </c>
      <c r="M56" s="6" t="s">
        <v>763</v>
      </c>
      <c r="N56" s="9" t="str">
        <f t="shared" si="41"/>
        <v/>
      </c>
      <c r="O56" s="10" t="str">
        <f t="shared" si="42"/>
        <v/>
      </c>
      <c r="P56" s="8" t="str">
        <f t="shared" si="28"/>
        <v/>
      </c>
      <c r="Q56" s="8" t="str">
        <f t="shared" si="29"/>
        <v/>
      </c>
      <c r="R56" s="9" t="str">
        <f>IF(AB56="","",WORKDAY.INTL(W56,AA56,V56,'Resmi Tatiller'!$A$2:$A$17))</f>
        <v/>
      </c>
      <c r="S56" s="10" t="str">
        <f t="shared" si="30"/>
        <v/>
      </c>
      <c r="T56" s="8" t="str">
        <f t="shared" si="31"/>
        <v>Boş</v>
      </c>
      <c r="U56" s="8">
        <f t="shared" si="32"/>
        <v>540</v>
      </c>
      <c r="V56" s="11" t="str">
        <f t="shared" si="33"/>
        <v>0000011</v>
      </c>
      <c r="W56" s="9" t="str">
        <f>IF(OR(N56="",O56=""),"",IF($AD56="24 Saat",N56,IF($AD56="12 Saat",IF(O56&gt;=TIME(20,0,0),WORKDAY.INTL(N56,1,V56,'Resmi Tatiller'!$A$2:$A$17),WORKDAY.INTL(N56-1,1,V56,'Resmi Tatiller'!$A$2:$A$17)),IF($AD56="2 Vardiya",IF(O56&lt;TIME(6,0,0),N56-1,IF(O56&lt;TIME(8,0,0),WORKDAY.INTL(N56-1,1,V56,'Resmi Tatiller'!$A$2:$A$17),N56)),IF(O56&gt;=TIME(18,0,0),WORKDAY.INTL(N56,1,V56,'Resmi Tatiller'!$A$2:$A$17),WORKDAY.INTL(N56-1,1,V56,'Resmi Tatiller'!$A$2:$A$17))))))</f>
        <v/>
      </c>
      <c r="X56" s="8" t="str">
        <f t="shared" si="34"/>
        <v/>
      </c>
      <c r="Y56" s="11" t="str">
        <f t="shared" si="35"/>
        <v/>
      </c>
      <c r="Z56" s="11" t="str">
        <f t="shared" si="36"/>
        <v/>
      </c>
      <c r="AA56" s="11" t="str">
        <f t="shared" si="37"/>
        <v/>
      </c>
      <c r="AB56" s="11" t="str">
        <f t="shared" si="38"/>
        <v/>
      </c>
      <c r="AC56" s="12" t="str">
        <f t="shared" si="39"/>
        <v/>
      </c>
      <c r="AD56" s="6" t="str">
        <f t="shared" si="40"/>
        <v>Gündüz</v>
      </c>
      <c r="AE56" s="18" t="str">
        <f t="shared" si="43"/>
        <v/>
      </c>
      <c r="AF56" s="18" t="str">
        <f t="shared" si="44"/>
        <v/>
      </c>
      <c r="AG56" s="19" t="str">
        <f t="shared" si="45"/>
        <v/>
      </c>
      <c r="AH56" s="18" t="str">
        <f>IF(AF56="","",WORKDAY.INTL(AF56-1,1,V56,'Resmi Tatiller'!$A$2:$A$17))</f>
        <v/>
      </c>
      <c r="AI56" s="18" t="str">
        <f t="shared" si="46"/>
        <v/>
      </c>
      <c r="AJ56" s="18" t="str">
        <f>IF(AE56="","",IF(AH56&lt;&gt;AF56,AH56+TIME(8,0,0),IF(AG56&lt;TIME(8,0,0),AF56+TIME(8,0,0),IF(AG56&lt;TIME(12,0,0),AE56,IF(AG56&lt;TIME(12,45,0),AF56+TIME(12,45,0),IF(AG56&lt;TIME(15,0,0),AE56,IF(AG56&lt;TIME(15,15,0),AF56+TIME(15,15,0),IF(AG56&lt;TIME(18,0,0),AE56,WORKDAY.INTL(AF56,1,V56,'Resmi Tatiller'!$A$2:$A$17)+TIME(8,0,0)))))))))</f>
        <v/>
      </c>
      <c r="AK56" s="18" t="str">
        <f>IF(AE56="","",IF(AH56&lt;&gt;AF56,AH56+TIME(8,0,0),IF(AG56&lt;TIME(8,0,0),AF56+TIME(8,0,0),IF(AG56&lt;TIME(12,0,0),AE56,IF(AG56&lt;TIME(12,45,0),AF56+TIME(12,45,0),IF(AG56&lt;TIME(15,0,0),AE56,IF(AG56&lt;TIME(15,15,0),AF56+TIME(15,15,0),IF(AG56&lt;TIME(20,0,0),AE56,WORKDAY.INTL(AF56,1,V56,'Resmi Tatiller'!$A$2:$A$17)+TIME(8,0,0)))))))))</f>
        <v/>
      </c>
      <c r="AL56" s="18" t="str">
        <f t="shared" si="47"/>
        <v/>
      </c>
    </row>
    <row r="57" spans="1:38" x14ac:dyDescent="0.25">
      <c r="A57" s="6" t="str">
        <f t="shared" si="24"/>
        <v/>
      </c>
      <c r="B57" s="6"/>
      <c r="C57" s="7" t="str">
        <f>IFERROR(VLOOKUP(B57,'Ürün Veri'!$A:$E,2,FALSE),"")</f>
        <v/>
      </c>
      <c r="D57" s="7" t="str">
        <f>IFERROR(VLOOKUP(B57,'Ürün Veri'!$A:$E,3,FALSE),"")</f>
        <v/>
      </c>
      <c r="E57" s="7" t="str">
        <f>IFERROR(VLOOKUP(B57,'Ürün Veri'!$A:$E,4,FALSE),"")</f>
        <v/>
      </c>
      <c r="F57" s="7" t="str">
        <f>IFERROR(VLOOKUP(B57,'Ürün Veri'!$A:$E,5,FALSE),"")</f>
        <v/>
      </c>
      <c r="G57" s="6"/>
      <c r="H57" s="6"/>
      <c r="I57" s="14">
        <v>10</v>
      </c>
      <c r="J57" s="15">
        <f t="shared" si="25"/>
        <v>45</v>
      </c>
      <c r="K57" s="15">
        <f t="shared" si="26"/>
        <v>15</v>
      </c>
      <c r="L57" s="8">
        <f t="shared" si="27"/>
        <v>9</v>
      </c>
      <c r="M57" s="6" t="s">
        <v>763</v>
      </c>
      <c r="N57" s="9" t="str">
        <f t="shared" si="41"/>
        <v/>
      </c>
      <c r="O57" s="10" t="str">
        <f t="shared" si="42"/>
        <v/>
      </c>
      <c r="P57" s="8" t="str">
        <f t="shared" si="28"/>
        <v/>
      </c>
      <c r="Q57" s="8" t="str">
        <f t="shared" si="29"/>
        <v/>
      </c>
      <c r="R57" s="9" t="str">
        <f>IF(AB57="","",WORKDAY.INTL(W57,AA57,V57,'Resmi Tatiller'!$A$2:$A$17))</f>
        <v/>
      </c>
      <c r="S57" s="10" t="str">
        <f t="shared" si="30"/>
        <v/>
      </c>
      <c r="T57" s="8" t="str">
        <f t="shared" si="31"/>
        <v>Boş</v>
      </c>
      <c r="U57" s="8">
        <f t="shared" si="32"/>
        <v>540</v>
      </c>
      <c r="V57" s="11" t="str">
        <f t="shared" si="33"/>
        <v>0000011</v>
      </c>
      <c r="W57" s="9" t="str">
        <f>IF(OR(N57="",O57=""),"",IF($AD57="24 Saat",N57,IF($AD57="12 Saat",IF(O57&gt;=TIME(20,0,0),WORKDAY.INTL(N57,1,V57,'Resmi Tatiller'!$A$2:$A$17),WORKDAY.INTL(N57-1,1,V57,'Resmi Tatiller'!$A$2:$A$17)),IF($AD57="2 Vardiya",IF(O57&lt;TIME(6,0,0),N57-1,IF(O57&lt;TIME(8,0,0),WORKDAY.INTL(N57-1,1,V57,'Resmi Tatiller'!$A$2:$A$17),N57)),IF(O57&gt;=TIME(18,0,0),WORKDAY.INTL(N57,1,V57,'Resmi Tatiller'!$A$2:$A$17),WORKDAY.INTL(N57-1,1,V57,'Resmi Tatiller'!$A$2:$A$17))))))</f>
        <v/>
      </c>
      <c r="X57" s="8" t="str">
        <f t="shared" si="34"/>
        <v/>
      </c>
      <c r="Y57" s="11" t="str">
        <f t="shared" si="35"/>
        <v/>
      </c>
      <c r="Z57" s="11" t="str">
        <f t="shared" si="36"/>
        <v/>
      </c>
      <c r="AA57" s="11" t="str">
        <f t="shared" si="37"/>
        <v/>
      </c>
      <c r="AB57" s="11" t="str">
        <f t="shared" si="38"/>
        <v/>
      </c>
      <c r="AC57" s="12" t="str">
        <f t="shared" si="39"/>
        <v/>
      </c>
      <c r="AD57" s="6" t="str">
        <f t="shared" si="40"/>
        <v>Gündüz</v>
      </c>
      <c r="AE57" s="18" t="str">
        <f t="shared" si="43"/>
        <v/>
      </c>
      <c r="AF57" s="18" t="str">
        <f t="shared" si="44"/>
        <v/>
      </c>
      <c r="AG57" s="19" t="str">
        <f t="shared" si="45"/>
        <v/>
      </c>
      <c r="AH57" s="18" t="str">
        <f>IF(AF57="","",WORKDAY.INTL(AF57-1,1,V57,'Resmi Tatiller'!$A$2:$A$17))</f>
        <v/>
      </c>
      <c r="AI57" s="18" t="str">
        <f t="shared" si="46"/>
        <v/>
      </c>
      <c r="AJ57" s="18" t="str">
        <f>IF(AE57="","",IF(AH57&lt;&gt;AF57,AH57+TIME(8,0,0),IF(AG57&lt;TIME(8,0,0),AF57+TIME(8,0,0),IF(AG57&lt;TIME(12,0,0),AE57,IF(AG57&lt;TIME(12,45,0),AF57+TIME(12,45,0),IF(AG57&lt;TIME(15,0,0),AE57,IF(AG57&lt;TIME(15,15,0),AF57+TIME(15,15,0),IF(AG57&lt;TIME(18,0,0),AE57,WORKDAY.INTL(AF57,1,V57,'Resmi Tatiller'!$A$2:$A$17)+TIME(8,0,0)))))))))</f>
        <v/>
      </c>
      <c r="AK57" s="18" t="str">
        <f>IF(AE57="","",IF(AH57&lt;&gt;AF57,AH57+TIME(8,0,0),IF(AG57&lt;TIME(8,0,0),AF57+TIME(8,0,0),IF(AG57&lt;TIME(12,0,0),AE57,IF(AG57&lt;TIME(12,45,0),AF57+TIME(12,45,0),IF(AG57&lt;TIME(15,0,0),AE57,IF(AG57&lt;TIME(15,15,0),AF57+TIME(15,15,0),IF(AG57&lt;TIME(20,0,0),AE57,WORKDAY.INTL(AF57,1,V57,'Resmi Tatiller'!$A$2:$A$17)+TIME(8,0,0)))))))))</f>
        <v/>
      </c>
      <c r="AL57" s="18" t="str">
        <f t="shared" si="47"/>
        <v/>
      </c>
    </row>
    <row r="58" spans="1:38" x14ac:dyDescent="0.25">
      <c r="A58" s="6" t="str">
        <f t="shared" si="24"/>
        <v/>
      </c>
      <c r="B58" s="6"/>
      <c r="C58" s="7" t="str">
        <f>IFERROR(VLOOKUP(B58,'Ürün Veri'!$A:$E,2,FALSE),"")</f>
        <v/>
      </c>
      <c r="D58" s="7" t="str">
        <f>IFERROR(VLOOKUP(B58,'Ürün Veri'!$A:$E,3,FALSE),"")</f>
        <v/>
      </c>
      <c r="E58" s="7" t="str">
        <f>IFERROR(VLOOKUP(B58,'Ürün Veri'!$A:$E,4,FALSE),"")</f>
        <v/>
      </c>
      <c r="F58" s="7" t="str">
        <f>IFERROR(VLOOKUP(B58,'Ürün Veri'!$A:$E,5,FALSE),"")</f>
        <v/>
      </c>
      <c r="G58" s="6"/>
      <c r="H58" s="6"/>
      <c r="I58" s="14">
        <v>10</v>
      </c>
      <c r="J58" s="15">
        <f t="shared" si="25"/>
        <v>45</v>
      </c>
      <c r="K58" s="15">
        <f t="shared" si="26"/>
        <v>15</v>
      </c>
      <c r="L58" s="8">
        <f t="shared" si="27"/>
        <v>9</v>
      </c>
      <c r="M58" s="6" t="s">
        <v>763</v>
      </c>
      <c r="N58" s="9" t="str">
        <f t="shared" si="41"/>
        <v/>
      </c>
      <c r="O58" s="10" t="str">
        <f t="shared" si="42"/>
        <v/>
      </c>
      <c r="P58" s="8" t="str">
        <f t="shared" si="28"/>
        <v/>
      </c>
      <c r="Q58" s="8" t="str">
        <f t="shared" si="29"/>
        <v/>
      </c>
      <c r="R58" s="9" t="str">
        <f>IF(AB58="","",WORKDAY.INTL(W58,AA58,V58,'Resmi Tatiller'!$A$2:$A$17))</f>
        <v/>
      </c>
      <c r="S58" s="10" t="str">
        <f t="shared" si="30"/>
        <v/>
      </c>
      <c r="T58" s="8" t="str">
        <f t="shared" si="31"/>
        <v>Boş</v>
      </c>
      <c r="U58" s="8">
        <f t="shared" si="32"/>
        <v>540</v>
      </c>
      <c r="V58" s="11" t="str">
        <f t="shared" si="33"/>
        <v>0000011</v>
      </c>
      <c r="W58" s="9" t="str">
        <f>IF(OR(N58="",O58=""),"",IF($AD58="24 Saat",N58,IF($AD58="12 Saat",IF(O58&gt;=TIME(20,0,0),WORKDAY.INTL(N58,1,V58,'Resmi Tatiller'!$A$2:$A$17),WORKDAY.INTL(N58-1,1,V58,'Resmi Tatiller'!$A$2:$A$17)),IF($AD58="2 Vardiya",IF(O58&lt;TIME(6,0,0),N58-1,IF(O58&lt;TIME(8,0,0),WORKDAY.INTL(N58-1,1,V58,'Resmi Tatiller'!$A$2:$A$17),N58)),IF(O58&gt;=TIME(18,0,0),WORKDAY.INTL(N58,1,V58,'Resmi Tatiller'!$A$2:$A$17),WORKDAY.INTL(N58-1,1,V58,'Resmi Tatiller'!$A$2:$A$17))))))</f>
        <v/>
      </c>
      <c r="X58" s="8" t="str">
        <f t="shared" si="34"/>
        <v/>
      </c>
      <c r="Y58" s="11" t="str">
        <f t="shared" si="35"/>
        <v/>
      </c>
      <c r="Z58" s="11" t="str">
        <f t="shared" si="36"/>
        <v/>
      </c>
      <c r="AA58" s="11" t="str">
        <f t="shared" si="37"/>
        <v/>
      </c>
      <c r="AB58" s="11" t="str">
        <f t="shared" si="38"/>
        <v/>
      </c>
      <c r="AC58" s="12" t="str">
        <f t="shared" si="39"/>
        <v/>
      </c>
      <c r="AD58" s="6" t="str">
        <f t="shared" si="40"/>
        <v>Gündüz</v>
      </c>
      <c r="AE58" s="18" t="str">
        <f t="shared" si="43"/>
        <v/>
      </c>
      <c r="AF58" s="18" t="str">
        <f t="shared" si="44"/>
        <v/>
      </c>
      <c r="AG58" s="19" t="str">
        <f t="shared" si="45"/>
        <v/>
      </c>
      <c r="AH58" s="18" t="str">
        <f>IF(AF58="","",WORKDAY.INTL(AF58-1,1,V58,'Resmi Tatiller'!$A$2:$A$17))</f>
        <v/>
      </c>
      <c r="AI58" s="18" t="str">
        <f t="shared" si="46"/>
        <v/>
      </c>
      <c r="AJ58" s="18" t="str">
        <f>IF(AE58="","",IF(AH58&lt;&gt;AF58,AH58+TIME(8,0,0),IF(AG58&lt;TIME(8,0,0),AF58+TIME(8,0,0),IF(AG58&lt;TIME(12,0,0),AE58,IF(AG58&lt;TIME(12,45,0),AF58+TIME(12,45,0),IF(AG58&lt;TIME(15,0,0),AE58,IF(AG58&lt;TIME(15,15,0),AF58+TIME(15,15,0),IF(AG58&lt;TIME(18,0,0),AE58,WORKDAY.INTL(AF58,1,V58,'Resmi Tatiller'!$A$2:$A$17)+TIME(8,0,0)))))))))</f>
        <v/>
      </c>
      <c r="AK58" s="18" t="str">
        <f>IF(AE58="","",IF(AH58&lt;&gt;AF58,AH58+TIME(8,0,0),IF(AG58&lt;TIME(8,0,0),AF58+TIME(8,0,0),IF(AG58&lt;TIME(12,0,0),AE58,IF(AG58&lt;TIME(12,45,0),AF58+TIME(12,45,0),IF(AG58&lt;TIME(15,0,0),AE58,IF(AG58&lt;TIME(15,15,0),AF58+TIME(15,15,0),IF(AG58&lt;TIME(20,0,0),AE58,WORKDAY.INTL(AF58,1,V58,'Resmi Tatiller'!$A$2:$A$17)+TIME(8,0,0)))))))))</f>
        <v/>
      </c>
      <c r="AL58" s="18" t="str">
        <f t="shared" si="47"/>
        <v/>
      </c>
    </row>
    <row r="59" spans="1:38" x14ac:dyDescent="0.25">
      <c r="A59" s="6" t="str">
        <f t="shared" si="24"/>
        <v/>
      </c>
      <c r="B59" s="6"/>
      <c r="C59" s="7" t="str">
        <f>IFERROR(VLOOKUP(B59,'Ürün Veri'!$A:$E,2,FALSE),"")</f>
        <v/>
      </c>
      <c r="D59" s="7" t="str">
        <f>IFERROR(VLOOKUP(B59,'Ürün Veri'!$A:$E,3,FALSE),"")</f>
        <v/>
      </c>
      <c r="E59" s="7" t="str">
        <f>IFERROR(VLOOKUP(B59,'Ürün Veri'!$A:$E,4,FALSE),"")</f>
        <v/>
      </c>
      <c r="F59" s="7" t="str">
        <f>IFERROR(VLOOKUP(B59,'Ürün Veri'!$A:$E,5,FALSE),"")</f>
        <v/>
      </c>
      <c r="G59" s="6"/>
      <c r="H59" s="6"/>
      <c r="I59" s="14">
        <v>10</v>
      </c>
      <c r="J59" s="15">
        <f t="shared" si="25"/>
        <v>45</v>
      </c>
      <c r="K59" s="15">
        <f t="shared" si="26"/>
        <v>15</v>
      </c>
      <c r="L59" s="8">
        <f t="shared" si="27"/>
        <v>9</v>
      </c>
      <c r="M59" s="6" t="s">
        <v>763</v>
      </c>
      <c r="N59" s="9" t="str">
        <f t="shared" si="41"/>
        <v/>
      </c>
      <c r="O59" s="10" t="str">
        <f t="shared" si="42"/>
        <v/>
      </c>
      <c r="P59" s="8" t="str">
        <f t="shared" si="28"/>
        <v/>
      </c>
      <c r="Q59" s="8" t="str">
        <f t="shared" si="29"/>
        <v/>
      </c>
      <c r="R59" s="9" t="str">
        <f>IF(AB59="","",WORKDAY.INTL(W59,AA59,V59,'Resmi Tatiller'!$A$2:$A$17))</f>
        <v/>
      </c>
      <c r="S59" s="10" t="str">
        <f t="shared" si="30"/>
        <v/>
      </c>
      <c r="T59" s="8" t="str">
        <f t="shared" si="31"/>
        <v>Boş</v>
      </c>
      <c r="U59" s="8">
        <f t="shared" si="32"/>
        <v>540</v>
      </c>
      <c r="V59" s="11" t="str">
        <f t="shared" si="33"/>
        <v>0000011</v>
      </c>
      <c r="W59" s="9" t="str">
        <f>IF(OR(N59="",O59=""),"",IF($AD59="24 Saat",N59,IF($AD59="12 Saat",IF(O59&gt;=TIME(20,0,0),WORKDAY.INTL(N59,1,V59,'Resmi Tatiller'!$A$2:$A$17),WORKDAY.INTL(N59-1,1,V59,'Resmi Tatiller'!$A$2:$A$17)),IF($AD59="2 Vardiya",IF(O59&lt;TIME(6,0,0),N59-1,IF(O59&lt;TIME(8,0,0),WORKDAY.INTL(N59-1,1,V59,'Resmi Tatiller'!$A$2:$A$17),N59)),IF(O59&gt;=TIME(18,0,0),WORKDAY.INTL(N59,1,V59,'Resmi Tatiller'!$A$2:$A$17),WORKDAY.INTL(N59-1,1,V59,'Resmi Tatiller'!$A$2:$A$17))))))</f>
        <v/>
      </c>
      <c r="X59" s="8" t="str">
        <f t="shared" si="34"/>
        <v/>
      </c>
      <c r="Y59" s="11" t="str">
        <f t="shared" si="35"/>
        <v/>
      </c>
      <c r="Z59" s="11" t="str">
        <f t="shared" si="36"/>
        <v/>
      </c>
      <c r="AA59" s="11" t="str">
        <f t="shared" si="37"/>
        <v/>
      </c>
      <c r="AB59" s="11" t="str">
        <f t="shared" si="38"/>
        <v/>
      </c>
      <c r="AC59" s="12" t="str">
        <f t="shared" si="39"/>
        <v/>
      </c>
      <c r="AD59" s="6" t="str">
        <f t="shared" si="40"/>
        <v>Gündüz</v>
      </c>
      <c r="AE59" s="18" t="str">
        <f t="shared" si="43"/>
        <v/>
      </c>
      <c r="AF59" s="18" t="str">
        <f t="shared" si="44"/>
        <v/>
      </c>
      <c r="AG59" s="19" t="str">
        <f t="shared" si="45"/>
        <v/>
      </c>
      <c r="AH59" s="18" t="str">
        <f>IF(AF59="","",WORKDAY.INTL(AF59-1,1,V59,'Resmi Tatiller'!$A$2:$A$17))</f>
        <v/>
      </c>
      <c r="AI59" s="18" t="str">
        <f t="shared" si="46"/>
        <v/>
      </c>
      <c r="AJ59" s="18" t="str">
        <f>IF(AE59="","",IF(AH59&lt;&gt;AF59,AH59+TIME(8,0,0),IF(AG59&lt;TIME(8,0,0),AF59+TIME(8,0,0),IF(AG59&lt;TIME(12,0,0),AE59,IF(AG59&lt;TIME(12,45,0),AF59+TIME(12,45,0),IF(AG59&lt;TIME(15,0,0),AE59,IF(AG59&lt;TIME(15,15,0),AF59+TIME(15,15,0),IF(AG59&lt;TIME(18,0,0),AE59,WORKDAY.INTL(AF59,1,V59,'Resmi Tatiller'!$A$2:$A$17)+TIME(8,0,0)))))))))</f>
        <v/>
      </c>
      <c r="AK59" s="18" t="str">
        <f>IF(AE59="","",IF(AH59&lt;&gt;AF59,AH59+TIME(8,0,0),IF(AG59&lt;TIME(8,0,0),AF59+TIME(8,0,0),IF(AG59&lt;TIME(12,0,0),AE59,IF(AG59&lt;TIME(12,45,0),AF59+TIME(12,45,0),IF(AG59&lt;TIME(15,0,0),AE59,IF(AG59&lt;TIME(15,15,0),AF59+TIME(15,15,0),IF(AG59&lt;TIME(20,0,0),AE59,WORKDAY.INTL(AF59,1,V59,'Resmi Tatiller'!$A$2:$A$17)+TIME(8,0,0)))))))))</f>
        <v/>
      </c>
      <c r="AL59" s="18" t="str">
        <f t="shared" si="47"/>
        <v/>
      </c>
    </row>
    <row r="60" spans="1:38" x14ac:dyDescent="0.25">
      <c r="A60" s="6" t="str">
        <f t="shared" si="24"/>
        <v/>
      </c>
      <c r="B60" s="6"/>
      <c r="C60" s="7" t="str">
        <f>IFERROR(VLOOKUP(B60,'Ürün Veri'!$A:$E,2,FALSE),"")</f>
        <v/>
      </c>
      <c r="D60" s="7" t="str">
        <f>IFERROR(VLOOKUP(B60,'Ürün Veri'!$A:$E,3,FALSE),"")</f>
        <v/>
      </c>
      <c r="E60" s="7" t="str">
        <f>IFERROR(VLOOKUP(B60,'Ürün Veri'!$A:$E,4,FALSE),"")</f>
        <v/>
      </c>
      <c r="F60" s="7" t="str">
        <f>IFERROR(VLOOKUP(B60,'Ürün Veri'!$A:$E,5,FALSE),"")</f>
        <v/>
      </c>
      <c r="G60" s="6"/>
      <c r="H60" s="6"/>
      <c r="I60" s="14">
        <v>10</v>
      </c>
      <c r="J60" s="15">
        <f t="shared" si="25"/>
        <v>45</v>
      </c>
      <c r="K60" s="15">
        <f t="shared" si="26"/>
        <v>15</v>
      </c>
      <c r="L60" s="8">
        <f t="shared" si="27"/>
        <v>9</v>
      </c>
      <c r="M60" s="6" t="s">
        <v>763</v>
      </c>
      <c r="N60" s="9" t="str">
        <f t="shared" si="41"/>
        <v/>
      </c>
      <c r="O60" s="10" t="str">
        <f t="shared" si="42"/>
        <v/>
      </c>
      <c r="P60" s="8" t="str">
        <f t="shared" si="28"/>
        <v/>
      </c>
      <c r="Q60" s="8" t="str">
        <f t="shared" si="29"/>
        <v/>
      </c>
      <c r="R60" s="9" t="str">
        <f>IF(AB60="","",WORKDAY.INTL(W60,AA60,V60,'Resmi Tatiller'!$A$2:$A$17))</f>
        <v/>
      </c>
      <c r="S60" s="10" t="str">
        <f t="shared" si="30"/>
        <v/>
      </c>
      <c r="T60" s="8" t="str">
        <f t="shared" si="31"/>
        <v>Boş</v>
      </c>
      <c r="U60" s="8">
        <f t="shared" si="32"/>
        <v>540</v>
      </c>
      <c r="V60" s="11" t="str">
        <f t="shared" si="33"/>
        <v>0000011</v>
      </c>
      <c r="W60" s="9" t="str">
        <f>IF(OR(N60="",O60=""),"",IF($AD60="24 Saat",N60,IF($AD60="12 Saat",IF(O60&gt;=TIME(20,0,0),WORKDAY.INTL(N60,1,V60,'Resmi Tatiller'!$A$2:$A$17),WORKDAY.INTL(N60-1,1,V60,'Resmi Tatiller'!$A$2:$A$17)),IF($AD60="2 Vardiya",IF(O60&lt;TIME(6,0,0),N60-1,IF(O60&lt;TIME(8,0,0),WORKDAY.INTL(N60-1,1,V60,'Resmi Tatiller'!$A$2:$A$17),N60)),IF(O60&gt;=TIME(18,0,0),WORKDAY.INTL(N60,1,V60,'Resmi Tatiller'!$A$2:$A$17),WORKDAY.INTL(N60-1,1,V60,'Resmi Tatiller'!$A$2:$A$17))))))</f>
        <v/>
      </c>
      <c r="X60" s="8" t="str">
        <f t="shared" si="34"/>
        <v/>
      </c>
      <c r="Y60" s="11" t="str">
        <f t="shared" si="35"/>
        <v/>
      </c>
      <c r="Z60" s="11" t="str">
        <f t="shared" si="36"/>
        <v/>
      </c>
      <c r="AA60" s="11" t="str">
        <f t="shared" si="37"/>
        <v/>
      </c>
      <c r="AB60" s="11" t="str">
        <f t="shared" si="38"/>
        <v/>
      </c>
      <c r="AC60" s="12" t="str">
        <f t="shared" si="39"/>
        <v/>
      </c>
      <c r="AD60" s="6" t="str">
        <f t="shared" si="40"/>
        <v>Gündüz</v>
      </c>
      <c r="AE60" s="18" t="str">
        <f t="shared" si="43"/>
        <v/>
      </c>
      <c r="AF60" s="18" t="str">
        <f t="shared" si="44"/>
        <v/>
      </c>
      <c r="AG60" s="19" t="str">
        <f t="shared" si="45"/>
        <v/>
      </c>
      <c r="AH60" s="18" t="str">
        <f>IF(AF60="","",WORKDAY.INTL(AF60-1,1,V60,'Resmi Tatiller'!$A$2:$A$17))</f>
        <v/>
      </c>
      <c r="AI60" s="18" t="str">
        <f t="shared" si="46"/>
        <v/>
      </c>
      <c r="AJ60" s="18" t="str">
        <f>IF(AE60="","",IF(AH60&lt;&gt;AF60,AH60+TIME(8,0,0),IF(AG60&lt;TIME(8,0,0),AF60+TIME(8,0,0),IF(AG60&lt;TIME(12,0,0),AE60,IF(AG60&lt;TIME(12,45,0),AF60+TIME(12,45,0),IF(AG60&lt;TIME(15,0,0),AE60,IF(AG60&lt;TIME(15,15,0),AF60+TIME(15,15,0),IF(AG60&lt;TIME(18,0,0),AE60,WORKDAY.INTL(AF60,1,V60,'Resmi Tatiller'!$A$2:$A$17)+TIME(8,0,0)))))))))</f>
        <v/>
      </c>
      <c r="AK60" s="18" t="str">
        <f>IF(AE60="","",IF(AH60&lt;&gt;AF60,AH60+TIME(8,0,0),IF(AG60&lt;TIME(8,0,0),AF60+TIME(8,0,0),IF(AG60&lt;TIME(12,0,0),AE60,IF(AG60&lt;TIME(12,45,0),AF60+TIME(12,45,0),IF(AG60&lt;TIME(15,0,0),AE60,IF(AG60&lt;TIME(15,15,0),AF60+TIME(15,15,0),IF(AG60&lt;TIME(20,0,0),AE60,WORKDAY.INTL(AF60,1,V60,'Resmi Tatiller'!$A$2:$A$17)+TIME(8,0,0)))))))))</f>
        <v/>
      </c>
      <c r="AL60" s="18" t="str">
        <f t="shared" si="47"/>
        <v/>
      </c>
    </row>
    <row r="61" spans="1:38" x14ac:dyDescent="0.25">
      <c r="A61" s="6" t="str">
        <f t="shared" si="24"/>
        <v/>
      </c>
      <c r="B61" s="6"/>
      <c r="C61" s="7" t="str">
        <f>IFERROR(VLOOKUP(B61,'Ürün Veri'!$A:$E,2,FALSE),"")</f>
        <v/>
      </c>
      <c r="D61" s="7" t="str">
        <f>IFERROR(VLOOKUP(B61,'Ürün Veri'!$A:$E,3,FALSE),"")</f>
        <v/>
      </c>
      <c r="E61" s="7" t="str">
        <f>IFERROR(VLOOKUP(B61,'Ürün Veri'!$A:$E,4,FALSE),"")</f>
        <v/>
      </c>
      <c r="F61" s="7" t="str">
        <f>IFERROR(VLOOKUP(B61,'Ürün Veri'!$A:$E,5,FALSE),"")</f>
        <v/>
      </c>
      <c r="G61" s="6"/>
      <c r="H61" s="6"/>
      <c r="I61" s="14">
        <v>10</v>
      </c>
      <c r="J61" s="15">
        <f t="shared" si="25"/>
        <v>45</v>
      </c>
      <c r="K61" s="15">
        <f t="shared" si="26"/>
        <v>15</v>
      </c>
      <c r="L61" s="8">
        <f t="shared" si="27"/>
        <v>9</v>
      </c>
      <c r="M61" s="6" t="s">
        <v>763</v>
      </c>
      <c r="N61" s="9" t="str">
        <f t="shared" si="41"/>
        <v/>
      </c>
      <c r="O61" s="10" t="str">
        <f t="shared" si="42"/>
        <v/>
      </c>
      <c r="P61" s="8" t="str">
        <f t="shared" si="28"/>
        <v/>
      </c>
      <c r="Q61" s="8" t="str">
        <f t="shared" si="29"/>
        <v/>
      </c>
      <c r="R61" s="9" t="str">
        <f>IF(AB61="","",WORKDAY.INTL(W61,AA61,V61,'Resmi Tatiller'!$A$2:$A$17))</f>
        <v/>
      </c>
      <c r="S61" s="10" t="str">
        <f t="shared" si="30"/>
        <v/>
      </c>
      <c r="T61" s="8" t="str">
        <f t="shared" si="31"/>
        <v>Boş</v>
      </c>
      <c r="U61" s="8">
        <f t="shared" si="32"/>
        <v>540</v>
      </c>
      <c r="V61" s="11" t="str">
        <f t="shared" si="33"/>
        <v>0000011</v>
      </c>
      <c r="W61" s="9" t="str">
        <f>IF(OR(N61="",O61=""),"",IF($AD61="24 Saat",N61,IF($AD61="12 Saat",IF(O61&gt;=TIME(20,0,0),WORKDAY.INTL(N61,1,V61,'Resmi Tatiller'!$A$2:$A$17),WORKDAY.INTL(N61-1,1,V61,'Resmi Tatiller'!$A$2:$A$17)),IF($AD61="2 Vardiya",IF(O61&lt;TIME(6,0,0),N61-1,IF(O61&lt;TIME(8,0,0),WORKDAY.INTL(N61-1,1,V61,'Resmi Tatiller'!$A$2:$A$17),N61)),IF(O61&gt;=TIME(18,0,0),WORKDAY.INTL(N61,1,V61,'Resmi Tatiller'!$A$2:$A$17),WORKDAY.INTL(N61-1,1,V61,'Resmi Tatiller'!$A$2:$A$17))))))</f>
        <v/>
      </c>
      <c r="X61" s="8" t="str">
        <f t="shared" si="34"/>
        <v/>
      </c>
      <c r="Y61" s="11" t="str">
        <f t="shared" si="35"/>
        <v/>
      </c>
      <c r="Z61" s="11" t="str">
        <f t="shared" si="36"/>
        <v/>
      </c>
      <c r="AA61" s="11" t="str">
        <f t="shared" si="37"/>
        <v/>
      </c>
      <c r="AB61" s="11" t="str">
        <f t="shared" si="38"/>
        <v/>
      </c>
      <c r="AC61" s="12" t="str">
        <f t="shared" si="39"/>
        <v/>
      </c>
      <c r="AD61" s="6" t="str">
        <f t="shared" si="40"/>
        <v>Gündüz</v>
      </c>
      <c r="AE61" s="18" t="str">
        <f t="shared" si="43"/>
        <v/>
      </c>
      <c r="AF61" s="18" t="str">
        <f t="shared" si="44"/>
        <v/>
      </c>
      <c r="AG61" s="19" t="str">
        <f t="shared" si="45"/>
        <v/>
      </c>
      <c r="AH61" s="18" t="str">
        <f>IF(AF61="","",WORKDAY.INTL(AF61-1,1,V61,'Resmi Tatiller'!$A$2:$A$17))</f>
        <v/>
      </c>
      <c r="AI61" s="18" t="str">
        <f t="shared" si="46"/>
        <v/>
      </c>
      <c r="AJ61" s="18" t="str">
        <f>IF(AE61="","",IF(AH61&lt;&gt;AF61,AH61+TIME(8,0,0),IF(AG61&lt;TIME(8,0,0),AF61+TIME(8,0,0),IF(AG61&lt;TIME(12,0,0),AE61,IF(AG61&lt;TIME(12,45,0),AF61+TIME(12,45,0),IF(AG61&lt;TIME(15,0,0),AE61,IF(AG61&lt;TIME(15,15,0),AF61+TIME(15,15,0),IF(AG61&lt;TIME(18,0,0),AE61,WORKDAY.INTL(AF61,1,V61,'Resmi Tatiller'!$A$2:$A$17)+TIME(8,0,0)))))))))</f>
        <v/>
      </c>
      <c r="AK61" s="18" t="str">
        <f>IF(AE61="","",IF(AH61&lt;&gt;AF61,AH61+TIME(8,0,0),IF(AG61&lt;TIME(8,0,0),AF61+TIME(8,0,0),IF(AG61&lt;TIME(12,0,0),AE61,IF(AG61&lt;TIME(12,45,0),AF61+TIME(12,45,0),IF(AG61&lt;TIME(15,0,0),AE61,IF(AG61&lt;TIME(15,15,0),AF61+TIME(15,15,0),IF(AG61&lt;TIME(20,0,0),AE61,WORKDAY.INTL(AF61,1,V61,'Resmi Tatiller'!$A$2:$A$17)+TIME(8,0,0)))))))))</f>
        <v/>
      </c>
      <c r="AL61" s="18" t="str">
        <f t="shared" si="47"/>
        <v/>
      </c>
    </row>
    <row r="62" spans="1:38" x14ac:dyDescent="0.25">
      <c r="A62" s="6" t="str">
        <f t="shared" si="24"/>
        <v/>
      </c>
      <c r="B62" s="6"/>
      <c r="C62" s="7" t="str">
        <f>IFERROR(VLOOKUP(B62,'Ürün Veri'!$A:$E,2,FALSE),"")</f>
        <v/>
      </c>
      <c r="D62" s="7" t="str">
        <f>IFERROR(VLOOKUP(B62,'Ürün Veri'!$A:$E,3,FALSE),"")</f>
        <v/>
      </c>
      <c r="E62" s="7" t="str">
        <f>IFERROR(VLOOKUP(B62,'Ürün Veri'!$A:$E,4,FALSE),"")</f>
        <v/>
      </c>
      <c r="F62" s="7" t="str">
        <f>IFERROR(VLOOKUP(B62,'Ürün Veri'!$A:$E,5,FALSE),"")</f>
        <v/>
      </c>
      <c r="G62" s="6"/>
      <c r="H62" s="6"/>
      <c r="I62" s="14">
        <v>10</v>
      </c>
      <c r="J62" s="15">
        <f t="shared" si="25"/>
        <v>45</v>
      </c>
      <c r="K62" s="15">
        <f t="shared" si="26"/>
        <v>15</v>
      </c>
      <c r="L62" s="8">
        <f t="shared" si="27"/>
        <v>9</v>
      </c>
      <c r="M62" s="6" t="s">
        <v>763</v>
      </c>
      <c r="N62" s="9" t="str">
        <f t="shared" si="41"/>
        <v/>
      </c>
      <c r="O62" s="10" t="str">
        <f t="shared" si="42"/>
        <v/>
      </c>
      <c r="P62" s="8" t="str">
        <f t="shared" si="28"/>
        <v/>
      </c>
      <c r="Q62" s="8" t="str">
        <f t="shared" si="29"/>
        <v/>
      </c>
      <c r="R62" s="9" t="str">
        <f>IF(AB62="","",WORKDAY.INTL(W62,AA62,V62,'Resmi Tatiller'!$A$2:$A$17))</f>
        <v/>
      </c>
      <c r="S62" s="10" t="str">
        <f t="shared" si="30"/>
        <v/>
      </c>
      <c r="T62" s="8" t="str">
        <f t="shared" si="31"/>
        <v>Boş</v>
      </c>
      <c r="U62" s="8">
        <f t="shared" si="32"/>
        <v>540</v>
      </c>
      <c r="V62" s="11" t="str">
        <f t="shared" si="33"/>
        <v>0000011</v>
      </c>
      <c r="W62" s="9" t="str">
        <f>IF(OR(N62="",O62=""),"",IF($AD62="24 Saat",N62,IF($AD62="12 Saat",IF(O62&gt;=TIME(20,0,0),WORKDAY.INTL(N62,1,V62,'Resmi Tatiller'!$A$2:$A$17),WORKDAY.INTL(N62-1,1,V62,'Resmi Tatiller'!$A$2:$A$17)),IF($AD62="2 Vardiya",IF(O62&lt;TIME(6,0,0),N62-1,IF(O62&lt;TIME(8,0,0),WORKDAY.INTL(N62-1,1,V62,'Resmi Tatiller'!$A$2:$A$17),N62)),IF(O62&gt;=TIME(18,0,0),WORKDAY.INTL(N62,1,V62,'Resmi Tatiller'!$A$2:$A$17),WORKDAY.INTL(N62-1,1,V62,'Resmi Tatiller'!$A$2:$A$17))))))</f>
        <v/>
      </c>
      <c r="X62" s="8" t="str">
        <f t="shared" si="34"/>
        <v/>
      </c>
      <c r="Y62" s="11" t="str">
        <f t="shared" si="35"/>
        <v/>
      </c>
      <c r="Z62" s="11" t="str">
        <f t="shared" si="36"/>
        <v/>
      </c>
      <c r="AA62" s="11" t="str">
        <f t="shared" si="37"/>
        <v/>
      </c>
      <c r="AB62" s="11" t="str">
        <f t="shared" si="38"/>
        <v/>
      </c>
      <c r="AC62" s="12" t="str">
        <f t="shared" si="39"/>
        <v/>
      </c>
      <c r="AD62" s="6" t="str">
        <f t="shared" si="40"/>
        <v>Gündüz</v>
      </c>
      <c r="AE62" s="18" t="str">
        <f t="shared" si="43"/>
        <v/>
      </c>
      <c r="AF62" s="18" t="str">
        <f t="shared" si="44"/>
        <v/>
      </c>
      <c r="AG62" s="19" t="str">
        <f t="shared" si="45"/>
        <v/>
      </c>
      <c r="AH62" s="18" t="str">
        <f>IF(AF62="","",WORKDAY.INTL(AF62-1,1,V62,'Resmi Tatiller'!$A$2:$A$17))</f>
        <v/>
      </c>
      <c r="AI62" s="18" t="str">
        <f t="shared" si="46"/>
        <v/>
      </c>
      <c r="AJ62" s="18" t="str">
        <f>IF(AE62="","",IF(AH62&lt;&gt;AF62,AH62+TIME(8,0,0),IF(AG62&lt;TIME(8,0,0),AF62+TIME(8,0,0),IF(AG62&lt;TIME(12,0,0),AE62,IF(AG62&lt;TIME(12,45,0),AF62+TIME(12,45,0),IF(AG62&lt;TIME(15,0,0),AE62,IF(AG62&lt;TIME(15,15,0),AF62+TIME(15,15,0),IF(AG62&lt;TIME(18,0,0),AE62,WORKDAY.INTL(AF62,1,V62,'Resmi Tatiller'!$A$2:$A$17)+TIME(8,0,0)))))))))</f>
        <v/>
      </c>
      <c r="AK62" s="18" t="str">
        <f>IF(AE62="","",IF(AH62&lt;&gt;AF62,AH62+TIME(8,0,0),IF(AG62&lt;TIME(8,0,0),AF62+TIME(8,0,0),IF(AG62&lt;TIME(12,0,0),AE62,IF(AG62&lt;TIME(12,45,0),AF62+TIME(12,45,0),IF(AG62&lt;TIME(15,0,0),AE62,IF(AG62&lt;TIME(15,15,0),AF62+TIME(15,15,0),IF(AG62&lt;TIME(20,0,0),AE62,WORKDAY.INTL(AF62,1,V62,'Resmi Tatiller'!$A$2:$A$17)+TIME(8,0,0)))))))))</f>
        <v/>
      </c>
      <c r="AL62" s="18" t="str">
        <f t="shared" si="47"/>
        <v/>
      </c>
    </row>
    <row r="63" spans="1:38" x14ac:dyDescent="0.25">
      <c r="A63" s="6" t="str">
        <f t="shared" si="24"/>
        <v/>
      </c>
      <c r="B63" s="6"/>
      <c r="C63" s="7" t="str">
        <f>IFERROR(VLOOKUP(B63,'Ürün Veri'!$A:$E,2,FALSE),"")</f>
        <v/>
      </c>
      <c r="D63" s="7" t="str">
        <f>IFERROR(VLOOKUP(B63,'Ürün Veri'!$A:$E,3,FALSE),"")</f>
        <v/>
      </c>
      <c r="E63" s="7" t="str">
        <f>IFERROR(VLOOKUP(B63,'Ürün Veri'!$A:$E,4,FALSE),"")</f>
        <v/>
      </c>
      <c r="F63" s="7" t="str">
        <f>IFERROR(VLOOKUP(B63,'Ürün Veri'!$A:$E,5,FALSE),"")</f>
        <v/>
      </c>
      <c r="G63" s="6"/>
      <c r="H63" s="6"/>
      <c r="I63" s="14">
        <v>10</v>
      </c>
      <c r="J63" s="15">
        <f t="shared" si="25"/>
        <v>45</v>
      </c>
      <c r="K63" s="15">
        <f t="shared" si="26"/>
        <v>15</v>
      </c>
      <c r="L63" s="8">
        <f t="shared" si="27"/>
        <v>9</v>
      </c>
      <c r="M63" s="6" t="s">
        <v>763</v>
      </c>
      <c r="N63" s="9" t="str">
        <f t="shared" si="41"/>
        <v/>
      </c>
      <c r="O63" s="10" t="str">
        <f t="shared" si="42"/>
        <v/>
      </c>
      <c r="P63" s="8" t="str">
        <f t="shared" si="28"/>
        <v/>
      </c>
      <c r="Q63" s="8" t="str">
        <f t="shared" si="29"/>
        <v/>
      </c>
      <c r="R63" s="9" t="str">
        <f>IF(AB63="","",WORKDAY.INTL(W63,AA63,V63,'Resmi Tatiller'!$A$2:$A$17))</f>
        <v/>
      </c>
      <c r="S63" s="10" t="str">
        <f t="shared" si="30"/>
        <v/>
      </c>
      <c r="T63" s="8" t="str">
        <f t="shared" si="31"/>
        <v>Boş</v>
      </c>
      <c r="U63" s="8">
        <f t="shared" si="32"/>
        <v>540</v>
      </c>
      <c r="V63" s="11" t="str">
        <f t="shared" si="33"/>
        <v>0000011</v>
      </c>
      <c r="W63" s="9" t="str">
        <f>IF(OR(N63="",O63=""),"",IF($AD63="24 Saat",N63,IF($AD63="12 Saat",IF(O63&gt;=TIME(20,0,0),WORKDAY.INTL(N63,1,V63,'Resmi Tatiller'!$A$2:$A$17),WORKDAY.INTL(N63-1,1,V63,'Resmi Tatiller'!$A$2:$A$17)),IF($AD63="2 Vardiya",IF(O63&lt;TIME(6,0,0),N63-1,IF(O63&lt;TIME(8,0,0),WORKDAY.INTL(N63-1,1,V63,'Resmi Tatiller'!$A$2:$A$17),N63)),IF(O63&gt;=TIME(18,0,0),WORKDAY.INTL(N63,1,V63,'Resmi Tatiller'!$A$2:$A$17),WORKDAY.INTL(N63-1,1,V63,'Resmi Tatiller'!$A$2:$A$17))))))</f>
        <v/>
      </c>
      <c r="X63" s="8" t="str">
        <f t="shared" si="34"/>
        <v/>
      </c>
      <c r="Y63" s="11" t="str">
        <f t="shared" si="35"/>
        <v/>
      </c>
      <c r="Z63" s="11" t="str">
        <f t="shared" si="36"/>
        <v/>
      </c>
      <c r="AA63" s="11" t="str">
        <f t="shared" si="37"/>
        <v/>
      </c>
      <c r="AB63" s="11" t="str">
        <f t="shared" si="38"/>
        <v/>
      </c>
      <c r="AC63" s="12" t="str">
        <f t="shared" si="39"/>
        <v/>
      </c>
      <c r="AD63" s="6" t="str">
        <f t="shared" si="40"/>
        <v>Gündüz</v>
      </c>
      <c r="AE63" s="18" t="str">
        <f t="shared" si="43"/>
        <v/>
      </c>
      <c r="AF63" s="18" t="str">
        <f t="shared" si="44"/>
        <v/>
      </c>
      <c r="AG63" s="19" t="str">
        <f t="shared" si="45"/>
        <v/>
      </c>
      <c r="AH63" s="18" t="str">
        <f>IF(AF63="","",WORKDAY.INTL(AF63-1,1,V63,'Resmi Tatiller'!$A$2:$A$17))</f>
        <v/>
      </c>
      <c r="AI63" s="18" t="str">
        <f t="shared" si="46"/>
        <v/>
      </c>
      <c r="AJ63" s="18" t="str">
        <f>IF(AE63="","",IF(AH63&lt;&gt;AF63,AH63+TIME(8,0,0),IF(AG63&lt;TIME(8,0,0),AF63+TIME(8,0,0),IF(AG63&lt;TIME(12,0,0),AE63,IF(AG63&lt;TIME(12,45,0),AF63+TIME(12,45,0),IF(AG63&lt;TIME(15,0,0),AE63,IF(AG63&lt;TIME(15,15,0),AF63+TIME(15,15,0),IF(AG63&lt;TIME(18,0,0),AE63,WORKDAY.INTL(AF63,1,V63,'Resmi Tatiller'!$A$2:$A$17)+TIME(8,0,0)))))))))</f>
        <v/>
      </c>
      <c r="AK63" s="18" t="str">
        <f>IF(AE63="","",IF(AH63&lt;&gt;AF63,AH63+TIME(8,0,0),IF(AG63&lt;TIME(8,0,0),AF63+TIME(8,0,0),IF(AG63&lt;TIME(12,0,0),AE63,IF(AG63&lt;TIME(12,45,0),AF63+TIME(12,45,0),IF(AG63&lt;TIME(15,0,0),AE63,IF(AG63&lt;TIME(15,15,0),AF63+TIME(15,15,0),IF(AG63&lt;TIME(20,0,0),AE63,WORKDAY.INTL(AF63,1,V63,'Resmi Tatiller'!$A$2:$A$17)+TIME(8,0,0)))))))))</f>
        <v/>
      </c>
      <c r="AL63" s="18" t="str">
        <f t="shared" si="47"/>
        <v/>
      </c>
    </row>
    <row r="64" spans="1:38" x14ac:dyDescent="0.25">
      <c r="A64" s="6" t="str">
        <f t="shared" si="24"/>
        <v/>
      </c>
      <c r="B64" s="6"/>
      <c r="C64" s="7" t="str">
        <f>IFERROR(VLOOKUP(B64,'Ürün Veri'!$A:$E,2,FALSE),"")</f>
        <v/>
      </c>
      <c r="D64" s="7" t="str">
        <f>IFERROR(VLOOKUP(B64,'Ürün Veri'!$A:$E,3,FALSE),"")</f>
        <v/>
      </c>
      <c r="E64" s="7" t="str">
        <f>IFERROR(VLOOKUP(B64,'Ürün Veri'!$A:$E,4,FALSE),"")</f>
        <v/>
      </c>
      <c r="F64" s="7" t="str">
        <f>IFERROR(VLOOKUP(B64,'Ürün Veri'!$A:$E,5,FALSE),"")</f>
        <v/>
      </c>
      <c r="G64" s="6"/>
      <c r="H64" s="6"/>
      <c r="I64" s="14">
        <v>10</v>
      </c>
      <c r="J64" s="15">
        <f t="shared" si="25"/>
        <v>45</v>
      </c>
      <c r="K64" s="15">
        <f t="shared" si="26"/>
        <v>15</v>
      </c>
      <c r="L64" s="8">
        <f t="shared" si="27"/>
        <v>9</v>
      </c>
      <c r="M64" s="6" t="s">
        <v>763</v>
      </c>
      <c r="N64" s="9" t="str">
        <f t="shared" si="41"/>
        <v/>
      </c>
      <c r="O64" s="10" t="str">
        <f t="shared" si="42"/>
        <v/>
      </c>
      <c r="P64" s="8" t="str">
        <f t="shared" si="28"/>
        <v/>
      </c>
      <c r="Q64" s="8" t="str">
        <f t="shared" si="29"/>
        <v/>
      </c>
      <c r="R64" s="9" t="str">
        <f>IF(AB64="","",WORKDAY.INTL(W64,AA64,V64,'Resmi Tatiller'!$A$2:$A$17))</f>
        <v/>
      </c>
      <c r="S64" s="10" t="str">
        <f t="shared" si="30"/>
        <v/>
      </c>
      <c r="T64" s="8" t="str">
        <f t="shared" si="31"/>
        <v>Boş</v>
      </c>
      <c r="U64" s="8">
        <f t="shared" si="32"/>
        <v>540</v>
      </c>
      <c r="V64" s="11" t="str">
        <f t="shared" si="33"/>
        <v>0000011</v>
      </c>
      <c r="W64" s="9" t="str">
        <f>IF(OR(N64="",O64=""),"",IF($AD64="24 Saat",N64,IF($AD64="12 Saat",IF(O64&gt;=TIME(20,0,0),WORKDAY.INTL(N64,1,V64,'Resmi Tatiller'!$A$2:$A$17),WORKDAY.INTL(N64-1,1,V64,'Resmi Tatiller'!$A$2:$A$17)),IF($AD64="2 Vardiya",IF(O64&lt;TIME(6,0,0),N64-1,IF(O64&lt;TIME(8,0,0),WORKDAY.INTL(N64-1,1,V64,'Resmi Tatiller'!$A$2:$A$17),N64)),IF(O64&gt;=TIME(18,0,0),WORKDAY.INTL(N64,1,V64,'Resmi Tatiller'!$A$2:$A$17),WORKDAY.INTL(N64-1,1,V64,'Resmi Tatiller'!$A$2:$A$17))))))</f>
        <v/>
      </c>
      <c r="X64" s="8" t="str">
        <f t="shared" si="34"/>
        <v/>
      </c>
      <c r="Y64" s="11" t="str">
        <f t="shared" si="35"/>
        <v/>
      </c>
      <c r="Z64" s="11" t="str">
        <f t="shared" si="36"/>
        <v/>
      </c>
      <c r="AA64" s="11" t="str">
        <f t="shared" si="37"/>
        <v/>
      </c>
      <c r="AB64" s="11" t="str">
        <f t="shared" si="38"/>
        <v/>
      </c>
      <c r="AC64" s="12" t="str">
        <f t="shared" si="39"/>
        <v/>
      </c>
      <c r="AD64" s="6" t="str">
        <f t="shared" si="40"/>
        <v>Gündüz</v>
      </c>
      <c r="AE64" s="18" t="str">
        <f t="shared" si="43"/>
        <v/>
      </c>
      <c r="AF64" s="18" t="str">
        <f t="shared" si="44"/>
        <v/>
      </c>
      <c r="AG64" s="19" t="str">
        <f t="shared" si="45"/>
        <v/>
      </c>
      <c r="AH64" s="18" t="str">
        <f>IF(AF64="","",WORKDAY.INTL(AF64-1,1,V64,'Resmi Tatiller'!$A$2:$A$17))</f>
        <v/>
      </c>
      <c r="AI64" s="18" t="str">
        <f t="shared" si="46"/>
        <v/>
      </c>
      <c r="AJ64" s="18" t="str">
        <f>IF(AE64="","",IF(AH64&lt;&gt;AF64,AH64+TIME(8,0,0),IF(AG64&lt;TIME(8,0,0),AF64+TIME(8,0,0),IF(AG64&lt;TIME(12,0,0),AE64,IF(AG64&lt;TIME(12,45,0),AF64+TIME(12,45,0),IF(AG64&lt;TIME(15,0,0),AE64,IF(AG64&lt;TIME(15,15,0),AF64+TIME(15,15,0),IF(AG64&lt;TIME(18,0,0),AE64,WORKDAY.INTL(AF64,1,V64,'Resmi Tatiller'!$A$2:$A$17)+TIME(8,0,0)))))))))</f>
        <v/>
      </c>
      <c r="AK64" s="18" t="str">
        <f>IF(AE64="","",IF(AH64&lt;&gt;AF64,AH64+TIME(8,0,0),IF(AG64&lt;TIME(8,0,0),AF64+TIME(8,0,0),IF(AG64&lt;TIME(12,0,0),AE64,IF(AG64&lt;TIME(12,45,0),AF64+TIME(12,45,0),IF(AG64&lt;TIME(15,0,0),AE64,IF(AG64&lt;TIME(15,15,0),AF64+TIME(15,15,0),IF(AG64&lt;TIME(20,0,0),AE64,WORKDAY.INTL(AF64,1,V64,'Resmi Tatiller'!$A$2:$A$17)+TIME(8,0,0)))))))))</f>
        <v/>
      </c>
      <c r="AL64" s="18" t="str">
        <f t="shared" si="47"/>
        <v/>
      </c>
    </row>
    <row r="65" spans="1:38" x14ac:dyDescent="0.25">
      <c r="A65" s="6" t="str">
        <f t="shared" si="24"/>
        <v/>
      </c>
      <c r="B65" s="6"/>
      <c r="C65" s="7" t="str">
        <f>IFERROR(VLOOKUP(B65,'Ürün Veri'!$A:$E,2,FALSE),"")</f>
        <v/>
      </c>
      <c r="D65" s="7" t="str">
        <f>IFERROR(VLOOKUP(B65,'Ürün Veri'!$A:$E,3,FALSE),"")</f>
        <v/>
      </c>
      <c r="E65" s="7" t="str">
        <f>IFERROR(VLOOKUP(B65,'Ürün Veri'!$A:$E,4,FALSE),"")</f>
        <v/>
      </c>
      <c r="F65" s="7" t="str">
        <f>IFERROR(VLOOKUP(B65,'Ürün Veri'!$A:$E,5,FALSE),"")</f>
        <v/>
      </c>
      <c r="G65" s="6"/>
      <c r="H65" s="6"/>
      <c r="I65" s="14">
        <v>10</v>
      </c>
      <c r="J65" s="15">
        <f t="shared" si="25"/>
        <v>45</v>
      </c>
      <c r="K65" s="15">
        <f t="shared" si="26"/>
        <v>15</v>
      </c>
      <c r="L65" s="8">
        <f t="shared" si="27"/>
        <v>9</v>
      </c>
      <c r="M65" s="6" t="s">
        <v>763</v>
      </c>
      <c r="N65" s="9" t="str">
        <f t="shared" si="41"/>
        <v/>
      </c>
      <c r="O65" s="10" t="str">
        <f t="shared" si="42"/>
        <v/>
      </c>
      <c r="P65" s="8" t="str">
        <f t="shared" si="28"/>
        <v/>
      </c>
      <c r="Q65" s="8" t="str">
        <f t="shared" si="29"/>
        <v/>
      </c>
      <c r="R65" s="9" t="str">
        <f>IF(AB65="","",WORKDAY.INTL(W65,AA65,V65,'Resmi Tatiller'!$A$2:$A$17))</f>
        <v/>
      </c>
      <c r="S65" s="10" t="str">
        <f t="shared" si="30"/>
        <v/>
      </c>
      <c r="T65" s="8" t="str">
        <f t="shared" si="31"/>
        <v>Boş</v>
      </c>
      <c r="U65" s="8">
        <f t="shared" si="32"/>
        <v>540</v>
      </c>
      <c r="V65" s="11" t="str">
        <f t="shared" si="33"/>
        <v>0000011</v>
      </c>
      <c r="W65" s="9" t="str">
        <f>IF(OR(N65="",O65=""),"",IF($AD65="24 Saat",N65,IF($AD65="12 Saat",IF(O65&gt;=TIME(20,0,0),WORKDAY.INTL(N65,1,V65,'Resmi Tatiller'!$A$2:$A$17),WORKDAY.INTL(N65-1,1,V65,'Resmi Tatiller'!$A$2:$A$17)),IF($AD65="2 Vardiya",IF(O65&lt;TIME(6,0,0),N65-1,IF(O65&lt;TIME(8,0,0),WORKDAY.INTL(N65-1,1,V65,'Resmi Tatiller'!$A$2:$A$17),N65)),IF(O65&gt;=TIME(18,0,0),WORKDAY.INTL(N65,1,V65,'Resmi Tatiller'!$A$2:$A$17),WORKDAY.INTL(N65-1,1,V65,'Resmi Tatiller'!$A$2:$A$17))))))</f>
        <v/>
      </c>
      <c r="X65" s="8" t="str">
        <f t="shared" si="34"/>
        <v/>
      </c>
      <c r="Y65" s="11" t="str">
        <f t="shared" si="35"/>
        <v/>
      </c>
      <c r="Z65" s="11" t="str">
        <f t="shared" si="36"/>
        <v/>
      </c>
      <c r="AA65" s="11" t="str">
        <f t="shared" si="37"/>
        <v/>
      </c>
      <c r="AB65" s="11" t="str">
        <f t="shared" si="38"/>
        <v/>
      </c>
      <c r="AC65" s="12" t="str">
        <f t="shared" si="39"/>
        <v/>
      </c>
      <c r="AD65" s="6" t="str">
        <f t="shared" si="40"/>
        <v>Gündüz</v>
      </c>
      <c r="AE65" s="18" t="str">
        <f t="shared" si="43"/>
        <v/>
      </c>
      <c r="AF65" s="18" t="str">
        <f t="shared" si="44"/>
        <v/>
      </c>
      <c r="AG65" s="19" t="str">
        <f t="shared" si="45"/>
        <v/>
      </c>
      <c r="AH65" s="18" t="str">
        <f>IF(AF65="","",WORKDAY.INTL(AF65-1,1,V65,'Resmi Tatiller'!$A$2:$A$17))</f>
        <v/>
      </c>
      <c r="AI65" s="18" t="str">
        <f t="shared" si="46"/>
        <v/>
      </c>
      <c r="AJ65" s="18" t="str">
        <f>IF(AE65="","",IF(AH65&lt;&gt;AF65,AH65+TIME(8,0,0),IF(AG65&lt;TIME(8,0,0),AF65+TIME(8,0,0),IF(AG65&lt;TIME(12,0,0),AE65,IF(AG65&lt;TIME(12,45,0),AF65+TIME(12,45,0),IF(AG65&lt;TIME(15,0,0),AE65,IF(AG65&lt;TIME(15,15,0),AF65+TIME(15,15,0),IF(AG65&lt;TIME(18,0,0),AE65,WORKDAY.INTL(AF65,1,V65,'Resmi Tatiller'!$A$2:$A$17)+TIME(8,0,0)))))))))</f>
        <v/>
      </c>
      <c r="AK65" s="18" t="str">
        <f>IF(AE65="","",IF(AH65&lt;&gt;AF65,AH65+TIME(8,0,0),IF(AG65&lt;TIME(8,0,0),AF65+TIME(8,0,0),IF(AG65&lt;TIME(12,0,0),AE65,IF(AG65&lt;TIME(12,45,0),AF65+TIME(12,45,0),IF(AG65&lt;TIME(15,0,0),AE65,IF(AG65&lt;TIME(15,15,0),AF65+TIME(15,15,0),IF(AG65&lt;TIME(20,0,0),AE65,WORKDAY.INTL(AF65,1,V65,'Resmi Tatiller'!$A$2:$A$17)+TIME(8,0,0)))))))))</f>
        <v/>
      </c>
      <c r="AL65" s="18" t="str">
        <f t="shared" si="47"/>
        <v/>
      </c>
    </row>
    <row r="66" spans="1:38" x14ac:dyDescent="0.25">
      <c r="A66" s="6" t="str">
        <f t="shared" si="24"/>
        <v/>
      </c>
      <c r="B66" s="6"/>
      <c r="C66" s="7" t="str">
        <f>IFERROR(VLOOKUP(B66,'Ürün Veri'!$A:$E,2,FALSE),"")</f>
        <v/>
      </c>
      <c r="D66" s="7" t="str">
        <f>IFERROR(VLOOKUP(B66,'Ürün Veri'!$A:$E,3,FALSE),"")</f>
        <v/>
      </c>
      <c r="E66" s="7" t="str">
        <f>IFERROR(VLOOKUP(B66,'Ürün Veri'!$A:$E,4,FALSE),"")</f>
        <v/>
      </c>
      <c r="F66" s="7" t="str">
        <f>IFERROR(VLOOKUP(B66,'Ürün Veri'!$A:$E,5,FALSE),"")</f>
        <v/>
      </c>
      <c r="G66" s="6"/>
      <c r="H66" s="6"/>
      <c r="I66" s="14">
        <v>10</v>
      </c>
      <c r="J66" s="15">
        <f t="shared" si="25"/>
        <v>45</v>
      </c>
      <c r="K66" s="15">
        <f t="shared" si="26"/>
        <v>15</v>
      </c>
      <c r="L66" s="8">
        <f t="shared" si="27"/>
        <v>9</v>
      </c>
      <c r="M66" s="6" t="s">
        <v>763</v>
      </c>
      <c r="N66" s="9" t="str">
        <f t="shared" si="41"/>
        <v/>
      </c>
      <c r="O66" s="10" t="str">
        <f t="shared" si="42"/>
        <v/>
      </c>
      <c r="P66" s="8" t="str">
        <f t="shared" si="28"/>
        <v/>
      </c>
      <c r="Q66" s="8" t="str">
        <f t="shared" si="29"/>
        <v/>
      </c>
      <c r="R66" s="9" t="str">
        <f>IF(AB66="","",WORKDAY.INTL(W66,AA66,V66,'Resmi Tatiller'!$A$2:$A$17))</f>
        <v/>
      </c>
      <c r="S66" s="10" t="str">
        <f t="shared" si="30"/>
        <v/>
      </c>
      <c r="T66" s="8" t="str">
        <f t="shared" si="31"/>
        <v>Boş</v>
      </c>
      <c r="U66" s="8">
        <f t="shared" si="32"/>
        <v>540</v>
      </c>
      <c r="V66" s="11" t="str">
        <f t="shared" si="33"/>
        <v>0000011</v>
      </c>
      <c r="W66" s="9" t="str">
        <f>IF(OR(N66="",O66=""),"",IF($AD66="24 Saat",N66,IF($AD66="12 Saat",IF(O66&gt;=TIME(20,0,0),WORKDAY.INTL(N66,1,V66,'Resmi Tatiller'!$A$2:$A$17),WORKDAY.INTL(N66-1,1,V66,'Resmi Tatiller'!$A$2:$A$17)),IF($AD66="2 Vardiya",IF(O66&lt;TIME(6,0,0),N66-1,IF(O66&lt;TIME(8,0,0),WORKDAY.INTL(N66-1,1,V66,'Resmi Tatiller'!$A$2:$A$17),N66)),IF(O66&gt;=TIME(18,0,0),WORKDAY.INTL(N66,1,V66,'Resmi Tatiller'!$A$2:$A$17),WORKDAY.INTL(N66-1,1,V66,'Resmi Tatiller'!$A$2:$A$17))))))</f>
        <v/>
      </c>
      <c r="X66" s="8" t="str">
        <f t="shared" si="34"/>
        <v/>
      </c>
      <c r="Y66" s="11" t="str">
        <f t="shared" si="35"/>
        <v/>
      </c>
      <c r="Z66" s="11" t="str">
        <f t="shared" si="36"/>
        <v/>
      </c>
      <c r="AA66" s="11" t="str">
        <f t="shared" si="37"/>
        <v/>
      </c>
      <c r="AB66" s="11" t="str">
        <f t="shared" si="38"/>
        <v/>
      </c>
      <c r="AC66" s="12" t="str">
        <f t="shared" si="39"/>
        <v/>
      </c>
      <c r="AD66" s="6" t="str">
        <f t="shared" si="40"/>
        <v>Gündüz</v>
      </c>
      <c r="AE66" s="18" t="str">
        <f t="shared" si="43"/>
        <v/>
      </c>
      <c r="AF66" s="18" t="str">
        <f t="shared" si="44"/>
        <v/>
      </c>
      <c r="AG66" s="19" t="str">
        <f t="shared" si="45"/>
        <v/>
      </c>
      <c r="AH66" s="18" t="str">
        <f>IF(AF66="","",WORKDAY.INTL(AF66-1,1,V66,'Resmi Tatiller'!$A$2:$A$17))</f>
        <v/>
      </c>
      <c r="AI66" s="18" t="str">
        <f t="shared" si="46"/>
        <v/>
      </c>
      <c r="AJ66" s="18" t="str">
        <f>IF(AE66="","",IF(AH66&lt;&gt;AF66,AH66+TIME(8,0,0),IF(AG66&lt;TIME(8,0,0),AF66+TIME(8,0,0),IF(AG66&lt;TIME(12,0,0),AE66,IF(AG66&lt;TIME(12,45,0),AF66+TIME(12,45,0),IF(AG66&lt;TIME(15,0,0),AE66,IF(AG66&lt;TIME(15,15,0),AF66+TIME(15,15,0),IF(AG66&lt;TIME(18,0,0),AE66,WORKDAY.INTL(AF66,1,V66,'Resmi Tatiller'!$A$2:$A$17)+TIME(8,0,0)))))))))</f>
        <v/>
      </c>
      <c r="AK66" s="18" t="str">
        <f>IF(AE66="","",IF(AH66&lt;&gt;AF66,AH66+TIME(8,0,0),IF(AG66&lt;TIME(8,0,0),AF66+TIME(8,0,0),IF(AG66&lt;TIME(12,0,0),AE66,IF(AG66&lt;TIME(12,45,0),AF66+TIME(12,45,0),IF(AG66&lt;TIME(15,0,0),AE66,IF(AG66&lt;TIME(15,15,0),AF66+TIME(15,15,0),IF(AG66&lt;TIME(20,0,0),AE66,WORKDAY.INTL(AF66,1,V66,'Resmi Tatiller'!$A$2:$A$17)+TIME(8,0,0)))))))))</f>
        <v/>
      </c>
      <c r="AL66" s="18" t="str">
        <f t="shared" si="47"/>
        <v/>
      </c>
    </row>
    <row r="67" spans="1:38" x14ac:dyDescent="0.25">
      <c r="A67" s="6" t="str">
        <f t="shared" ref="A67:A98" si="48">IF($B67="","",ROW()-2)</f>
        <v/>
      </c>
      <c r="B67" s="6"/>
      <c r="C67" s="7" t="str">
        <f>IFERROR(VLOOKUP(B67,'Ürün Veri'!$A:$E,2,FALSE),"")</f>
        <v/>
      </c>
      <c r="D67" s="7" t="str">
        <f>IFERROR(VLOOKUP(B67,'Ürün Veri'!$A:$E,3,FALSE),"")</f>
        <v/>
      </c>
      <c r="E67" s="7" t="str">
        <f>IFERROR(VLOOKUP(B67,'Ürün Veri'!$A:$E,4,FALSE),"")</f>
        <v/>
      </c>
      <c r="F67" s="7" t="str">
        <f>IFERROR(VLOOKUP(B67,'Ürün Veri'!$A:$E,5,FALSE),"")</f>
        <v/>
      </c>
      <c r="G67" s="6"/>
      <c r="H67" s="6"/>
      <c r="I67" s="14">
        <v>10</v>
      </c>
      <c r="J67" s="15">
        <f t="shared" ref="J67:J98" si="49">IF($I67="","",IF(VALUE($I67)=24,90,45))</f>
        <v>45</v>
      </c>
      <c r="K67" s="15">
        <f t="shared" ref="K67:K98" si="50">IF($I67="","",IF(VALUE($I67)=24,30,15))</f>
        <v>15</v>
      </c>
      <c r="L67" s="8">
        <f t="shared" ref="L67:L98" si="51">IF($I67="","",VALUE($I67)-($J67+$K67)/60)</f>
        <v>9</v>
      </c>
      <c r="M67" s="6" t="s">
        <v>763</v>
      </c>
      <c r="N67" s="9" t="str">
        <f t="shared" si="41"/>
        <v/>
      </c>
      <c r="O67" s="10" t="str">
        <f t="shared" si="42"/>
        <v/>
      </c>
      <c r="P67" s="8" t="str">
        <f t="shared" ref="P67:P98" si="52">IF(OR(E67="",F67="",G67="",E67=0),"",G67/E67*F67/3600)</f>
        <v/>
      </c>
      <c r="Q67" s="8" t="str">
        <f t="shared" ref="Q67:Q98" si="53">IF(OR(P67="",L67="",L67=0),"",P67/L67)</f>
        <v/>
      </c>
      <c r="R67" s="9" t="str">
        <f>IF(AB67="","",WORKDAY.INTL(W67,AA67,V67,'Resmi Tatiller'!$A$2:$A$17))</f>
        <v/>
      </c>
      <c r="S67" s="10" t="str">
        <f t="shared" ref="S67:S98" si="54">IF(AB67="","",IF($AD67="24 Saat",AB67/1440,IF($AD67="12 Saat",IF(AB67&lt;=240,TIME(8,0,0)+AB67/1440,IF(AB67&lt;=375,TIME(12,45,0)+(AB67-240)/1440,TIME(15,15,0)+(AB67-375)/1440)),IF($AD67="2 Vardiya",IF(AB67&lt;=240,TIME(8,0,0)+AB67/1440,IF(AB67&lt;=375,TIME(12,45,0)+(AB67-240)/1440,IF(AB67&lt;=540,TIME(15,15,0)+(AB67-375)/1440,IF(AB67&lt;=780,TIME(20,0,0)+(AB67-540)/1440,IF(AB67&lt;=915,1+TIME(0,45,0)+(AB67-780)/1440,1+TIME(3,15,0)+(AB67-915)/1440))))),IF(AB67&lt;=240,TIME(8,0,0)+AB67/1440,IF(AB67&lt;=375,TIME(12,45,0)+(AB67-240)/1440,TIME(15,15,0)+(AB67-375)/1440))))))</f>
        <v/>
      </c>
      <c r="T67" s="8" t="str">
        <f t="shared" ref="T67:T98" si="55">IF(B67="","Boş",IF(OR(G67="",N67="",O67=""),"Eksik",IF(OR(R67="",S67=""),"Kontrol","Planlandı")))</f>
        <v>Boş</v>
      </c>
      <c r="U67" s="8">
        <f t="shared" ref="U67:U98" si="56">IF($AD67="24 Saat",1440,IF($AD67="2 Vardiya",1080,IF($AD67="12 Saat",660,IF($AD67="Gündüz",540,IF(L67="","",L67*60)))))</f>
        <v>540</v>
      </c>
      <c r="V67" s="11" t="str">
        <f t="shared" ref="V67:V98" si="57">IF(M67="Çalışmaz","0000011","0000000")</f>
        <v>0000011</v>
      </c>
      <c r="W67" s="9" t="str">
        <f>IF(OR(N67="",O67=""),"",IF($AD67="24 Saat",N67,IF($AD67="12 Saat",IF(O67&gt;=TIME(20,0,0),WORKDAY.INTL(N67,1,V67,'Resmi Tatiller'!$A$2:$A$17),WORKDAY.INTL(N67-1,1,V67,'Resmi Tatiller'!$A$2:$A$17)),IF($AD67="2 Vardiya",IF(O67&lt;TIME(6,0,0),N67-1,IF(O67&lt;TIME(8,0,0),WORKDAY.INTL(N67-1,1,V67,'Resmi Tatiller'!$A$2:$A$17),N67)),IF(O67&gt;=TIME(18,0,0),WORKDAY.INTL(N67,1,V67,'Resmi Tatiller'!$A$2:$A$17),WORKDAY.INTL(N67-1,1,V67,'Resmi Tatiller'!$A$2:$A$17))))))</f>
        <v/>
      </c>
      <c r="X67" s="8" t="str">
        <f t="shared" ref="X67:X98" si="58">IF(W67="","",IF($AD67="24 Saat",MOD(O67,1)*1440,IF($AD67="12 Saat",IF(W67&lt;&gt;N67,0,IF(O67&lt;TIME(8,0,0),0,IF(O67&lt;TIME(12,0,0),(O67-TIME(8,0,0))*1440,IF(O67&lt;TIME(12,45,0),240,IF(O67&lt;TIME(15,0,0),240+(O67-TIME(12,45,0))*1440,IF(O67&lt;TIME(15,15,0),375,IF(O67&lt;TIME(20,0,0),375+(O67-TIME(15,15,0))*1440,0))))))),IF($AD67="2 Vardiya",IF(O67&lt;TIME(6,0,0),IF(O67&lt;TIME(0,45,0),780,IF(O67&lt;TIME(3,0,0),780+(O67-TIME(0,45,0))*1440,IF(O67&lt;TIME(3,15,0),915,915+(O67-TIME(3,15,0))*1440))),IF(O67&lt;TIME(8,0,0),0,IF(O67&lt;TIME(12,0,0),(O67-TIME(8,0,0))*1440,IF(O67&lt;TIME(12,45,0),240,IF(O67&lt;TIME(15,0,0),240+(O67-TIME(12,45,0))*1440,IF(O67&lt;TIME(15,15,0),375,IF(O67&lt;TIME(18,0,0),375+(O67-TIME(15,15,0))*1440,IF(O67&lt;TIME(20,0,0),540,540+(O67-TIME(20,0,0))*1440)))))))),IF(W67&lt;&gt;N67,0,IF(O67&lt;TIME(8,0,0),0,IF(O67&lt;TIME(12,0,0),(O67-TIME(8,0,0))*1440,IF(O67&lt;TIME(12,45,0),240,IF(O67&lt;TIME(15,0,0),240+(O67-TIME(12,45,0))*1440,IF(O67&lt;TIME(15,15,0),375,IF(O67&lt;TIME(18,0,0),375+(O67-TIME(15,15,0))*1440,0)))))))))))</f>
        <v/>
      </c>
      <c r="Y67" s="11" t="str">
        <f t="shared" ref="Y67:Y98" si="59">IF(P67="","",ROUNDUP(P67*60,0))</f>
        <v/>
      </c>
      <c r="Z67" s="11" t="str">
        <f t="shared" ref="Z67:Z98" si="60">IF(Y67="","",N(X67)+Y67)</f>
        <v/>
      </c>
      <c r="AA67" s="11" t="str">
        <f t="shared" ref="AA67:AA98" si="61">IF(OR(Z67="",U67="",U67=0),"",INT((Z67-1)/U67))</f>
        <v/>
      </c>
      <c r="AB67" s="11" t="str">
        <f t="shared" ref="AB67:AB98" si="62">IF(OR(Z67="",U67="",U67=0),"",MOD(Z67-1,U67)+1)</f>
        <v/>
      </c>
      <c r="AC67" s="12" t="str">
        <f t="shared" ref="AC67:AC98" si="63">IF(AB67="","",R67+S67)</f>
        <v/>
      </c>
      <c r="AD67" s="6" t="str">
        <f t="shared" ref="AD67:AD98" si="64">IF($I67="","",IF(VALUE($I67)=10,"Gündüz",IF(VALUE($I67)=12,"12 Saat",IF(VALUE($I67)=24,"2 Vardiya",""))))</f>
        <v>Gündüz</v>
      </c>
      <c r="AE67" s="18" t="str">
        <f t="shared" si="43"/>
        <v/>
      </c>
      <c r="AF67" s="18" t="str">
        <f t="shared" si="44"/>
        <v/>
      </c>
      <c r="AG67" s="19" t="str">
        <f t="shared" si="45"/>
        <v/>
      </c>
      <c r="AH67" s="18" t="str">
        <f>IF(AF67="","",WORKDAY.INTL(AF67-1,1,V67,'Resmi Tatiller'!$A$2:$A$17))</f>
        <v/>
      </c>
      <c r="AI67" s="18" t="str">
        <f t="shared" si="46"/>
        <v/>
      </c>
      <c r="AJ67" s="18" t="str">
        <f>IF(AE67="","",IF(AH67&lt;&gt;AF67,AH67+TIME(8,0,0),IF(AG67&lt;TIME(8,0,0),AF67+TIME(8,0,0),IF(AG67&lt;TIME(12,0,0),AE67,IF(AG67&lt;TIME(12,45,0),AF67+TIME(12,45,0),IF(AG67&lt;TIME(15,0,0),AE67,IF(AG67&lt;TIME(15,15,0),AF67+TIME(15,15,0),IF(AG67&lt;TIME(18,0,0),AE67,WORKDAY.INTL(AF67,1,V67,'Resmi Tatiller'!$A$2:$A$17)+TIME(8,0,0)))))))))</f>
        <v/>
      </c>
      <c r="AK67" s="18" t="str">
        <f>IF(AE67="","",IF(AH67&lt;&gt;AF67,AH67+TIME(8,0,0),IF(AG67&lt;TIME(8,0,0),AF67+TIME(8,0,0),IF(AG67&lt;TIME(12,0,0),AE67,IF(AG67&lt;TIME(12,45,0),AF67+TIME(12,45,0),IF(AG67&lt;TIME(15,0,0),AE67,IF(AG67&lt;TIME(15,15,0),AF67+TIME(15,15,0),IF(AG67&lt;TIME(20,0,0),AE67,WORKDAY.INTL(AF67,1,V67,'Resmi Tatiller'!$A$2:$A$17)+TIME(8,0,0)))))))))</f>
        <v/>
      </c>
      <c r="AL67" s="18" t="str">
        <f t="shared" si="47"/>
        <v/>
      </c>
    </row>
    <row r="68" spans="1:38" x14ac:dyDescent="0.25">
      <c r="A68" s="6" t="str">
        <f t="shared" si="48"/>
        <v/>
      </c>
      <c r="B68" s="6"/>
      <c r="C68" s="7" t="str">
        <f>IFERROR(VLOOKUP(B68,'Ürün Veri'!$A:$E,2,FALSE),"")</f>
        <v/>
      </c>
      <c r="D68" s="7" t="str">
        <f>IFERROR(VLOOKUP(B68,'Ürün Veri'!$A:$E,3,FALSE),"")</f>
        <v/>
      </c>
      <c r="E68" s="7" t="str">
        <f>IFERROR(VLOOKUP(B68,'Ürün Veri'!$A:$E,4,FALSE),"")</f>
        <v/>
      </c>
      <c r="F68" s="7" t="str">
        <f>IFERROR(VLOOKUP(B68,'Ürün Veri'!$A:$E,5,FALSE),"")</f>
        <v/>
      </c>
      <c r="G68" s="6"/>
      <c r="H68" s="6"/>
      <c r="I68" s="14">
        <v>10</v>
      </c>
      <c r="J68" s="15">
        <f t="shared" si="49"/>
        <v>45</v>
      </c>
      <c r="K68" s="15">
        <f t="shared" si="50"/>
        <v>15</v>
      </c>
      <c r="L68" s="8">
        <f t="shared" si="51"/>
        <v>9</v>
      </c>
      <c r="M68" s="6" t="s">
        <v>763</v>
      </c>
      <c r="N68" s="9" t="str">
        <f t="shared" ref="N68:N103" si="65">IF(AI68="","",INT(AI68))</f>
        <v/>
      </c>
      <c r="O68" s="10" t="str">
        <f t="shared" ref="O68:O103" si="66">IF(AI68="","",MOD(AI68,1))</f>
        <v/>
      </c>
      <c r="P68" s="8" t="str">
        <f t="shared" si="52"/>
        <v/>
      </c>
      <c r="Q68" s="8" t="str">
        <f t="shared" si="53"/>
        <v/>
      </c>
      <c r="R68" s="9" t="str">
        <f>IF(AB68="","",WORKDAY.INTL(W68,AA68,V68,'Resmi Tatiller'!$A$2:$A$17))</f>
        <v/>
      </c>
      <c r="S68" s="10" t="str">
        <f t="shared" si="54"/>
        <v/>
      </c>
      <c r="T68" s="8" t="str">
        <f t="shared" si="55"/>
        <v>Boş</v>
      </c>
      <c r="U68" s="8">
        <f t="shared" si="56"/>
        <v>540</v>
      </c>
      <c r="V68" s="11" t="str">
        <f t="shared" si="57"/>
        <v>0000011</v>
      </c>
      <c r="W68" s="9" t="str">
        <f>IF(OR(N68="",O68=""),"",IF($AD68="24 Saat",N68,IF($AD68="12 Saat",IF(O68&gt;=TIME(20,0,0),WORKDAY.INTL(N68,1,V68,'Resmi Tatiller'!$A$2:$A$17),WORKDAY.INTL(N68-1,1,V68,'Resmi Tatiller'!$A$2:$A$17)),IF($AD68="2 Vardiya",IF(O68&lt;TIME(6,0,0),N68-1,IF(O68&lt;TIME(8,0,0),WORKDAY.INTL(N68-1,1,V68,'Resmi Tatiller'!$A$2:$A$17),N68)),IF(O68&gt;=TIME(18,0,0),WORKDAY.INTL(N68,1,V68,'Resmi Tatiller'!$A$2:$A$17),WORKDAY.INTL(N68-1,1,V68,'Resmi Tatiller'!$A$2:$A$17))))))</f>
        <v/>
      </c>
      <c r="X68" s="8" t="str">
        <f t="shared" si="58"/>
        <v/>
      </c>
      <c r="Y68" s="11" t="str">
        <f t="shared" si="59"/>
        <v/>
      </c>
      <c r="Z68" s="11" t="str">
        <f t="shared" si="60"/>
        <v/>
      </c>
      <c r="AA68" s="11" t="str">
        <f t="shared" si="61"/>
        <v/>
      </c>
      <c r="AB68" s="11" t="str">
        <f t="shared" si="62"/>
        <v/>
      </c>
      <c r="AC68" s="12" t="str">
        <f t="shared" si="63"/>
        <v/>
      </c>
      <c r="AD68" s="6" t="str">
        <f t="shared" si="64"/>
        <v>Gündüz</v>
      </c>
      <c r="AE68" s="18" t="str">
        <f t="shared" ref="AE68:AE103" si="67">IF(B68="","",IF(AC67="","",AC67+1/24))</f>
        <v/>
      </c>
      <c r="AF68" s="18" t="str">
        <f t="shared" ref="AF68:AF99" si="68">IF(AE68="","",INT(AE68))</f>
        <v/>
      </c>
      <c r="AG68" s="19" t="str">
        <f t="shared" ref="AG68:AG103" si="69">IF(AE68="","",MOD(AE68,1))</f>
        <v/>
      </c>
      <c r="AH68" s="18" t="str">
        <f>IF(AF68="","",WORKDAY.INTL(AF68-1,1,V68,'Resmi Tatiller'!$A$2:$A$17))</f>
        <v/>
      </c>
      <c r="AI68" s="18" t="str">
        <f t="shared" ref="AI68:AI99" si="70">IF(AE68="","",IF($AD68="24 Saat",AE68,IF($AD68="Gündüz",AJ68,IF($AD68="12 Saat",AK68,IF($AD68="2 Vardiya",AL68,AE68)))))</f>
        <v/>
      </c>
      <c r="AJ68" s="18" t="str">
        <f>IF(AE68="","",IF(AH68&lt;&gt;AF68,AH68+TIME(8,0,0),IF(AG68&lt;TIME(8,0,0),AF68+TIME(8,0,0),IF(AG68&lt;TIME(12,0,0),AE68,IF(AG68&lt;TIME(12,45,0),AF68+TIME(12,45,0),IF(AG68&lt;TIME(15,0,0),AE68,IF(AG68&lt;TIME(15,15,0),AF68+TIME(15,15,0),IF(AG68&lt;TIME(18,0,0),AE68,WORKDAY.INTL(AF68,1,V68,'Resmi Tatiller'!$A$2:$A$17)+TIME(8,0,0)))))))))</f>
        <v/>
      </c>
      <c r="AK68" s="18" t="str">
        <f>IF(AE68="","",IF(AH68&lt;&gt;AF68,AH68+TIME(8,0,0),IF(AG68&lt;TIME(8,0,0),AF68+TIME(8,0,0),IF(AG68&lt;TIME(12,0,0),AE68,IF(AG68&lt;TIME(12,45,0),AF68+TIME(12,45,0),IF(AG68&lt;TIME(15,0,0),AE68,IF(AG68&lt;TIME(15,15,0),AF68+TIME(15,15,0),IF(AG68&lt;TIME(20,0,0),AE68,WORKDAY.INTL(AF68,1,V68,'Resmi Tatiller'!$A$2:$A$17)+TIME(8,0,0)))))))))</f>
        <v/>
      </c>
      <c r="AL68" s="18" t="str">
        <f t="shared" ref="AL68:AL103" si="71">IF(AE68="","",IF(AG68&lt;TIME(6,0,0),IF(AG68&lt;TIME(0,45,0),AF68+TIME(0,45,0),IF(AG68&lt;TIME(3,0,0),AE68,IF(AG68&lt;TIME(3,15,0),AF68+TIME(3,15,0),AE68))),IF(AG68&lt;TIME(8,0,0),AF68+TIME(8,0,0),IF(AG68&lt;TIME(12,0,0),AE68,IF(AG68&lt;TIME(12,45,0),AF68+TIME(12,45,0),IF(AG68&lt;TIME(15,0,0),AE68,IF(AG68&lt;TIME(15,15,0),AF68+TIME(15,15,0),IF(AG68&lt;TIME(18,0,0),AE68,IF(AG68&lt;TIME(20,0,0),AF68+TIME(20,0,0),IF(AH68&lt;&gt;AF68,AH68+TIME(8,0,0),AE68))))))))))</f>
        <v/>
      </c>
    </row>
    <row r="69" spans="1:38" x14ac:dyDescent="0.25">
      <c r="A69" s="6" t="str">
        <f t="shared" si="48"/>
        <v/>
      </c>
      <c r="B69" s="6"/>
      <c r="C69" s="7" t="str">
        <f>IFERROR(VLOOKUP(B69,'Ürün Veri'!$A:$E,2,FALSE),"")</f>
        <v/>
      </c>
      <c r="D69" s="7" t="str">
        <f>IFERROR(VLOOKUP(B69,'Ürün Veri'!$A:$E,3,FALSE),"")</f>
        <v/>
      </c>
      <c r="E69" s="7" t="str">
        <f>IFERROR(VLOOKUP(B69,'Ürün Veri'!$A:$E,4,FALSE),"")</f>
        <v/>
      </c>
      <c r="F69" s="7" t="str">
        <f>IFERROR(VLOOKUP(B69,'Ürün Veri'!$A:$E,5,FALSE),"")</f>
        <v/>
      </c>
      <c r="G69" s="6"/>
      <c r="H69" s="6"/>
      <c r="I69" s="14">
        <v>10</v>
      </c>
      <c r="J69" s="15">
        <f t="shared" si="49"/>
        <v>45</v>
      </c>
      <c r="K69" s="15">
        <f t="shared" si="50"/>
        <v>15</v>
      </c>
      <c r="L69" s="8">
        <f t="shared" si="51"/>
        <v>9</v>
      </c>
      <c r="M69" s="6" t="s">
        <v>763</v>
      </c>
      <c r="N69" s="9" t="str">
        <f t="shared" si="65"/>
        <v/>
      </c>
      <c r="O69" s="10" t="str">
        <f t="shared" si="66"/>
        <v/>
      </c>
      <c r="P69" s="8" t="str">
        <f t="shared" si="52"/>
        <v/>
      </c>
      <c r="Q69" s="8" t="str">
        <f t="shared" si="53"/>
        <v/>
      </c>
      <c r="R69" s="9" t="str">
        <f>IF(AB69="","",WORKDAY.INTL(W69,AA69,V69,'Resmi Tatiller'!$A$2:$A$17))</f>
        <v/>
      </c>
      <c r="S69" s="10" t="str">
        <f t="shared" si="54"/>
        <v/>
      </c>
      <c r="T69" s="8" t="str">
        <f t="shared" si="55"/>
        <v>Boş</v>
      </c>
      <c r="U69" s="8">
        <f t="shared" si="56"/>
        <v>540</v>
      </c>
      <c r="V69" s="11" t="str">
        <f t="shared" si="57"/>
        <v>0000011</v>
      </c>
      <c r="W69" s="9" t="str">
        <f>IF(OR(N69="",O69=""),"",IF($AD69="24 Saat",N69,IF($AD69="12 Saat",IF(O69&gt;=TIME(20,0,0),WORKDAY.INTL(N69,1,V69,'Resmi Tatiller'!$A$2:$A$17),WORKDAY.INTL(N69-1,1,V69,'Resmi Tatiller'!$A$2:$A$17)),IF($AD69="2 Vardiya",IF(O69&lt;TIME(6,0,0),N69-1,IF(O69&lt;TIME(8,0,0),WORKDAY.INTL(N69-1,1,V69,'Resmi Tatiller'!$A$2:$A$17),N69)),IF(O69&gt;=TIME(18,0,0),WORKDAY.INTL(N69,1,V69,'Resmi Tatiller'!$A$2:$A$17),WORKDAY.INTL(N69-1,1,V69,'Resmi Tatiller'!$A$2:$A$17))))))</f>
        <v/>
      </c>
      <c r="X69" s="8" t="str">
        <f t="shared" si="58"/>
        <v/>
      </c>
      <c r="Y69" s="11" t="str">
        <f t="shared" si="59"/>
        <v/>
      </c>
      <c r="Z69" s="11" t="str">
        <f t="shared" si="60"/>
        <v/>
      </c>
      <c r="AA69" s="11" t="str">
        <f t="shared" si="61"/>
        <v/>
      </c>
      <c r="AB69" s="11" t="str">
        <f t="shared" si="62"/>
        <v/>
      </c>
      <c r="AC69" s="12" t="str">
        <f t="shared" si="63"/>
        <v/>
      </c>
      <c r="AD69" s="6" t="str">
        <f t="shared" si="64"/>
        <v>Gündüz</v>
      </c>
      <c r="AE69" s="18" t="str">
        <f t="shared" si="67"/>
        <v/>
      </c>
      <c r="AF69" s="18" t="str">
        <f t="shared" si="68"/>
        <v/>
      </c>
      <c r="AG69" s="19" t="str">
        <f t="shared" si="69"/>
        <v/>
      </c>
      <c r="AH69" s="18" t="str">
        <f>IF(AF69="","",WORKDAY.INTL(AF69-1,1,V69,'Resmi Tatiller'!$A$2:$A$17))</f>
        <v/>
      </c>
      <c r="AI69" s="18" t="str">
        <f t="shared" si="70"/>
        <v/>
      </c>
      <c r="AJ69" s="18" t="str">
        <f>IF(AE69="","",IF(AH69&lt;&gt;AF69,AH69+TIME(8,0,0),IF(AG69&lt;TIME(8,0,0),AF69+TIME(8,0,0),IF(AG69&lt;TIME(12,0,0),AE69,IF(AG69&lt;TIME(12,45,0),AF69+TIME(12,45,0),IF(AG69&lt;TIME(15,0,0),AE69,IF(AG69&lt;TIME(15,15,0),AF69+TIME(15,15,0),IF(AG69&lt;TIME(18,0,0),AE69,WORKDAY.INTL(AF69,1,V69,'Resmi Tatiller'!$A$2:$A$17)+TIME(8,0,0)))))))))</f>
        <v/>
      </c>
      <c r="AK69" s="18" t="str">
        <f>IF(AE69="","",IF(AH69&lt;&gt;AF69,AH69+TIME(8,0,0),IF(AG69&lt;TIME(8,0,0),AF69+TIME(8,0,0),IF(AG69&lt;TIME(12,0,0),AE69,IF(AG69&lt;TIME(12,45,0),AF69+TIME(12,45,0),IF(AG69&lt;TIME(15,0,0),AE69,IF(AG69&lt;TIME(15,15,0),AF69+TIME(15,15,0),IF(AG69&lt;TIME(20,0,0),AE69,WORKDAY.INTL(AF69,1,V69,'Resmi Tatiller'!$A$2:$A$17)+TIME(8,0,0)))))))))</f>
        <v/>
      </c>
      <c r="AL69" s="18" t="str">
        <f t="shared" si="71"/>
        <v/>
      </c>
    </row>
    <row r="70" spans="1:38" x14ac:dyDescent="0.25">
      <c r="A70" s="6" t="str">
        <f t="shared" si="48"/>
        <v/>
      </c>
      <c r="B70" s="6"/>
      <c r="C70" s="7" t="str">
        <f>IFERROR(VLOOKUP(B70,'Ürün Veri'!$A:$E,2,FALSE),"")</f>
        <v/>
      </c>
      <c r="D70" s="7" t="str">
        <f>IFERROR(VLOOKUP(B70,'Ürün Veri'!$A:$E,3,FALSE),"")</f>
        <v/>
      </c>
      <c r="E70" s="7" t="str">
        <f>IFERROR(VLOOKUP(B70,'Ürün Veri'!$A:$E,4,FALSE),"")</f>
        <v/>
      </c>
      <c r="F70" s="7" t="str">
        <f>IFERROR(VLOOKUP(B70,'Ürün Veri'!$A:$E,5,FALSE),"")</f>
        <v/>
      </c>
      <c r="G70" s="6"/>
      <c r="H70" s="6"/>
      <c r="I70" s="14">
        <v>10</v>
      </c>
      <c r="J70" s="15">
        <f t="shared" si="49"/>
        <v>45</v>
      </c>
      <c r="K70" s="15">
        <f t="shared" si="50"/>
        <v>15</v>
      </c>
      <c r="L70" s="8">
        <f t="shared" si="51"/>
        <v>9</v>
      </c>
      <c r="M70" s="6" t="s">
        <v>763</v>
      </c>
      <c r="N70" s="9" t="str">
        <f t="shared" si="65"/>
        <v/>
      </c>
      <c r="O70" s="10" t="str">
        <f t="shared" si="66"/>
        <v/>
      </c>
      <c r="P70" s="8" t="str">
        <f t="shared" si="52"/>
        <v/>
      </c>
      <c r="Q70" s="8" t="str">
        <f t="shared" si="53"/>
        <v/>
      </c>
      <c r="R70" s="9" t="str">
        <f>IF(AB70="","",WORKDAY.INTL(W70,AA70,V70,'Resmi Tatiller'!$A$2:$A$17))</f>
        <v/>
      </c>
      <c r="S70" s="10" t="str">
        <f t="shared" si="54"/>
        <v/>
      </c>
      <c r="T70" s="8" t="str">
        <f t="shared" si="55"/>
        <v>Boş</v>
      </c>
      <c r="U70" s="8">
        <f t="shared" si="56"/>
        <v>540</v>
      </c>
      <c r="V70" s="11" t="str">
        <f t="shared" si="57"/>
        <v>0000011</v>
      </c>
      <c r="W70" s="9" t="str">
        <f>IF(OR(N70="",O70=""),"",IF($AD70="24 Saat",N70,IF($AD70="12 Saat",IF(O70&gt;=TIME(20,0,0),WORKDAY.INTL(N70,1,V70,'Resmi Tatiller'!$A$2:$A$17),WORKDAY.INTL(N70-1,1,V70,'Resmi Tatiller'!$A$2:$A$17)),IF($AD70="2 Vardiya",IF(O70&lt;TIME(6,0,0),N70-1,IF(O70&lt;TIME(8,0,0),WORKDAY.INTL(N70-1,1,V70,'Resmi Tatiller'!$A$2:$A$17),N70)),IF(O70&gt;=TIME(18,0,0),WORKDAY.INTL(N70,1,V70,'Resmi Tatiller'!$A$2:$A$17),WORKDAY.INTL(N70-1,1,V70,'Resmi Tatiller'!$A$2:$A$17))))))</f>
        <v/>
      </c>
      <c r="X70" s="8" t="str">
        <f t="shared" si="58"/>
        <v/>
      </c>
      <c r="Y70" s="11" t="str">
        <f t="shared" si="59"/>
        <v/>
      </c>
      <c r="Z70" s="11" t="str">
        <f t="shared" si="60"/>
        <v/>
      </c>
      <c r="AA70" s="11" t="str">
        <f t="shared" si="61"/>
        <v/>
      </c>
      <c r="AB70" s="11" t="str">
        <f t="shared" si="62"/>
        <v/>
      </c>
      <c r="AC70" s="12" t="str">
        <f t="shared" si="63"/>
        <v/>
      </c>
      <c r="AD70" s="6" t="str">
        <f t="shared" si="64"/>
        <v>Gündüz</v>
      </c>
      <c r="AE70" s="18" t="str">
        <f t="shared" si="67"/>
        <v/>
      </c>
      <c r="AF70" s="18" t="str">
        <f t="shared" si="68"/>
        <v/>
      </c>
      <c r="AG70" s="19" t="str">
        <f t="shared" si="69"/>
        <v/>
      </c>
      <c r="AH70" s="18" t="str">
        <f>IF(AF70="","",WORKDAY.INTL(AF70-1,1,V70,'Resmi Tatiller'!$A$2:$A$17))</f>
        <v/>
      </c>
      <c r="AI70" s="18" t="str">
        <f t="shared" si="70"/>
        <v/>
      </c>
      <c r="AJ70" s="18" t="str">
        <f>IF(AE70="","",IF(AH70&lt;&gt;AF70,AH70+TIME(8,0,0),IF(AG70&lt;TIME(8,0,0),AF70+TIME(8,0,0),IF(AG70&lt;TIME(12,0,0),AE70,IF(AG70&lt;TIME(12,45,0),AF70+TIME(12,45,0),IF(AG70&lt;TIME(15,0,0),AE70,IF(AG70&lt;TIME(15,15,0),AF70+TIME(15,15,0),IF(AG70&lt;TIME(18,0,0),AE70,WORKDAY.INTL(AF70,1,V70,'Resmi Tatiller'!$A$2:$A$17)+TIME(8,0,0)))))))))</f>
        <v/>
      </c>
      <c r="AK70" s="18" t="str">
        <f>IF(AE70="","",IF(AH70&lt;&gt;AF70,AH70+TIME(8,0,0),IF(AG70&lt;TIME(8,0,0),AF70+TIME(8,0,0),IF(AG70&lt;TIME(12,0,0),AE70,IF(AG70&lt;TIME(12,45,0),AF70+TIME(12,45,0),IF(AG70&lt;TIME(15,0,0),AE70,IF(AG70&lt;TIME(15,15,0),AF70+TIME(15,15,0),IF(AG70&lt;TIME(20,0,0),AE70,WORKDAY.INTL(AF70,1,V70,'Resmi Tatiller'!$A$2:$A$17)+TIME(8,0,0)))))))))</f>
        <v/>
      </c>
      <c r="AL70" s="18" t="str">
        <f t="shared" si="71"/>
        <v/>
      </c>
    </row>
    <row r="71" spans="1:38" x14ac:dyDescent="0.25">
      <c r="A71" s="6" t="str">
        <f t="shared" si="48"/>
        <v/>
      </c>
      <c r="B71" s="6"/>
      <c r="C71" s="7" t="str">
        <f>IFERROR(VLOOKUP(B71,'Ürün Veri'!$A:$E,2,FALSE),"")</f>
        <v/>
      </c>
      <c r="D71" s="7" t="str">
        <f>IFERROR(VLOOKUP(B71,'Ürün Veri'!$A:$E,3,FALSE),"")</f>
        <v/>
      </c>
      <c r="E71" s="7" t="str">
        <f>IFERROR(VLOOKUP(B71,'Ürün Veri'!$A:$E,4,FALSE),"")</f>
        <v/>
      </c>
      <c r="F71" s="7" t="str">
        <f>IFERROR(VLOOKUP(B71,'Ürün Veri'!$A:$E,5,FALSE),"")</f>
        <v/>
      </c>
      <c r="G71" s="6"/>
      <c r="H71" s="6"/>
      <c r="I71" s="14">
        <v>10</v>
      </c>
      <c r="J71" s="15">
        <f t="shared" si="49"/>
        <v>45</v>
      </c>
      <c r="K71" s="15">
        <f t="shared" si="50"/>
        <v>15</v>
      </c>
      <c r="L71" s="8">
        <f t="shared" si="51"/>
        <v>9</v>
      </c>
      <c r="M71" s="6" t="s">
        <v>763</v>
      </c>
      <c r="N71" s="9" t="str">
        <f t="shared" si="65"/>
        <v/>
      </c>
      <c r="O71" s="10" t="str">
        <f t="shared" si="66"/>
        <v/>
      </c>
      <c r="P71" s="8" t="str">
        <f t="shared" si="52"/>
        <v/>
      </c>
      <c r="Q71" s="8" t="str">
        <f t="shared" si="53"/>
        <v/>
      </c>
      <c r="R71" s="9" t="str">
        <f>IF(AB71="","",WORKDAY.INTL(W71,AA71,V71,'Resmi Tatiller'!$A$2:$A$17))</f>
        <v/>
      </c>
      <c r="S71" s="10" t="str">
        <f t="shared" si="54"/>
        <v/>
      </c>
      <c r="T71" s="8" t="str">
        <f t="shared" si="55"/>
        <v>Boş</v>
      </c>
      <c r="U71" s="8">
        <f t="shared" si="56"/>
        <v>540</v>
      </c>
      <c r="V71" s="11" t="str">
        <f t="shared" si="57"/>
        <v>0000011</v>
      </c>
      <c r="W71" s="9" t="str">
        <f>IF(OR(N71="",O71=""),"",IF($AD71="24 Saat",N71,IF($AD71="12 Saat",IF(O71&gt;=TIME(20,0,0),WORKDAY.INTL(N71,1,V71,'Resmi Tatiller'!$A$2:$A$17),WORKDAY.INTL(N71-1,1,V71,'Resmi Tatiller'!$A$2:$A$17)),IF($AD71="2 Vardiya",IF(O71&lt;TIME(6,0,0),N71-1,IF(O71&lt;TIME(8,0,0),WORKDAY.INTL(N71-1,1,V71,'Resmi Tatiller'!$A$2:$A$17),N71)),IF(O71&gt;=TIME(18,0,0),WORKDAY.INTL(N71,1,V71,'Resmi Tatiller'!$A$2:$A$17),WORKDAY.INTL(N71-1,1,V71,'Resmi Tatiller'!$A$2:$A$17))))))</f>
        <v/>
      </c>
      <c r="X71" s="8" t="str">
        <f t="shared" si="58"/>
        <v/>
      </c>
      <c r="Y71" s="11" t="str">
        <f t="shared" si="59"/>
        <v/>
      </c>
      <c r="Z71" s="11" t="str">
        <f t="shared" si="60"/>
        <v/>
      </c>
      <c r="AA71" s="11" t="str">
        <f t="shared" si="61"/>
        <v/>
      </c>
      <c r="AB71" s="11" t="str">
        <f t="shared" si="62"/>
        <v/>
      </c>
      <c r="AC71" s="12" t="str">
        <f t="shared" si="63"/>
        <v/>
      </c>
      <c r="AD71" s="6" t="str">
        <f t="shared" si="64"/>
        <v>Gündüz</v>
      </c>
      <c r="AE71" s="18" t="str">
        <f t="shared" si="67"/>
        <v/>
      </c>
      <c r="AF71" s="18" t="str">
        <f t="shared" si="68"/>
        <v/>
      </c>
      <c r="AG71" s="19" t="str">
        <f t="shared" si="69"/>
        <v/>
      </c>
      <c r="AH71" s="18" t="str">
        <f>IF(AF71="","",WORKDAY.INTL(AF71-1,1,V71,'Resmi Tatiller'!$A$2:$A$17))</f>
        <v/>
      </c>
      <c r="AI71" s="18" t="str">
        <f t="shared" si="70"/>
        <v/>
      </c>
      <c r="AJ71" s="18" t="str">
        <f>IF(AE71="","",IF(AH71&lt;&gt;AF71,AH71+TIME(8,0,0),IF(AG71&lt;TIME(8,0,0),AF71+TIME(8,0,0),IF(AG71&lt;TIME(12,0,0),AE71,IF(AG71&lt;TIME(12,45,0),AF71+TIME(12,45,0),IF(AG71&lt;TIME(15,0,0),AE71,IF(AG71&lt;TIME(15,15,0),AF71+TIME(15,15,0),IF(AG71&lt;TIME(18,0,0),AE71,WORKDAY.INTL(AF71,1,V71,'Resmi Tatiller'!$A$2:$A$17)+TIME(8,0,0)))))))))</f>
        <v/>
      </c>
      <c r="AK71" s="18" t="str">
        <f>IF(AE71="","",IF(AH71&lt;&gt;AF71,AH71+TIME(8,0,0),IF(AG71&lt;TIME(8,0,0),AF71+TIME(8,0,0),IF(AG71&lt;TIME(12,0,0),AE71,IF(AG71&lt;TIME(12,45,0),AF71+TIME(12,45,0),IF(AG71&lt;TIME(15,0,0),AE71,IF(AG71&lt;TIME(15,15,0),AF71+TIME(15,15,0),IF(AG71&lt;TIME(20,0,0),AE71,WORKDAY.INTL(AF71,1,V71,'Resmi Tatiller'!$A$2:$A$17)+TIME(8,0,0)))))))))</f>
        <v/>
      </c>
      <c r="AL71" s="18" t="str">
        <f t="shared" si="71"/>
        <v/>
      </c>
    </row>
    <row r="72" spans="1:38" x14ac:dyDescent="0.25">
      <c r="A72" s="6" t="str">
        <f t="shared" si="48"/>
        <v/>
      </c>
      <c r="B72" s="6"/>
      <c r="C72" s="7" t="str">
        <f>IFERROR(VLOOKUP(B72,'Ürün Veri'!$A:$E,2,FALSE),"")</f>
        <v/>
      </c>
      <c r="D72" s="7" t="str">
        <f>IFERROR(VLOOKUP(B72,'Ürün Veri'!$A:$E,3,FALSE),"")</f>
        <v/>
      </c>
      <c r="E72" s="7" t="str">
        <f>IFERROR(VLOOKUP(B72,'Ürün Veri'!$A:$E,4,FALSE),"")</f>
        <v/>
      </c>
      <c r="F72" s="7" t="str">
        <f>IFERROR(VLOOKUP(B72,'Ürün Veri'!$A:$E,5,FALSE),"")</f>
        <v/>
      </c>
      <c r="G72" s="6"/>
      <c r="H72" s="6"/>
      <c r="I72" s="14">
        <v>10</v>
      </c>
      <c r="J72" s="15">
        <f t="shared" si="49"/>
        <v>45</v>
      </c>
      <c r="K72" s="15">
        <f t="shared" si="50"/>
        <v>15</v>
      </c>
      <c r="L72" s="8">
        <f t="shared" si="51"/>
        <v>9</v>
      </c>
      <c r="M72" s="6" t="s">
        <v>763</v>
      </c>
      <c r="N72" s="9" t="str">
        <f t="shared" si="65"/>
        <v/>
      </c>
      <c r="O72" s="10" t="str">
        <f t="shared" si="66"/>
        <v/>
      </c>
      <c r="P72" s="8" t="str">
        <f t="shared" si="52"/>
        <v/>
      </c>
      <c r="Q72" s="8" t="str">
        <f t="shared" si="53"/>
        <v/>
      </c>
      <c r="R72" s="9" t="str">
        <f>IF(AB72="","",WORKDAY.INTL(W72,AA72,V72,'Resmi Tatiller'!$A$2:$A$17))</f>
        <v/>
      </c>
      <c r="S72" s="10" t="str">
        <f t="shared" si="54"/>
        <v/>
      </c>
      <c r="T72" s="8" t="str">
        <f t="shared" si="55"/>
        <v>Boş</v>
      </c>
      <c r="U72" s="8">
        <f t="shared" si="56"/>
        <v>540</v>
      </c>
      <c r="V72" s="11" t="str">
        <f t="shared" si="57"/>
        <v>0000011</v>
      </c>
      <c r="W72" s="9" t="str">
        <f>IF(OR(N72="",O72=""),"",IF($AD72="24 Saat",N72,IF($AD72="12 Saat",IF(O72&gt;=TIME(20,0,0),WORKDAY.INTL(N72,1,V72,'Resmi Tatiller'!$A$2:$A$17),WORKDAY.INTL(N72-1,1,V72,'Resmi Tatiller'!$A$2:$A$17)),IF($AD72="2 Vardiya",IF(O72&lt;TIME(6,0,0),N72-1,IF(O72&lt;TIME(8,0,0),WORKDAY.INTL(N72-1,1,V72,'Resmi Tatiller'!$A$2:$A$17),N72)),IF(O72&gt;=TIME(18,0,0),WORKDAY.INTL(N72,1,V72,'Resmi Tatiller'!$A$2:$A$17),WORKDAY.INTL(N72-1,1,V72,'Resmi Tatiller'!$A$2:$A$17))))))</f>
        <v/>
      </c>
      <c r="X72" s="8" t="str">
        <f t="shared" si="58"/>
        <v/>
      </c>
      <c r="Y72" s="11" t="str">
        <f t="shared" si="59"/>
        <v/>
      </c>
      <c r="Z72" s="11" t="str">
        <f t="shared" si="60"/>
        <v/>
      </c>
      <c r="AA72" s="11" t="str">
        <f t="shared" si="61"/>
        <v/>
      </c>
      <c r="AB72" s="11" t="str">
        <f t="shared" si="62"/>
        <v/>
      </c>
      <c r="AC72" s="12" t="str">
        <f t="shared" si="63"/>
        <v/>
      </c>
      <c r="AD72" s="6" t="str">
        <f t="shared" si="64"/>
        <v>Gündüz</v>
      </c>
      <c r="AE72" s="18" t="str">
        <f t="shared" si="67"/>
        <v/>
      </c>
      <c r="AF72" s="18" t="str">
        <f t="shared" si="68"/>
        <v/>
      </c>
      <c r="AG72" s="19" t="str">
        <f t="shared" si="69"/>
        <v/>
      </c>
      <c r="AH72" s="18" t="str">
        <f>IF(AF72="","",WORKDAY.INTL(AF72-1,1,V72,'Resmi Tatiller'!$A$2:$A$17))</f>
        <v/>
      </c>
      <c r="AI72" s="18" t="str">
        <f t="shared" si="70"/>
        <v/>
      </c>
      <c r="AJ72" s="18" t="str">
        <f>IF(AE72="","",IF(AH72&lt;&gt;AF72,AH72+TIME(8,0,0),IF(AG72&lt;TIME(8,0,0),AF72+TIME(8,0,0),IF(AG72&lt;TIME(12,0,0),AE72,IF(AG72&lt;TIME(12,45,0),AF72+TIME(12,45,0),IF(AG72&lt;TIME(15,0,0),AE72,IF(AG72&lt;TIME(15,15,0),AF72+TIME(15,15,0),IF(AG72&lt;TIME(18,0,0),AE72,WORKDAY.INTL(AF72,1,V72,'Resmi Tatiller'!$A$2:$A$17)+TIME(8,0,0)))))))))</f>
        <v/>
      </c>
      <c r="AK72" s="18" t="str">
        <f>IF(AE72="","",IF(AH72&lt;&gt;AF72,AH72+TIME(8,0,0),IF(AG72&lt;TIME(8,0,0),AF72+TIME(8,0,0),IF(AG72&lt;TIME(12,0,0),AE72,IF(AG72&lt;TIME(12,45,0),AF72+TIME(12,45,0),IF(AG72&lt;TIME(15,0,0),AE72,IF(AG72&lt;TIME(15,15,0),AF72+TIME(15,15,0),IF(AG72&lt;TIME(20,0,0),AE72,WORKDAY.INTL(AF72,1,V72,'Resmi Tatiller'!$A$2:$A$17)+TIME(8,0,0)))))))))</f>
        <v/>
      </c>
      <c r="AL72" s="18" t="str">
        <f t="shared" si="71"/>
        <v/>
      </c>
    </row>
    <row r="73" spans="1:38" x14ac:dyDescent="0.25">
      <c r="A73" s="6" t="str">
        <f t="shared" si="48"/>
        <v/>
      </c>
      <c r="B73" s="6"/>
      <c r="C73" s="7" t="str">
        <f>IFERROR(VLOOKUP(B73,'Ürün Veri'!$A:$E,2,FALSE),"")</f>
        <v/>
      </c>
      <c r="D73" s="7" t="str">
        <f>IFERROR(VLOOKUP(B73,'Ürün Veri'!$A:$E,3,FALSE),"")</f>
        <v/>
      </c>
      <c r="E73" s="7" t="str">
        <f>IFERROR(VLOOKUP(B73,'Ürün Veri'!$A:$E,4,FALSE),"")</f>
        <v/>
      </c>
      <c r="F73" s="7" t="str">
        <f>IFERROR(VLOOKUP(B73,'Ürün Veri'!$A:$E,5,FALSE),"")</f>
        <v/>
      </c>
      <c r="G73" s="6"/>
      <c r="H73" s="6"/>
      <c r="I73" s="14">
        <v>10</v>
      </c>
      <c r="J73" s="15">
        <f t="shared" si="49"/>
        <v>45</v>
      </c>
      <c r="K73" s="15">
        <f t="shared" si="50"/>
        <v>15</v>
      </c>
      <c r="L73" s="8">
        <f t="shared" si="51"/>
        <v>9</v>
      </c>
      <c r="M73" s="6" t="s">
        <v>763</v>
      </c>
      <c r="N73" s="9" t="str">
        <f t="shared" si="65"/>
        <v/>
      </c>
      <c r="O73" s="10" t="str">
        <f t="shared" si="66"/>
        <v/>
      </c>
      <c r="P73" s="8" t="str">
        <f t="shared" si="52"/>
        <v/>
      </c>
      <c r="Q73" s="8" t="str">
        <f t="shared" si="53"/>
        <v/>
      </c>
      <c r="R73" s="9" t="str">
        <f>IF(AB73="","",WORKDAY.INTL(W73,AA73,V73,'Resmi Tatiller'!$A$2:$A$17))</f>
        <v/>
      </c>
      <c r="S73" s="10" t="str">
        <f t="shared" si="54"/>
        <v/>
      </c>
      <c r="T73" s="8" t="str">
        <f t="shared" si="55"/>
        <v>Boş</v>
      </c>
      <c r="U73" s="8">
        <f t="shared" si="56"/>
        <v>540</v>
      </c>
      <c r="V73" s="11" t="str">
        <f t="shared" si="57"/>
        <v>0000011</v>
      </c>
      <c r="W73" s="9" t="str">
        <f>IF(OR(N73="",O73=""),"",IF($AD73="24 Saat",N73,IF($AD73="12 Saat",IF(O73&gt;=TIME(20,0,0),WORKDAY.INTL(N73,1,V73,'Resmi Tatiller'!$A$2:$A$17),WORKDAY.INTL(N73-1,1,V73,'Resmi Tatiller'!$A$2:$A$17)),IF($AD73="2 Vardiya",IF(O73&lt;TIME(6,0,0),N73-1,IF(O73&lt;TIME(8,0,0),WORKDAY.INTL(N73-1,1,V73,'Resmi Tatiller'!$A$2:$A$17),N73)),IF(O73&gt;=TIME(18,0,0),WORKDAY.INTL(N73,1,V73,'Resmi Tatiller'!$A$2:$A$17),WORKDAY.INTL(N73-1,1,V73,'Resmi Tatiller'!$A$2:$A$17))))))</f>
        <v/>
      </c>
      <c r="X73" s="8" t="str">
        <f t="shared" si="58"/>
        <v/>
      </c>
      <c r="Y73" s="11" t="str">
        <f t="shared" si="59"/>
        <v/>
      </c>
      <c r="Z73" s="11" t="str">
        <f t="shared" si="60"/>
        <v/>
      </c>
      <c r="AA73" s="11" t="str">
        <f t="shared" si="61"/>
        <v/>
      </c>
      <c r="AB73" s="11" t="str">
        <f t="shared" si="62"/>
        <v/>
      </c>
      <c r="AC73" s="12" t="str">
        <f t="shared" si="63"/>
        <v/>
      </c>
      <c r="AD73" s="6" t="str">
        <f t="shared" si="64"/>
        <v>Gündüz</v>
      </c>
      <c r="AE73" s="18" t="str">
        <f t="shared" si="67"/>
        <v/>
      </c>
      <c r="AF73" s="18" t="str">
        <f t="shared" si="68"/>
        <v/>
      </c>
      <c r="AG73" s="19" t="str">
        <f t="shared" si="69"/>
        <v/>
      </c>
      <c r="AH73" s="18" t="str">
        <f>IF(AF73="","",WORKDAY.INTL(AF73-1,1,V73,'Resmi Tatiller'!$A$2:$A$17))</f>
        <v/>
      </c>
      <c r="AI73" s="18" t="str">
        <f t="shared" si="70"/>
        <v/>
      </c>
      <c r="AJ73" s="18" t="str">
        <f>IF(AE73="","",IF(AH73&lt;&gt;AF73,AH73+TIME(8,0,0),IF(AG73&lt;TIME(8,0,0),AF73+TIME(8,0,0),IF(AG73&lt;TIME(12,0,0),AE73,IF(AG73&lt;TIME(12,45,0),AF73+TIME(12,45,0),IF(AG73&lt;TIME(15,0,0),AE73,IF(AG73&lt;TIME(15,15,0),AF73+TIME(15,15,0),IF(AG73&lt;TIME(18,0,0),AE73,WORKDAY.INTL(AF73,1,V73,'Resmi Tatiller'!$A$2:$A$17)+TIME(8,0,0)))))))))</f>
        <v/>
      </c>
      <c r="AK73" s="18" t="str">
        <f>IF(AE73="","",IF(AH73&lt;&gt;AF73,AH73+TIME(8,0,0),IF(AG73&lt;TIME(8,0,0),AF73+TIME(8,0,0),IF(AG73&lt;TIME(12,0,0),AE73,IF(AG73&lt;TIME(12,45,0),AF73+TIME(12,45,0),IF(AG73&lt;TIME(15,0,0),AE73,IF(AG73&lt;TIME(15,15,0),AF73+TIME(15,15,0),IF(AG73&lt;TIME(20,0,0),AE73,WORKDAY.INTL(AF73,1,V73,'Resmi Tatiller'!$A$2:$A$17)+TIME(8,0,0)))))))))</f>
        <v/>
      </c>
      <c r="AL73" s="18" t="str">
        <f t="shared" si="71"/>
        <v/>
      </c>
    </row>
    <row r="74" spans="1:38" x14ac:dyDescent="0.25">
      <c r="A74" s="6" t="str">
        <f t="shared" si="48"/>
        <v/>
      </c>
      <c r="B74" s="6"/>
      <c r="C74" s="7" t="str">
        <f>IFERROR(VLOOKUP(B74,'Ürün Veri'!$A:$E,2,FALSE),"")</f>
        <v/>
      </c>
      <c r="D74" s="7" t="str">
        <f>IFERROR(VLOOKUP(B74,'Ürün Veri'!$A:$E,3,FALSE),"")</f>
        <v/>
      </c>
      <c r="E74" s="7" t="str">
        <f>IFERROR(VLOOKUP(B74,'Ürün Veri'!$A:$E,4,FALSE),"")</f>
        <v/>
      </c>
      <c r="F74" s="7" t="str">
        <f>IFERROR(VLOOKUP(B74,'Ürün Veri'!$A:$E,5,FALSE),"")</f>
        <v/>
      </c>
      <c r="G74" s="6"/>
      <c r="H74" s="6"/>
      <c r="I74" s="14">
        <v>10</v>
      </c>
      <c r="J74" s="15">
        <f t="shared" si="49"/>
        <v>45</v>
      </c>
      <c r="K74" s="15">
        <f t="shared" si="50"/>
        <v>15</v>
      </c>
      <c r="L74" s="8">
        <f t="shared" si="51"/>
        <v>9</v>
      </c>
      <c r="M74" s="6" t="s">
        <v>763</v>
      </c>
      <c r="N74" s="9" t="str">
        <f t="shared" si="65"/>
        <v/>
      </c>
      <c r="O74" s="10" t="str">
        <f t="shared" si="66"/>
        <v/>
      </c>
      <c r="P74" s="8" t="str">
        <f t="shared" si="52"/>
        <v/>
      </c>
      <c r="Q74" s="8" t="str">
        <f t="shared" si="53"/>
        <v/>
      </c>
      <c r="R74" s="9" t="str">
        <f>IF(AB74="","",WORKDAY.INTL(W74,AA74,V74,'Resmi Tatiller'!$A$2:$A$17))</f>
        <v/>
      </c>
      <c r="S74" s="10" t="str">
        <f t="shared" si="54"/>
        <v/>
      </c>
      <c r="T74" s="8" t="str">
        <f t="shared" si="55"/>
        <v>Boş</v>
      </c>
      <c r="U74" s="8">
        <f t="shared" si="56"/>
        <v>540</v>
      </c>
      <c r="V74" s="11" t="str">
        <f t="shared" si="57"/>
        <v>0000011</v>
      </c>
      <c r="W74" s="9" t="str">
        <f>IF(OR(N74="",O74=""),"",IF($AD74="24 Saat",N74,IF($AD74="12 Saat",IF(O74&gt;=TIME(20,0,0),WORKDAY.INTL(N74,1,V74,'Resmi Tatiller'!$A$2:$A$17),WORKDAY.INTL(N74-1,1,V74,'Resmi Tatiller'!$A$2:$A$17)),IF($AD74="2 Vardiya",IF(O74&lt;TIME(6,0,0),N74-1,IF(O74&lt;TIME(8,0,0),WORKDAY.INTL(N74-1,1,V74,'Resmi Tatiller'!$A$2:$A$17),N74)),IF(O74&gt;=TIME(18,0,0),WORKDAY.INTL(N74,1,V74,'Resmi Tatiller'!$A$2:$A$17),WORKDAY.INTL(N74-1,1,V74,'Resmi Tatiller'!$A$2:$A$17))))))</f>
        <v/>
      </c>
      <c r="X74" s="8" t="str">
        <f t="shared" si="58"/>
        <v/>
      </c>
      <c r="Y74" s="11" t="str">
        <f t="shared" si="59"/>
        <v/>
      </c>
      <c r="Z74" s="11" t="str">
        <f t="shared" si="60"/>
        <v/>
      </c>
      <c r="AA74" s="11" t="str">
        <f t="shared" si="61"/>
        <v/>
      </c>
      <c r="AB74" s="11" t="str">
        <f t="shared" si="62"/>
        <v/>
      </c>
      <c r="AC74" s="12" t="str">
        <f t="shared" si="63"/>
        <v/>
      </c>
      <c r="AD74" s="6" t="str">
        <f t="shared" si="64"/>
        <v>Gündüz</v>
      </c>
      <c r="AE74" s="18" t="str">
        <f t="shared" si="67"/>
        <v/>
      </c>
      <c r="AF74" s="18" t="str">
        <f t="shared" si="68"/>
        <v/>
      </c>
      <c r="AG74" s="19" t="str">
        <f t="shared" si="69"/>
        <v/>
      </c>
      <c r="AH74" s="18" t="str">
        <f>IF(AF74="","",WORKDAY.INTL(AF74-1,1,V74,'Resmi Tatiller'!$A$2:$A$17))</f>
        <v/>
      </c>
      <c r="AI74" s="18" t="str">
        <f t="shared" si="70"/>
        <v/>
      </c>
      <c r="AJ74" s="18" t="str">
        <f>IF(AE74="","",IF(AH74&lt;&gt;AF74,AH74+TIME(8,0,0),IF(AG74&lt;TIME(8,0,0),AF74+TIME(8,0,0),IF(AG74&lt;TIME(12,0,0),AE74,IF(AG74&lt;TIME(12,45,0),AF74+TIME(12,45,0),IF(AG74&lt;TIME(15,0,0),AE74,IF(AG74&lt;TIME(15,15,0),AF74+TIME(15,15,0),IF(AG74&lt;TIME(18,0,0),AE74,WORKDAY.INTL(AF74,1,V74,'Resmi Tatiller'!$A$2:$A$17)+TIME(8,0,0)))))))))</f>
        <v/>
      </c>
      <c r="AK74" s="18" t="str">
        <f>IF(AE74="","",IF(AH74&lt;&gt;AF74,AH74+TIME(8,0,0),IF(AG74&lt;TIME(8,0,0),AF74+TIME(8,0,0),IF(AG74&lt;TIME(12,0,0),AE74,IF(AG74&lt;TIME(12,45,0),AF74+TIME(12,45,0),IF(AG74&lt;TIME(15,0,0),AE74,IF(AG74&lt;TIME(15,15,0),AF74+TIME(15,15,0),IF(AG74&lt;TIME(20,0,0),AE74,WORKDAY.INTL(AF74,1,V74,'Resmi Tatiller'!$A$2:$A$17)+TIME(8,0,0)))))))))</f>
        <v/>
      </c>
      <c r="AL74" s="18" t="str">
        <f t="shared" si="71"/>
        <v/>
      </c>
    </row>
    <row r="75" spans="1:38" x14ac:dyDescent="0.25">
      <c r="A75" s="6" t="str">
        <f t="shared" si="48"/>
        <v/>
      </c>
      <c r="B75" s="6"/>
      <c r="C75" s="7" t="str">
        <f>IFERROR(VLOOKUP(B75,'Ürün Veri'!$A:$E,2,FALSE),"")</f>
        <v/>
      </c>
      <c r="D75" s="7" t="str">
        <f>IFERROR(VLOOKUP(B75,'Ürün Veri'!$A:$E,3,FALSE),"")</f>
        <v/>
      </c>
      <c r="E75" s="7" t="str">
        <f>IFERROR(VLOOKUP(B75,'Ürün Veri'!$A:$E,4,FALSE),"")</f>
        <v/>
      </c>
      <c r="F75" s="7" t="str">
        <f>IFERROR(VLOOKUP(B75,'Ürün Veri'!$A:$E,5,FALSE),"")</f>
        <v/>
      </c>
      <c r="G75" s="6"/>
      <c r="H75" s="6"/>
      <c r="I75" s="14">
        <v>10</v>
      </c>
      <c r="J75" s="15">
        <f t="shared" si="49"/>
        <v>45</v>
      </c>
      <c r="K75" s="15">
        <f t="shared" si="50"/>
        <v>15</v>
      </c>
      <c r="L75" s="8">
        <f t="shared" si="51"/>
        <v>9</v>
      </c>
      <c r="M75" s="6" t="s">
        <v>763</v>
      </c>
      <c r="N75" s="9" t="str">
        <f t="shared" si="65"/>
        <v/>
      </c>
      <c r="O75" s="10" t="str">
        <f t="shared" si="66"/>
        <v/>
      </c>
      <c r="P75" s="8" t="str">
        <f t="shared" si="52"/>
        <v/>
      </c>
      <c r="Q75" s="8" t="str">
        <f t="shared" si="53"/>
        <v/>
      </c>
      <c r="R75" s="9" t="str">
        <f>IF(AB75="","",WORKDAY.INTL(W75,AA75,V75,'Resmi Tatiller'!$A$2:$A$17))</f>
        <v/>
      </c>
      <c r="S75" s="10" t="str">
        <f t="shared" si="54"/>
        <v/>
      </c>
      <c r="T75" s="8" t="str">
        <f t="shared" si="55"/>
        <v>Boş</v>
      </c>
      <c r="U75" s="8">
        <f t="shared" si="56"/>
        <v>540</v>
      </c>
      <c r="V75" s="11" t="str">
        <f t="shared" si="57"/>
        <v>0000011</v>
      </c>
      <c r="W75" s="9" t="str">
        <f>IF(OR(N75="",O75=""),"",IF($AD75="24 Saat",N75,IF($AD75="12 Saat",IF(O75&gt;=TIME(20,0,0),WORKDAY.INTL(N75,1,V75,'Resmi Tatiller'!$A$2:$A$17),WORKDAY.INTL(N75-1,1,V75,'Resmi Tatiller'!$A$2:$A$17)),IF($AD75="2 Vardiya",IF(O75&lt;TIME(6,0,0),N75-1,IF(O75&lt;TIME(8,0,0),WORKDAY.INTL(N75-1,1,V75,'Resmi Tatiller'!$A$2:$A$17),N75)),IF(O75&gt;=TIME(18,0,0),WORKDAY.INTL(N75,1,V75,'Resmi Tatiller'!$A$2:$A$17),WORKDAY.INTL(N75-1,1,V75,'Resmi Tatiller'!$A$2:$A$17))))))</f>
        <v/>
      </c>
      <c r="X75" s="8" t="str">
        <f t="shared" si="58"/>
        <v/>
      </c>
      <c r="Y75" s="11" t="str">
        <f t="shared" si="59"/>
        <v/>
      </c>
      <c r="Z75" s="11" t="str">
        <f t="shared" si="60"/>
        <v/>
      </c>
      <c r="AA75" s="11" t="str">
        <f t="shared" si="61"/>
        <v/>
      </c>
      <c r="AB75" s="11" t="str">
        <f t="shared" si="62"/>
        <v/>
      </c>
      <c r="AC75" s="12" t="str">
        <f t="shared" si="63"/>
        <v/>
      </c>
      <c r="AD75" s="6" t="str">
        <f t="shared" si="64"/>
        <v>Gündüz</v>
      </c>
      <c r="AE75" s="18" t="str">
        <f t="shared" si="67"/>
        <v/>
      </c>
      <c r="AF75" s="18" t="str">
        <f t="shared" si="68"/>
        <v/>
      </c>
      <c r="AG75" s="19" t="str">
        <f t="shared" si="69"/>
        <v/>
      </c>
      <c r="AH75" s="18" t="str">
        <f>IF(AF75="","",WORKDAY.INTL(AF75-1,1,V75,'Resmi Tatiller'!$A$2:$A$17))</f>
        <v/>
      </c>
      <c r="AI75" s="18" t="str">
        <f t="shared" si="70"/>
        <v/>
      </c>
      <c r="AJ75" s="18" t="str">
        <f>IF(AE75="","",IF(AH75&lt;&gt;AF75,AH75+TIME(8,0,0),IF(AG75&lt;TIME(8,0,0),AF75+TIME(8,0,0),IF(AG75&lt;TIME(12,0,0),AE75,IF(AG75&lt;TIME(12,45,0),AF75+TIME(12,45,0),IF(AG75&lt;TIME(15,0,0),AE75,IF(AG75&lt;TIME(15,15,0),AF75+TIME(15,15,0),IF(AG75&lt;TIME(18,0,0),AE75,WORKDAY.INTL(AF75,1,V75,'Resmi Tatiller'!$A$2:$A$17)+TIME(8,0,0)))))))))</f>
        <v/>
      </c>
      <c r="AK75" s="18" t="str">
        <f>IF(AE75="","",IF(AH75&lt;&gt;AF75,AH75+TIME(8,0,0),IF(AG75&lt;TIME(8,0,0),AF75+TIME(8,0,0),IF(AG75&lt;TIME(12,0,0),AE75,IF(AG75&lt;TIME(12,45,0),AF75+TIME(12,45,0),IF(AG75&lt;TIME(15,0,0),AE75,IF(AG75&lt;TIME(15,15,0),AF75+TIME(15,15,0),IF(AG75&lt;TIME(20,0,0),AE75,WORKDAY.INTL(AF75,1,V75,'Resmi Tatiller'!$A$2:$A$17)+TIME(8,0,0)))))))))</f>
        <v/>
      </c>
      <c r="AL75" s="18" t="str">
        <f t="shared" si="71"/>
        <v/>
      </c>
    </row>
    <row r="76" spans="1:38" x14ac:dyDescent="0.25">
      <c r="A76" s="6" t="str">
        <f t="shared" si="48"/>
        <v/>
      </c>
      <c r="B76" s="6"/>
      <c r="C76" s="7" t="str">
        <f>IFERROR(VLOOKUP(B76,'Ürün Veri'!$A:$E,2,FALSE),"")</f>
        <v/>
      </c>
      <c r="D76" s="7" t="str">
        <f>IFERROR(VLOOKUP(B76,'Ürün Veri'!$A:$E,3,FALSE),"")</f>
        <v/>
      </c>
      <c r="E76" s="7" t="str">
        <f>IFERROR(VLOOKUP(B76,'Ürün Veri'!$A:$E,4,FALSE),"")</f>
        <v/>
      </c>
      <c r="F76" s="7" t="str">
        <f>IFERROR(VLOOKUP(B76,'Ürün Veri'!$A:$E,5,FALSE),"")</f>
        <v/>
      </c>
      <c r="G76" s="6"/>
      <c r="H76" s="6"/>
      <c r="I76" s="14">
        <v>10</v>
      </c>
      <c r="J76" s="15">
        <f t="shared" si="49"/>
        <v>45</v>
      </c>
      <c r="K76" s="15">
        <f t="shared" si="50"/>
        <v>15</v>
      </c>
      <c r="L76" s="8">
        <f t="shared" si="51"/>
        <v>9</v>
      </c>
      <c r="M76" s="6" t="s">
        <v>763</v>
      </c>
      <c r="N76" s="9" t="str">
        <f t="shared" si="65"/>
        <v/>
      </c>
      <c r="O76" s="10" t="str">
        <f t="shared" si="66"/>
        <v/>
      </c>
      <c r="P76" s="8" t="str">
        <f t="shared" si="52"/>
        <v/>
      </c>
      <c r="Q76" s="8" t="str">
        <f t="shared" si="53"/>
        <v/>
      </c>
      <c r="R76" s="9" t="str">
        <f>IF(AB76="","",WORKDAY.INTL(W76,AA76,V76,'Resmi Tatiller'!$A$2:$A$17))</f>
        <v/>
      </c>
      <c r="S76" s="10" t="str">
        <f t="shared" si="54"/>
        <v/>
      </c>
      <c r="T76" s="8" t="str">
        <f t="shared" si="55"/>
        <v>Boş</v>
      </c>
      <c r="U76" s="8">
        <f t="shared" si="56"/>
        <v>540</v>
      </c>
      <c r="V76" s="11" t="str">
        <f t="shared" si="57"/>
        <v>0000011</v>
      </c>
      <c r="W76" s="9" t="str">
        <f>IF(OR(N76="",O76=""),"",IF($AD76="24 Saat",N76,IF($AD76="12 Saat",IF(O76&gt;=TIME(20,0,0),WORKDAY.INTL(N76,1,V76,'Resmi Tatiller'!$A$2:$A$17),WORKDAY.INTL(N76-1,1,V76,'Resmi Tatiller'!$A$2:$A$17)),IF($AD76="2 Vardiya",IF(O76&lt;TIME(6,0,0),N76-1,IF(O76&lt;TIME(8,0,0),WORKDAY.INTL(N76-1,1,V76,'Resmi Tatiller'!$A$2:$A$17),N76)),IF(O76&gt;=TIME(18,0,0),WORKDAY.INTL(N76,1,V76,'Resmi Tatiller'!$A$2:$A$17),WORKDAY.INTL(N76-1,1,V76,'Resmi Tatiller'!$A$2:$A$17))))))</f>
        <v/>
      </c>
      <c r="X76" s="8" t="str">
        <f t="shared" si="58"/>
        <v/>
      </c>
      <c r="Y76" s="11" t="str">
        <f t="shared" si="59"/>
        <v/>
      </c>
      <c r="Z76" s="11" t="str">
        <f t="shared" si="60"/>
        <v/>
      </c>
      <c r="AA76" s="11" t="str">
        <f t="shared" si="61"/>
        <v/>
      </c>
      <c r="AB76" s="11" t="str">
        <f t="shared" si="62"/>
        <v/>
      </c>
      <c r="AC76" s="12" t="str">
        <f t="shared" si="63"/>
        <v/>
      </c>
      <c r="AD76" s="6" t="str">
        <f t="shared" si="64"/>
        <v>Gündüz</v>
      </c>
      <c r="AE76" s="18" t="str">
        <f t="shared" si="67"/>
        <v/>
      </c>
      <c r="AF76" s="18" t="str">
        <f t="shared" si="68"/>
        <v/>
      </c>
      <c r="AG76" s="19" t="str">
        <f t="shared" si="69"/>
        <v/>
      </c>
      <c r="AH76" s="18" t="str">
        <f>IF(AF76="","",WORKDAY.INTL(AF76-1,1,V76,'Resmi Tatiller'!$A$2:$A$17))</f>
        <v/>
      </c>
      <c r="AI76" s="18" t="str">
        <f t="shared" si="70"/>
        <v/>
      </c>
      <c r="AJ76" s="18" t="str">
        <f>IF(AE76="","",IF(AH76&lt;&gt;AF76,AH76+TIME(8,0,0),IF(AG76&lt;TIME(8,0,0),AF76+TIME(8,0,0),IF(AG76&lt;TIME(12,0,0),AE76,IF(AG76&lt;TIME(12,45,0),AF76+TIME(12,45,0),IF(AG76&lt;TIME(15,0,0),AE76,IF(AG76&lt;TIME(15,15,0),AF76+TIME(15,15,0),IF(AG76&lt;TIME(18,0,0),AE76,WORKDAY.INTL(AF76,1,V76,'Resmi Tatiller'!$A$2:$A$17)+TIME(8,0,0)))))))))</f>
        <v/>
      </c>
      <c r="AK76" s="18" t="str">
        <f>IF(AE76="","",IF(AH76&lt;&gt;AF76,AH76+TIME(8,0,0),IF(AG76&lt;TIME(8,0,0),AF76+TIME(8,0,0),IF(AG76&lt;TIME(12,0,0),AE76,IF(AG76&lt;TIME(12,45,0),AF76+TIME(12,45,0),IF(AG76&lt;TIME(15,0,0),AE76,IF(AG76&lt;TIME(15,15,0),AF76+TIME(15,15,0),IF(AG76&lt;TIME(20,0,0),AE76,WORKDAY.INTL(AF76,1,V76,'Resmi Tatiller'!$A$2:$A$17)+TIME(8,0,0)))))))))</f>
        <v/>
      </c>
      <c r="AL76" s="18" t="str">
        <f t="shared" si="71"/>
        <v/>
      </c>
    </row>
    <row r="77" spans="1:38" x14ac:dyDescent="0.25">
      <c r="A77" s="6" t="str">
        <f t="shared" si="48"/>
        <v/>
      </c>
      <c r="B77" s="6"/>
      <c r="C77" s="7" t="str">
        <f>IFERROR(VLOOKUP(B77,'Ürün Veri'!$A:$E,2,FALSE),"")</f>
        <v/>
      </c>
      <c r="D77" s="7" t="str">
        <f>IFERROR(VLOOKUP(B77,'Ürün Veri'!$A:$E,3,FALSE),"")</f>
        <v/>
      </c>
      <c r="E77" s="7" t="str">
        <f>IFERROR(VLOOKUP(B77,'Ürün Veri'!$A:$E,4,FALSE),"")</f>
        <v/>
      </c>
      <c r="F77" s="7" t="str">
        <f>IFERROR(VLOOKUP(B77,'Ürün Veri'!$A:$E,5,FALSE),"")</f>
        <v/>
      </c>
      <c r="G77" s="6"/>
      <c r="H77" s="6"/>
      <c r="I77" s="14">
        <v>10</v>
      </c>
      <c r="J77" s="15">
        <f t="shared" si="49"/>
        <v>45</v>
      </c>
      <c r="K77" s="15">
        <f t="shared" si="50"/>
        <v>15</v>
      </c>
      <c r="L77" s="8">
        <f t="shared" si="51"/>
        <v>9</v>
      </c>
      <c r="M77" s="6" t="s">
        <v>763</v>
      </c>
      <c r="N77" s="9" t="str">
        <f t="shared" si="65"/>
        <v/>
      </c>
      <c r="O77" s="10" t="str">
        <f t="shared" si="66"/>
        <v/>
      </c>
      <c r="P77" s="8" t="str">
        <f t="shared" si="52"/>
        <v/>
      </c>
      <c r="Q77" s="8" t="str">
        <f t="shared" si="53"/>
        <v/>
      </c>
      <c r="R77" s="9" t="str">
        <f>IF(AB77="","",WORKDAY.INTL(W77,AA77,V77,'Resmi Tatiller'!$A$2:$A$17))</f>
        <v/>
      </c>
      <c r="S77" s="10" t="str">
        <f t="shared" si="54"/>
        <v/>
      </c>
      <c r="T77" s="8" t="str">
        <f t="shared" si="55"/>
        <v>Boş</v>
      </c>
      <c r="U77" s="8">
        <f t="shared" si="56"/>
        <v>540</v>
      </c>
      <c r="V77" s="11" t="str">
        <f t="shared" si="57"/>
        <v>0000011</v>
      </c>
      <c r="W77" s="9" t="str">
        <f>IF(OR(N77="",O77=""),"",IF($AD77="24 Saat",N77,IF($AD77="12 Saat",IF(O77&gt;=TIME(20,0,0),WORKDAY.INTL(N77,1,V77,'Resmi Tatiller'!$A$2:$A$17),WORKDAY.INTL(N77-1,1,V77,'Resmi Tatiller'!$A$2:$A$17)),IF($AD77="2 Vardiya",IF(O77&lt;TIME(6,0,0),N77-1,IF(O77&lt;TIME(8,0,0),WORKDAY.INTL(N77-1,1,V77,'Resmi Tatiller'!$A$2:$A$17),N77)),IF(O77&gt;=TIME(18,0,0),WORKDAY.INTL(N77,1,V77,'Resmi Tatiller'!$A$2:$A$17),WORKDAY.INTL(N77-1,1,V77,'Resmi Tatiller'!$A$2:$A$17))))))</f>
        <v/>
      </c>
      <c r="X77" s="8" t="str">
        <f t="shared" si="58"/>
        <v/>
      </c>
      <c r="Y77" s="11" t="str">
        <f t="shared" si="59"/>
        <v/>
      </c>
      <c r="Z77" s="11" t="str">
        <f t="shared" si="60"/>
        <v/>
      </c>
      <c r="AA77" s="11" t="str">
        <f t="shared" si="61"/>
        <v/>
      </c>
      <c r="AB77" s="11" t="str">
        <f t="shared" si="62"/>
        <v/>
      </c>
      <c r="AC77" s="12" t="str">
        <f t="shared" si="63"/>
        <v/>
      </c>
      <c r="AD77" s="6" t="str">
        <f t="shared" si="64"/>
        <v>Gündüz</v>
      </c>
      <c r="AE77" s="18" t="str">
        <f t="shared" si="67"/>
        <v/>
      </c>
      <c r="AF77" s="18" t="str">
        <f t="shared" si="68"/>
        <v/>
      </c>
      <c r="AG77" s="19" t="str">
        <f t="shared" si="69"/>
        <v/>
      </c>
      <c r="AH77" s="18" t="str">
        <f>IF(AF77="","",WORKDAY.INTL(AF77-1,1,V77,'Resmi Tatiller'!$A$2:$A$17))</f>
        <v/>
      </c>
      <c r="AI77" s="18" t="str">
        <f t="shared" si="70"/>
        <v/>
      </c>
      <c r="AJ77" s="18" t="str">
        <f>IF(AE77="","",IF(AH77&lt;&gt;AF77,AH77+TIME(8,0,0),IF(AG77&lt;TIME(8,0,0),AF77+TIME(8,0,0),IF(AG77&lt;TIME(12,0,0),AE77,IF(AG77&lt;TIME(12,45,0),AF77+TIME(12,45,0),IF(AG77&lt;TIME(15,0,0),AE77,IF(AG77&lt;TIME(15,15,0),AF77+TIME(15,15,0),IF(AG77&lt;TIME(18,0,0),AE77,WORKDAY.INTL(AF77,1,V77,'Resmi Tatiller'!$A$2:$A$17)+TIME(8,0,0)))))))))</f>
        <v/>
      </c>
      <c r="AK77" s="18" t="str">
        <f>IF(AE77="","",IF(AH77&lt;&gt;AF77,AH77+TIME(8,0,0),IF(AG77&lt;TIME(8,0,0),AF77+TIME(8,0,0),IF(AG77&lt;TIME(12,0,0),AE77,IF(AG77&lt;TIME(12,45,0),AF77+TIME(12,45,0),IF(AG77&lt;TIME(15,0,0),AE77,IF(AG77&lt;TIME(15,15,0),AF77+TIME(15,15,0),IF(AG77&lt;TIME(20,0,0),AE77,WORKDAY.INTL(AF77,1,V77,'Resmi Tatiller'!$A$2:$A$17)+TIME(8,0,0)))))))))</f>
        <v/>
      </c>
      <c r="AL77" s="18" t="str">
        <f t="shared" si="71"/>
        <v/>
      </c>
    </row>
    <row r="78" spans="1:38" x14ac:dyDescent="0.25">
      <c r="A78" s="6" t="str">
        <f t="shared" si="48"/>
        <v/>
      </c>
      <c r="B78" s="6"/>
      <c r="C78" s="7" t="str">
        <f>IFERROR(VLOOKUP(B78,'Ürün Veri'!$A:$E,2,FALSE),"")</f>
        <v/>
      </c>
      <c r="D78" s="7" t="str">
        <f>IFERROR(VLOOKUP(B78,'Ürün Veri'!$A:$E,3,FALSE),"")</f>
        <v/>
      </c>
      <c r="E78" s="7" t="str">
        <f>IFERROR(VLOOKUP(B78,'Ürün Veri'!$A:$E,4,FALSE),"")</f>
        <v/>
      </c>
      <c r="F78" s="7" t="str">
        <f>IFERROR(VLOOKUP(B78,'Ürün Veri'!$A:$E,5,FALSE),"")</f>
        <v/>
      </c>
      <c r="G78" s="6"/>
      <c r="H78" s="6"/>
      <c r="I78" s="14">
        <v>10</v>
      </c>
      <c r="J78" s="15">
        <f t="shared" si="49"/>
        <v>45</v>
      </c>
      <c r="K78" s="15">
        <f t="shared" si="50"/>
        <v>15</v>
      </c>
      <c r="L78" s="8">
        <f t="shared" si="51"/>
        <v>9</v>
      </c>
      <c r="M78" s="6" t="s">
        <v>763</v>
      </c>
      <c r="N78" s="9" t="str">
        <f t="shared" si="65"/>
        <v/>
      </c>
      <c r="O78" s="10" t="str">
        <f t="shared" si="66"/>
        <v/>
      </c>
      <c r="P78" s="8" t="str">
        <f t="shared" si="52"/>
        <v/>
      </c>
      <c r="Q78" s="8" t="str">
        <f t="shared" si="53"/>
        <v/>
      </c>
      <c r="R78" s="9" t="str">
        <f>IF(AB78="","",WORKDAY.INTL(W78,AA78,V78,'Resmi Tatiller'!$A$2:$A$17))</f>
        <v/>
      </c>
      <c r="S78" s="10" t="str">
        <f t="shared" si="54"/>
        <v/>
      </c>
      <c r="T78" s="8" t="str">
        <f t="shared" si="55"/>
        <v>Boş</v>
      </c>
      <c r="U78" s="8">
        <f t="shared" si="56"/>
        <v>540</v>
      </c>
      <c r="V78" s="11" t="str">
        <f t="shared" si="57"/>
        <v>0000011</v>
      </c>
      <c r="W78" s="9" t="str">
        <f>IF(OR(N78="",O78=""),"",IF($AD78="24 Saat",N78,IF($AD78="12 Saat",IF(O78&gt;=TIME(20,0,0),WORKDAY.INTL(N78,1,V78,'Resmi Tatiller'!$A$2:$A$17),WORKDAY.INTL(N78-1,1,V78,'Resmi Tatiller'!$A$2:$A$17)),IF($AD78="2 Vardiya",IF(O78&lt;TIME(6,0,0),N78-1,IF(O78&lt;TIME(8,0,0),WORKDAY.INTL(N78-1,1,V78,'Resmi Tatiller'!$A$2:$A$17),N78)),IF(O78&gt;=TIME(18,0,0),WORKDAY.INTL(N78,1,V78,'Resmi Tatiller'!$A$2:$A$17),WORKDAY.INTL(N78-1,1,V78,'Resmi Tatiller'!$A$2:$A$17))))))</f>
        <v/>
      </c>
      <c r="X78" s="8" t="str">
        <f t="shared" si="58"/>
        <v/>
      </c>
      <c r="Y78" s="11" t="str">
        <f t="shared" si="59"/>
        <v/>
      </c>
      <c r="Z78" s="11" t="str">
        <f t="shared" si="60"/>
        <v/>
      </c>
      <c r="AA78" s="11" t="str">
        <f t="shared" si="61"/>
        <v/>
      </c>
      <c r="AB78" s="11" t="str">
        <f t="shared" si="62"/>
        <v/>
      </c>
      <c r="AC78" s="12" t="str">
        <f t="shared" si="63"/>
        <v/>
      </c>
      <c r="AD78" s="6" t="str">
        <f t="shared" si="64"/>
        <v>Gündüz</v>
      </c>
      <c r="AE78" s="18" t="str">
        <f t="shared" si="67"/>
        <v/>
      </c>
      <c r="AF78" s="18" t="str">
        <f t="shared" si="68"/>
        <v/>
      </c>
      <c r="AG78" s="19" t="str">
        <f t="shared" si="69"/>
        <v/>
      </c>
      <c r="AH78" s="18" t="str">
        <f>IF(AF78="","",WORKDAY.INTL(AF78-1,1,V78,'Resmi Tatiller'!$A$2:$A$17))</f>
        <v/>
      </c>
      <c r="AI78" s="18" t="str">
        <f t="shared" si="70"/>
        <v/>
      </c>
      <c r="AJ78" s="18" t="str">
        <f>IF(AE78="","",IF(AH78&lt;&gt;AF78,AH78+TIME(8,0,0),IF(AG78&lt;TIME(8,0,0),AF78+TIME(8,0,0),IF(AG78&lt;TIME(12,0,0),AE78,IF(AG78&lt;TIME(12,45,0),AF78+TIME(12,45,0),IF(AG78&lt;TIME(15,0,0),AE78,IF(AG78&lt;TIME(15,15,0),AF78+TIME(15,15,0),IF(AG78&lt;TIME(18,0,0),AE78,WORKDAY.INTL(AF78,1,V78,'Resmi Tatiller'!$A$2:$A$17)+TIME(8,0,0)))))))))</f>
        <v/>
      </c>
      <c r="AK78" s="18" t="str">
        <f>IF(AE78="","",IF(AH78&lt;&gt;AF78,AH78+TIME(8,0,0),IF(AG78&lt;TIME(8,0,0),AF78+TIME(8,0,0),IF(AG78&lt;TIME(12,0,0),AE78,IF(AG78&lt;TIME(12,45,0),AF78+TIME(12,45,0),IF(AG78&lt;TIME(15,0,0),AE78,IF(AG78&lt;TIME(15,15,0),AF78+TIME(15,15,0),IF(AG78&lt;TIME(20,0,0),AE78,WORKDAY.INTL(AF78,1,V78,'Resmi Tatiller'!$A$2:$A$17)+TIME(8,0,0)))))))))</f>
        <v/>
      </c>
      <c r="AL78" s="18" t="str">
        <f t="shared" si="71"/>
        <v/>
      </c>
    </row>
    <row r="79" spans="1:38" x14ac:dyDescent="0.25">
      <c r="A79" s="6" t="str">
        <f t="shared" si="48"/>
        <v/>
      </c>
      <c r="B79" s="6"/>
      <c r="C79" s="7" t="str">
        <f>IFERROR(VLOOKUP(B79,'Ürün Veri'!$A:$E,2,FALSE),"")</f>
        <v/>
      </c>
      <c r="D79" s="7" t="str">
        <f>IFERROR(VLOOKUP(B79,'Ürün Veri'!$A:$E,3,FALSE),"")</f>
        <v/>
      </c>
      <c r="E79" s="7" t="str">
        <f>IFERROR(VLOOKUP(B79,'Ürün Veri'!$A:$E,4,FALSE),"")</f>
        <v/>
      </c>
      <c r="F79" s="7" t="str">
        <f>IFERROR(VLOOKUP(B79,'Ürün Veri'!$A:$E,5,FALSE),"")</f>
        <v/>
      </c>
      <c r="G79" s="6"/>
      <c r="H79" s="6"/>
      <c r="I79" s="14">
        <v>10</v>
      </c>
      <c r="J79" s="15">
        <f t="shared" si="49"/>
        <v>45</v>
      </c>
      <c r="K79" s="15">
        <f t="shared" si="50"/>
        <v>15</v>
      </c>
      <c r="L79" s="8">
        <f t="shared" si="51"/>
        <v>9</v>
      </c>
      <c r="M79" s="6" t="s">
        <v>763</v>
      </c>
      <c r="N79" s="9" t="str">
        <f t="shared" si="65"/>
        <v/>
      </c>
      <c r="O79" s="10" t="str">
        <f t="shared" si="66"/>
        <v/>
      </c>
      <c r="P79" s="8" t="str">
        <f t="shared" si="52"/>
        <v/>
      </c>
      <c r="Q79" s="8" t="str">
        <f t="shared" si="53"/>
        <v/>
      </c>
      <c r="R79" s="9" t="str">
        <f>IF(AB79="","",WORKDAY.INTL(W79,AA79,V79,'Resmi Tatiller'!$A$2:$A$17))</f>
        <v/>
      </c>
      <c r="S79" s="10" t="str">
        <f t="shared" si="54"/>
        <v/>
      </c>
      <c r="T79" s="8" t="str">
        <f t="shared" si="55"/>
        <v>Boş</v>
      </c>
      <c r="U79" s="8">
        <f t="shared" si="56"/>
        <v>540</v>
      </c>
      <c r="V79" s="11" t="str">
        <f t="shared" si="57"/>
        <v>0000011</v>
      </c>
      <c r="W79" s="9" t="str">
        <f>IF(OR(N79="",O79=""),"",IF($AD79="24 Saat",N79,IF($AD79="12 Saat",IF(O79&gt;=TIME(20,0,0),WORKDAY.INTL(N79,1,V79,'Resmi Tatiller'!$A$2:$A$17),WORKDAY.INTL(N79-1,1,V79,'Resmi Tatiller'!$A$2:$A$17)),IF($AD79="2 Vardiya",IF(O79&lt;TIME(6,0,0),N79-1,IF(O79&lt;TIME(8,0,0),WORKDAY.INTL(N79-1,1,V79,'Resmi Tatiller'!$A$2:$A$17),N79)),IF(O79&gt;=TIME(18,0,0),WORKDAY.INTL(N79,1,V79,'Resmi Tatiller'!$A$2:$A$17),WORKDAY.INTL(N79-1,1,V79,'Resmi Tatiller'!$A$2:$A$17))))))</f>
        <v/>
      </c>
      <c r="X79" s="8" t="str">
        <f t="shared" si="58"/>
        <v/>
      </c>
      <c r="Y79" s="11" t="str">
        <f t="shared" si="59"/>
        <v/>
      </c>
      <c r="Z79" s="11" t="str">
        <f t="shared" si="60"/>
        <v/>
      </c>
      <c r="AA79" s="11" t="str">
        <f t="shared" si="61"/>
        <v/>
      </c>
      <c r="AB79" s="11" t="str">
        <f t="shared" si="62"/>
        <v/>
      </c>
      <c r="AC79" s="12" t="str">
        <f t="shared" si="63"/>
        <v/>
      </c>
      <c r="AD79" s="6" t="str">
        <f t="shared" si="64"/>
        <v>Gündüz</v>
      </c>
      <c r="AE79" s="18" t="str">
        <f t="shared" si="67"/>
        <v/>
      </c>
      <c r="AF79" s="18" t="str">
        <f t="shared" si="68"/>
        <v/>
      </c>
      <c r="AG79" s="19" t="str">
        <f t="shared" si="69"/>
        <v/>
      </c>
      <c r="AH79" s="18" t="str">
        <f>IF(AF79="","",WORKDAY.INTL(AF79-1,1,V79,'Resmi Tatiller'!$A$2:$A$17))</f>
        <v/>
      </c>
      <c r="AI79" s="18" t="str">
        <f t="shared" si="70"/>
        <v/>
      </c>
      <c r="AJ79" s="18" t="str">
        <f>IF(AE79="","",IF(AH79&lt;&gt;AF79,AH79+TIME(8,0,0),IF(AG79&lt;TIME(8,0,0),AF79+TIME(8,0,0),IF(AG79&lt;TIME(12,0,0),AE79,IF(AG79&lt;TIME(12,45,0),AF79+TIME(12,45,0),IF(AG79&lt;TIME(15,0,0),AE79,IF(AG79&lt;TIME(15,15,0),AF79+TIME(15,15,0),IF(AG79&lt;TIME(18,0,0),AE79,WORKDAY.INTL(AF79,1,V79,'Resmi Tatiller'!$A$2:$A$17)+TIME(8,0,0)))))))))</f>
        <v/>
      </c>
      <c r="AK79" s="18" t="str">
        <f>IF(AE79="","",IF(AH79&lt;&gt;AF79,AH79+TIME(8,0,0),IF(AG79&lt;TIME(8,0,0),AF79+TIME(8,0,0),IF(AG79&lt;TIME(12,0,0),AE79,IF(AG79&lt;TIME(12,45,0),AF79+TIME(12,45,0),IF(AG79&lt;TIME(15,0,0),AE79,IF(AG79&lt;TIME(15,15,0),AF79+TIME(15,15,0),IF(AG79&lt;TIME(20,0,0),AE79,WORKDAY.INTL(AF79,1,V79,'Resmi Tatiller'!$A$2:$A$17)+TIME(8,0,0)))))))))</f>
        <v/>
      </c>
      <c r="AL79" s="18" t="str">
        <f t="shared" si="71"/>
        <v/>
      </c>
    </row>
    <row r="80" spans="1:38" x14ac:dyDescent="0.25">
      <c r="A80" s="6" t="str">
        <f t="shared" si="48"/>
        <v/>
      </c>
      <c r="B80" s="6"/>
      <c r="C80" s="7" t="str">
        <f>IFERROR(VLOOKUP(B80,'Ürün Veri'!$A:$E,2,FALSE),"")</f>
        <v/>
      </c>
      <c r="D80" s="7" t="str">
        <f>IFERROR(VLOOKUP(B80,'Ürün Veri'!$A:$E,3,FALSE),"")</f>
        <v/>
      </c>
      <c r="E80" s="7" t="str">
        <f>IFERROR(VLOOKUP(B80,'Ürün Veri'!$A:$E,4,FALSE),"")</f>
        <v/>
      </c>
      <c r="F80" s="7" t="str">
        <f>IFERROR(VLOOKUP(B80,'Ürün Veri'!$A:$E,5,FALSE),"")</f>
        <v/>
      </c>
      <c r="G80" s="6"/>
      <c r="H80" s="6"/>
      <c r="I80" s="14">
        <v>10</v>
      </c>
      <c r="J80" s="15">
        <f t="shared" si="49"/>
        <v>45</v>
      </c>
      <c r="K80" s="15">
        <f t="shared" si="50"/>
        <v>15</v>
      </c>
      <c r="L80" s="8">
        <f t="shared" si="51"/>
        <v>9</v>
      </c>
      <c r="M80" s="6" t="s">
        <v>763</v>
      </c>
      <c r="N80" s="9" t="str">
        <f t="shared" si="65"/>
        <v/>
      </c>
      <c r="O80" s="10" t="str">
        <f t="shared" si="66"/>
        <v/>
      </c>
      <c r="P80" s="8" t="str">
        <f t="shared" si="52"/>
        <v/>
      </c>
      <c r="Q80" s="8" t="str">
        <f t="shared" si="53"/>
        <v/>
      </c>
      <c r="R80" s="9" t="str">
        <f>IF(AB80="","",WORKDAY.INTL(W80,AA80,V80,'Resmi Tatiller'!$A$2:$A$17))</f>
        <v/>
      </c>
      <c r="S80" s="10" t="str">
        <f t="shared" si="54"/>
        <v/>
      </c>
      <c r="T80" s="8" t="str">
        <f t="shared" si="55"/>
        <v>Boş</v>
      </c>
      <c r="U80" s="8">
        <f t="shared" si="56"/>
        <v>540</v>
      </c>
      <c r="V80" s="11" t="str">
        <f t="shared" si="57"/>
        <v>0000011</v>
      </c>
      <c r="W80" s="9" t="str">
        <f>IF(OR(N80="",O80=""),"",IF($AD80="24 Saat",N80,IF($AD80="12 Saat",IF(O80&gt;=TIME(20,0,0),WORKDAY.INTL(N80,1,V80,'Resmi Tatiller'!$A$2:$A$17),WORKDAY.INTL(N80-1,1,V80,'Resmi Tatiller'!$A$2:$A$17)),IF($AD80="2 Vardiya",IF(O80&lt;TIME(6,0,0),N80-1,IF(O80&lt;TIME(8,0,0),WORKDAY.INTL(N80-1,1,V80,'Resmi Tatiller'!$A$2:$A$17),N80)),IF(O80&gt;=TIME(18,0,0),WORKDAY.INTL(N80,1,V80,'Resmi Tatiller'!$A$2:$A$17),WORKDAY.INTL(N80-1,1,V80,'Resmi Tatiller'!$A$2:$A$17))))))</f>
        <v/>
      </c>
      <c r="X80" s="8" t="str">
        <f t="shared" si="58"/>
        <v/>
      </c>
      <c r="Y80" s="11" t="str">
        <f t="shared" si="59"/>
        <v/>
      </c>
      <c r="Z80" s="11" t="str">
        <f t="shared" si="60"/>
        <v/>
      </c>
      <c r="AA80" s="11" t="str">
        <f t="shared" si="61"/>
        <v/>
      </c>
      <c r="AB80" s="11" t="str">
        <f t="shared" si="62"/>
        <v/>
      </c>
      <c r="AC80" s="12" t="str">
        <f t="shared" si="63"/>
        <v/>
      </c>
      <c r="AD80" s="6" t="str">
        <f t="shared" si="64"/>
        <v>Gündüz</v>
      </c>
      <c r="AE80" s="18" t="str">
        <f t="shared" si="67"/>
        <v/>
      </c>
      <c r="AF80" s="18" t="str">
        <f t="shared" si="68"/>
        <v/>
      </c>
      <c r="AG80" s="19" t="str">
        <f t="shared" si="69"/>
        <v/>
      </c>
      <c r="AH80" s="18" t="str">
        <f>IF(AF80="","",WORKDAY.INTL(AF80-1,1,V80,'Resmi Tatiller'!$A$2:$A$17))</f>
        <v/>
      </c>
      <c r="AI80" s="18" t="str">
        <f t="shared" si="70"/>
        <v/>
      </c>
      <c r="AJ80" s="18" t="str">
        <f>IF(AE80="","",IF(AH80&lt;&gt;AF80,AH80+TIME(8,0,0),IF(AG80&lt;TIME(8,0,0),AF80+TIME(8,0,0),IF(AG80&lt;TIME(12,0,0),AE80,IF(AG80&lt;TIME(12,45,0),AF80+TIME(12,45,0),IF(AG80&lt;TIME(15,0,0),AE80,IF(AG80&lt;TIME(15,15,0),AF80+TIME(15,15,0),IF(AG80&lt;TIME(18,0,0),AE80,WORKDAY.INTL(AF80,1,V80,'Resmi Tatiller'!$A$2:$A$17)+TIME(8,0,0)))))))))</f>
        <v/>
      </c>
      <c r="AK80" s="18" t="str">
        <f>IF(AE80="","",IF(AH80&lt;&gt;AF80,AH80+TIME(8,0,0),IF(AG80&lt;TIME(8,0,0),AF80+TIME(8,0,0),IF(AG80&lt;TIME(12,0,0),AE80,IF(AG80&lt;TIME(12,45,0),AF80+TIME(12,45,0),IF(AG80&lt;TIME(15,0,0),AE80,IF(AG80&lt;TIME(15,15,0),AF80+TIME(15,15,0),IF(AG80&lt;TIME(20,0,0),AE80,WORKDAY.INTL(AF80,1,V80,'Resmi Tatiller'!$A$2:$A$17)+TIME(8,0,0)))))))))</f>
        <v/>
      </c>
      <c r="AL80" s="18" t="str">
        <f t="shared" si="71"/>
        <v/>
      </c>
    </row>
    <row r="81" spans="1:38" x14ac:dyDescent="0.25">
      <c r="A81" s="6" t="str">
        <f t="shared" si="48"/>
        <v/>
      </c>
      <c r="B81" s="6"/>
      <c r="C81" s="7" t="str">
        <f>IFERROR(VLOOKUP(B81,'Ürün Veri'!$A:$E,2,FALSE),"")</f>
        <v/>
      </c>
      <c r="D81" s="7" t="str">
        <f>IFERROR(VLOOKUP(B81,'Ürün Veri'!$A:$E,3,FALSE),"")</f>
        <v/>
      </c>
      <c r="E81" s="7" t="str">
        <f>IFERROR(VLOOKUP(B81,'Ürün Veri'!$A:$E,4,FALSE),"")</f>
        <v/>
      </c>
      <c r="F81" s="7" t="str">
        <f>IFERROR(VLOOKUP(B81,'Ürün Veri'!$A:$E,5,FALSE),"")</f>
        <v/>
      </c>
      <c r="G81" s="6"/>
      <c r="H81" s="6"/>
      <c r="I81" s="14">
        <v>10</v>
      </c>
      <c r="J81" s="15">
        <f t="shared" si="49"/>
        <v>45</v>
      </c>
      <c r="K81" s="15">
        <f t="shared" si="50"/>
        <v>15</v>
      </c>
      <c r="L81" s="8">
        <f t="shared" si="51"/>
        <v>9</v>
      </c>
      <c r="M81" s="6" t="s">
        <v>763</v>
      </c>
      <c r="N81" s="9" t="str">
        <f t="shared" si="65"/>
        <v/>
      </c>
      <c r="O81" s="10" t="str">
        <f t="shared" si="66"/>
        <v/>
      </c>
      <c r="P81" s="8" t="str">
        <f t="shared" si="52"/>
        <v/>
      </c>
      <c r="Q81" s="8" t="str">
        <f t="shared" si="53"/>
        <v/>
      </c>
      <c r="R81" s="9" t="str">
        <f>IF(AB81="","",WORKDAY.INTL(W81,AA81,V81,'Resmi Tatiller'!$A$2:$A$17))</f>
        <v/>
      </c>
      <c r="S81" s="10" t="str">
        <f t="shared" si="54"/>
        <v/>
      </c>
      <c r="T81" s="8" t="str">
        <f t="shared" si="55"/>
        <v>Boş</v>
      </c>
      <c r="U81" s="8">
        <f t="shared" si="56"/>
        <v>540</v>
      </c>
      <c r="V81" s="11" t="str">
        <f t="shared" si="57"/>
        <v>0000011</v>
      </c>
      <c r="W81" s="9" t="str">
        <f>IF(OR(N81="",O81=""),"",IF($AD81="24 Saat",N81,IF($AD81="12 Saat",IF(O81&gt;=TIME(20,0,0),WORKDAY.INTL(N81,1,V81,'Resmi Tatiller'!$A$2:$A$17),WORKDAY.INTL(N81-1,1,V81,'Resmi Tatiller'!$A$2:$A$17)),IF($AD81="2 Vardiya",IF(O81&lt;TIME(6,0,0),N81-1,IF(O81&lt;TIME(8,0,0),WORKDAY.INTL(N81-1,1,V81,'Resmi Tatiller'!$A$2:$A$17),N81)),IF(O81&gt;=TIME(18,0,0),WORKDAY.INTL(N81,1,V81,'Resmi Tatiller'!$A$2:$A$17),WORKDAY.INTL(N81-1,1,V81,'Resmi Tatiller'!$A$2:$A$17))))))</f>
        <v/>
      </c>
      <c r="X81" s="8" t="str">
        <f t="shared" si="58"/>
        <v/>
      </c>
      <c r="Y81" s="11" t="str">
        <f t="shared" si="59"/>
        <v/>
      </c>
      <c r="Z81" s="11" t="str">
        <f t="shared" si="60"/>
        <v/>
      </c>
      <c r="AA81" s="11" t="str">
        <f t="shared" si="61"/>
        <v/>
      </c>
      <c r="AB81" s="11" t="str">
        <f t="shared" si="62"/>
        <v/>
      </c>
      <c r="AC81" s="12" t="str">
        <f t="shared" si="63"/>
        <v/>
      </c>
      <c r="AD81" s="6" t="str">
        <f t="shared" si="64"/>
        <v>Gündüz</v>
      </c>
      <c r="AE81" s="18" t="str">
        <f t="shared" si="67"/>
        <v/>
      </c>
      <c r="AF81" s="18" t="str">
        <f t="shared" si="68"/>
        <v/>
      </c>
      <c r="AG81" s="19" t="str">
        <f t="shared" si="69"/>
        <v/>
      </c>
      <c r="AH81" s="18" t="str">
        <f>IF(AF81="","",WORKDAY.INTL(AF81-1,1,V81,'Resmi Tatiller'!$A$2:$A$17))</f>
        <v/>
      </c>
      <c r="AI81" s="18" t="str">
        <f t="shared" si="70"/>
        <v/>
      </c>
      <c r="AJ81" s="18" t="str">
        <f>IF(AE81="","",IF(AH81&lt;&gt;AF81,AH81+TIME(8,0,0),IF(AG81&lt;TIME(8,0,0),AF81+TIME(8,0,0),IF(AG81&lt;TIME(12,0,0),AE81,IF(AG81&lt;TIME(12,45,0),AF81+TIME(12,45,0),IF(AG81&lt;TIME(15,0,0),AE81,IF(AG81&lt;TIME(15,15,0),AF81+TIME(15,15,0),IF(AG81&lt;TIME(18,0,0),AE81,WORKDAY.INTL(AF81,1,V81,'Resmi Tatiller'!$A$2:$A$17)+TIME(8,0,0)))))))))</f>
        <v/>
      </c>
      <c r="AK81" s="18" t="str">
        <f>IF(AE81="","",IF(AH81&lt;&gt;AF81,AH81+TIME(8,0,0),IF(AG81&lt;TIME(8,0,0),AF81+TIME(8,0,0),IF(AG81&lt;TIME(12,0,0),AE81,IF(AG81&lt;TIME(12,45,0),AF81+TIME(12,45,0),IF(AG81&lt;TIME(15,0,0),AE81,IF(AG81&lt;TIME(15,15,0),AF81+TIME(15,15,0),IF(AG81&lt;TIME(20,0,0),AE81,WORKDAY.INTL(AF81,1,V81,'Resmi Tatiller'!$A$2:$A$17)+TIME(8,0,0)))))))))</f>
        <v/>
      </c>
      <c r="AL81" s="18" t="str">
        <f t="shared" si="71"/>
        <v/>
      </c>
    </row>
    <row r="82" spans="1:38" x14ac:dyDescent="0.25">
      <c r="A82" s="6" t="str">
        <f t="shared" si="48"/>
        <v/>
      </c>
      <c r="B82" s="6"/>
      <c r="C82" s="7" t="str">
        <f>IFERROR(VLOOKUP(B82,'Ürün Veri'!$A:$E,2,FALSE),"")</f>
        <v/>
      </c>
      <c r="D82" s="7" t="str">
        <f>IFERROR(VLOOKUP(B82,'Ürün Veri'!$A:$E,3,FALSE),"")</f>
        <v/>
      </c>
      <c r="E82" s="7" t="str">
        <f>IFERROR(VLOOKUP(B82,'Ürün Veri'!$A:$E,4,FALSE),"")</f>
        <v/>
      </c>
      <c r="F82" s="7" t="str">
        <f>IFERROR(VLOOKUP(B82,'Ürün Veri'!$A:$E,5,FALSE),"")</f>
        <v/>
      </c>
      <c r="G82" s="6"/>
      <c r="H82" s="6"/>
      <c r="I82" s="14">
        <v>10</v>
      </c>
      <c r="J82" s="15">
        <f t="shared" si="49"/>
        <v>45</v>
      </c>
      <c r="K82" s="15">
        <f t="shared" si="50"/>
        <v>15</v>
      </c>
      <c r="L82" s="8">
        <f t="shared" si="51"/>
        <v>9</v>
      </c>
      <c r="M82" s="6" t="s">
        <v>763</v>
      </c>
      <c r="N82" s="9" t="str">
        <f t="shared" si="65"/>
        <v/>
      </c>
      <c r="O82" s="10" t="str">
        <f t="shared" si="66"/>
        <v/>
      </c>
      <c r="P82" s="8" t="str">
        <f t="shared" si="52"/>
        <v/>
      </c>
      <c r="Q82" s="8" t="str">
        <f t="shared" si="53"/>
        <v/>
      </c>
      <c r="R82" s="9" t="str">
        <f>IF(AB82="","",WORKDAY.INTL(W82,AA82,V82,'Resmi Tatiller'!$A$2:$A$17))</f>
        <v/>
      </c>
      <c r="S82" s="10" t="str">
        <f t="shared" si="54"/>
        <v/>
      </c>
      <c r="T82" s="8" t="str">
        <f t="shared" si="55"/>
        <v>Boş</v>
      </c>
      <c r="U82" s="8">
        <f t="shared" si="56"/>
        <v>540</v>
      </c>
      <c r="V82" s="11" t="str">
        <f t="shared" si="57"/>
        <v>0000011</v>
      </c>
      <c r="W82" s="9" t="str">
        <f>IF(OR(N82="",O82=""),"",IF($AD82="24 Saat",N82,IF($AD82="12 Saat",IF(O82&gt;=TIME(20,0,0),WORKDAY.INTL(N82,1,V82,'Resmi Tatiller'!$A$2:$A$17),WORKDAY.INTL(N82-1,1,V82,'Resmi Tatiller'!$A$2:$A$17)),IF($AD82="2 Vardiya",IF(O82&lt;TIME(6,0,0),N82-1,IF(O82&lt;TIME(8,0,0),WORKDAY.INTL(N82-1,1,V82,'Resmi Tatiller'!$A$2:$A$17),N82)),IF(O82&gt;=TIME(18,0,0),WORKDAY.INTL(N82,1,V82,'Resmi Tatiller'!$A$2:$A$17),WORKDAY.INTL(N82-1,1,V82,'Resmi Tatiller'!$A$2:$A$17))))))</f>
        <v/>
      </c>
      <c r="X82" s="8" t="str">
        <f t="shared" si="58"/>
        <v/>
      </c>
      <c r="Y82" s="11" t="str">
        <f t="shared" si="59"/>
        <v/>
      </c>
      <c r="Z82" s="11" t="str">
        <f t="shared" si="60"/>
        <v/>
      </c>
      <c r="AA82" s="11" t="str">
        <f t="shared" si="61"/>
        <v/>
      </c>
      <c r="AB82" s="11" t="str">
        <f t="shared" si="62"/>
        <v/>
      </c>
      <c r="AC82" s="12" t="str">
        <f t="shared" si="63"/>
        <v/>
      </c>
      <c r="AD82" s="6" t="str">
        <f t="shared" si="64"/>
        <v>Gündüz</v>
      </c>
      <c r="AE82" s="18" t="str">
        <f t="shared" si="67"/>
        <v/>
      </c>
      <c r="AF82" s="18" t="str">
        <f t="shared" si="68"/>
        <v/>
      </c>
      <c r="AG82" s="19" t="str">
        <f t="shared" si="69"/>
        <v/>
      </c>
      <c r="AH82" s="18" t="str">
        <f>IF(AF82="","",WORKDAY.INTL(AF82-1,1,V82,'Resmi Tatiller'!$A$2:$A$17))</f>
        <v/>
      </c>
      <c r="AI82" s="18" t="str">
        <f t="shared" si="70"/>
        <v/>
      </c>
      <c r="AJ82" s="18" t="str">
        <f>IF(AE82="","",IF(AH82&lt;&gt;AF82,AH82+TIME(8,0,0),IF(AG82&lt;TIME(8,0,0),AF82+TIME(8,0,0),IF(AG82&lt;TIME(12,0,0),AE82,IF(AG82&lt;TIME(12,45,0),AF82+TIME(12,45,0),IF(AG82&lt;TIME(15,0,0),AE82,IF(AG82&lt;TIME(15,15,0),AF82+TIME(15,15,0),IF(AG82&lt;TIME(18,0,0),AE82,WORKDAY.INTL(AF82,1,V82,'Resmi Tatiller'!$A$2:$A$17)+TIME(8,0,0)))))))))</f>
        <v/>
      </c>
      <c r="AK82" s="18" t="str">
        <f>IF(AE82="","",IF(AH82&lt;&gt;AF82,AH82+TIME(8,0,0),IF(AG82&lt;TIME(8,0,0),AF82+TIME(8,0,0),IF(AG82&lt;TIME(12,0,0),AE82,IF(AG82&lt;TIME(12,45,0),AF82+TIME(12,45,0),IF(AG82&lt;TIME(15,0,0),AE82,IF(AG82&lt;TIME(15,15,0),AF82+TIME(15,15,0),IF(AG82&lt;TIME(20,0,0),AE82,WORKDAY.INTL(AF82,1,V82,'Resmi Tatiller'!$A$2:$A$17)+TIME(8,0,0)))))))))</f>
        <v/>
      </c>
      <c r="AL82" s="18" t="str">
        <f t="shared" si="71"/>
        <v/>
      </c>
    </row>
    <row r="83" spans="1:38" x14ac:dyDescent="0.25">
      <c r="A83" s="6" t="str">
        <f t="shared" si="48"/>
        <v/>
      </c>
      <c r="B83" s="6"/>
      <c r="C83" s="7" t="str">
        <f>IFERROR(VLOOKUP(B83,'Ürün Veri'!$A:$E,2,FALSE),"")</f>
        <v/>
      </c>
      <c r="D83" s="7" t="str">
        <f>IFERROR(VLOOKUP(B83,'Ürün Veri'!$A:$E,3,FALSE),"")</f>
        <v/>
      </c>
      <c r="E83" s="7" t="str">
        <f>IFERROR(VLOOKUP(B83,'Ürün Veri'!$A:$E,4,FALSE),"")</f>
        <v/>
      </c>
      <c r="F83" s="7" t="str">
        <f>IFERROR(VLOOKUP(B83,'Ürün Veri'!$A:$E,5,FALSE),"")</f>
        <v/>
      </c>
      <c r="G83" s="6"/>
      <c r="H83" s="6"/>
      <c r="I83" s="14">
        <v>10</v>
      </c>
      <c r="J83" s="15">
        <f t="shared" si="49"/>
        <v>45</v>
      </c>
      <c r="K83" s="15">
        <f t="shared" si="50"/>
        <v>15</v>
      </c>
      <c r="L83" s="8">
        <f t="shared" si="51"/>
        <v>9</v>
      </c>
      <c r="M83" s="6" t="s">
        <v>763</v>
      </c>
      <c r="N83" s="9" t="str">
        <f t="shared" si="65"/>
        <v/>
      </c>
      <c r="O83" s="10" t="str">
        <f t="shared" si="66"/>
        <v/>
      </c>
      <c r="P83" s="8" t="str">
        <f t="shared" si="52"/>
        <v/>
      </c>
      <c r="Q83" s="8" t="str">
        <f t="shared" si="53"/>
        <v/>
      </c>
      <c r="R83" s="9" t="str">
        <f>IF(AB83="","",WORKDAY.INTL(W83,AA83,V83,'Resmi Tatiller'!$A$2:$A$17))</f>
        <v/>
      </c>
      <c r="S83" s="10" t="str">
        <f t="shared" si="54"/>
        <v/>
      </c>
      <c r="T83" s="8" t="str">
        <f t="shared" si="55"/>
        <v>Boş</v>
      </c>
      <c r="U83" s="8">
        <f t="shared" si="56"/>
        <v>540</v>
      </c>
      <c r="V83" s="11" t="str">
        <f t="shared" si="57"/>
        <v>0000011</v>
      </c>
      <c r="W83" s="9" t="str">
        <f>IF(OR(N83="",O83=""),"",IF($AD83="24 Saat",N83,IF($AD83="12 Saat",IF(O83&gt;=TIME(20,0,0),WORKDAY.INTL(N83,1,V83,'Resmi Tatiller'!$A$2:$A$17),WORKDAY.INTL(N83-1,1,V83,'Resmi Tatiller'!$A$2:$A$17)),IF($AD83="2 Vardiya",IF(O83&lt;TIME(6,0,0),N83-1,IF(O83&lt;TIME(8,0,0),WORKDAY.INTL(N83-1,1,V83,'Resmi Tatiller'!$A$2:$A$17),N83)),IF(O83&gt;=TIME(18,0,0),WORKDAY.INTL(N83,1,V83,'Resmi Tatiller'!$A$2:$A$17),WORKDAY.INTL(N83-1,1,V83,'Resmi Tatiller'!$A$2:$A$17))))))</f>
        <v/>
      </c>
      <c r="X83" s="8" t="str">
        <f t="shared" si="58"/>
        <v/>
      </c>
      <c r="Y83" s="11" t="str">
        <f t="shared" si="59"/>
        <v/>
      </c>
      <c r="Z83" s="11" t="str">
        <f t="shared" si="60"/>
        <v/>
      </c>
      <c r="AA83" s="11" t="str">
        <f t="shared" si="61"/>
        <v/>
      </c>
      <c r="AB83" s="11" t="str">
        <f t="shared" si="62"/>
        <v/>
      </c>
      <c r="AC83" s="12" t="str">
        <f t="shared" si="63"/>
        <v/>
      </c>
      <c r="AD83" s="6" t="str">
        <f t="shared" si="64"/>
        <v>Gündüz</v>
      </c>
      <c r="AE83" s="18" t="str">
        <f t="shared" si="67"/>
        <v/>
      </c>
      <c r="AF83" s="18" t="str">
        <f t="shared" si="68"/>
        <v/>
      </c>
      <c r="AG83" s="19" t="str">
        <f t="shared" si="69"/>
        <v/>
      </c>
      <c r="AH83" s="18" t="str">
        <f>IF(AF83="","",WORKDAY.INTL(AF83-1,1,V83,'Resmi Tatiller'!$A$2:$A$17))</f>
        <v/>
      </c>
      <c r="AI83" s="18" t="str">
        <f t="shared" si="70"/>
        <v/>
      </c>
      <c r="AJ83" s="18" t="str">
        <f>IF(AE83="","",IF(AH83&lt;&gt;AF83,AH83+TIME(8,0,0),IF(AG83&lt;TIME(8,0,0),AF83+TIME(8,0,0),IF(AG83&lt;TIME(12,0,0),AE83,IF(AG83&lt;TIME(12,45,0),AF83+TIME(12,45,0),IF(AG83&lt;TIME(15,0,0),AE83,IF(AG83&lt;TIME(15,15,0),AF83+TIME(15,15,0),IF(AG83&lt;TIME(18,0,0),AE83,WORKDAY.INTL(AF83,1,V83,'Resmi Tatiller'!$A$2:$A$17)+TIME(8,0,0)))))))))</f>
        <v/>
      </c>
      <c r="AK83" s="18" t="str">
        <f>IF(AE83="","",IF(AH83&lt;&gt;AF83,AH83+TIME(8,0,0),IF(AG83&lt;TIME(8,0,0),AF83+TIME(8,0,0),IF(AG83&lt;TIME(12,0,0),AE83,IF(AG83&lt;TIME(12,45,0),AF83+TIME(12,45,0),IF(AG83&lt;TIME(15,0,0),AE83,IF(AG83&lt;TIME(15,15,0),AF83+TIME(15,15,0),IF(AG83&lt;TIME(20,0,0),AE83,WORKDAY.INTL(AF83,1,V83,'Resmi Tatiller'!$A$2:$A$17)+TIME(8,0,0)))))))))</f>
        <v/>
      </c>
      <c r="AL83" s="18" t="str">
        <f t="shared" si="71"/>
        <v/>
      </c>
    </row>
    <row r="84" spans="1:38" x14ac:dyDescent="0.25">
      <c r="A84" s="6" t="str">
        <f t="shared" si="48"/>
        <v/>
      </c>
      <c r="B84" s="6"/>
      <c r="C84" s="7" t="str">
        <f>IFERROR(VLOOKUP(B84,'Ürün Veri'!$A:$E,2,FALSE),"")</f>
        <v/>
      </c>
      <c r="D84" s="7" t="str">
        <f>IFERROR(VLOOKUP(B84,'Ürün Veri'!$A:$E,3,FALSE),"")</f>
        <v/>
      </c>
      <c r="E84" s="7" t="str">
        <f>IFERROR(VLOOKUP(B84,'Ürün Veri'!$A:$E,4,FALSE),"")</f>
        <v/>
      </c>
      <c r="F84" s="7" t="str">
        <f>IFERROR(VLOOKUP(B84,'Ürün Veri'!$A:$E,5,FALSE),"")</f>
        <v/>
      </c>
      <c r="G84" s="6"/>
      <c r="H84" s="6"/>
      <c r="I84" s="14">
        <v>10</v>
      </c>
      <c r="J84" s="15">
        <f t="shared" si="49"/>
        <v>45</v>
      </c>
      <c r="K84" s="15">
        <f t="shared" si="50"/>
        <v>15</v>
      </c>
      <c r="L84" s="8">
        <f t="shared" si="51"/>
        <v>9</v>
      </c>
      <c r="M84" s="6" t="s">
        <v>763</v>
      </c>
      <c r="N84" s="9" t="str">
        <f t="shared" si="65"/>
        <v/>
      </c>
      <c r="O84" s="10" t="str">
        <f t="shared" si="66"/>
        <v/>
      </c>
      <c r="P84" s="8" t="str">
        <f t="shared" si="52"/>
        <v/>
      </c>
      <c r="Q84" s="8" t="str">
        <f t="shared" si="53"/>
        <v/>
      </c>
      <c r="R84" s="9" t="str">
        <f>IF(AB84="","",WORKDAY.INTL(W84,AA84,V84,'Resmi Tatiller'!$A$2:$A$17))</f>
        <v/>
      </c>
      <c r="S84" s="10" t="str">
        <f t="shared" si="54"/>
        <v/>
      </c>
      <c r="T84" s="8" t="str">
        <f t="shared" si="55"/>
        <v>Boş</v>
      </c>
      <c r="U84" s="8">
        <f t="shared" si="56"/>
        <v>540</v>
      </c>
      <c r="V84" s="11" t="str">
        <f t="shared" si="57"/>
        <v>0000011</v>
      </c>
      <c r="W84" s="9" t="str">
        <f>IF(OR(N84="",O84=""),"",IF($AD84="24 Saat",N84,IF($AD84="12 Saat",IF(O84&gt;=TIME(20,0,0),WORKDAY.INTL(N84,1,V84,'Resmi Tatiller'!$A$2:$A$17),WORKDAY.INTL(N84-1,1,V84,'Resmi Tatiller'!$A$2:$A$17)),IF($AD84="2 Vardiya",IF(O84&lt;TIME(6,0,0),N84-1,IF(O84&lt;TIME(8,0,0),WORKDAY.INTL(N84-1,1,V84,'Resmi Tatiller'!$A$2:$A$17),N84)),IF(O84&gt;=TIME(18,0,0),WORKDAY.INTL(N84,1,V84,'Resmi Tatiller'!$A$2:$A$17),WORKDAY.INTL(N84-1,1,V84,'Resmi Tatiller'!$A$2:$A$17))))))</f>
        <v/>
      </c>
      <c r="X84" s="8" t="str">
        <f t="shared" si="58"/>
        <v/>
      </c>
      <c r="Y84" s="11" t="str">
        <f t="shared" si="59"/>
        <v/>
      </c>
      <c r="Z84" s="11" t="str">
        <f t="shared" si="60"/>
        <v/>
      </c>
      <c r="AA84" s="11" t="str">
        <f t="shared" si="61"/>
        <v/>
      </c>
      <c r="AB84" s="11" t="str">
        <f t="shared" si="62"/>
        <v/>
      </c>
      <c r="AC84" s="12" t="str">
        <f t="shared" si="63"/>
        <v/>
      </c>
      <c r="AD84" s="6" t="str">
        <f t="shared" si="64"/>
        <v>Gündüz</v>
      </c>
      <c r="AE84" s="18" t="str">
        <f t="shared" si="67"/>
        <v/>
      </c>
      <c r="AF84" s="18" t="str">
        <f t="shared" si="68"/>
        <v/>
      </c>
      <c r="AG84" s="19" t="str">
        <f t="shared" si="69"/>
        <v/>
      </c>
      <c r="AH84" s="18" t="str">
        <f>IF(AF84="","",WORKDAY.INTL(AF84-1,1,V84,'Resmi Tatiller'!$A$2:$A$17))</f>
        <v/>
      </c>
      <c r="AI84" s="18" t="str">
        <f t="shared" si="70"/>
        <v/>
      </c>
      <c r="AJ84" s="18" t="str">
        <f>IF(AE84="","",IF(AH84&lt;&gt;AF84,AH84+TIME(8,0,0),IF(AG84&lt;TIME(8,0,0),AF84+TIME(8,0,0),IF(AG84&lt;TIME(12,0,0),AE84,IF(AG84&lt;TIME(12,45,0),AF84+TIME(12,45,0),IF(AG84&lt;TIME(15,0,0),AE84,IF(AG84&lt;TIME(15,15,0),AF84+TIME(15,15,0),IF(AG84&lt;TIME(18,0,0),AE84,WORKDAY.INTL(AF84,1,V84,'Resmi Tatiller'!$A$2:$A$17)+TIME(8,0,0)))))))))</f>
        <v/>
      </c>
      <c r="AK84" s="18" t="str">
        <f>IF(AE84="","",IF(AH84&lt;&gt;AF84,AH84+TIME(8,0,0),IF(AG84&lt;TIME(8,0,0),AF84+TIME(8,0,0),IF(AG84&lt;TIME(12,0,0),AE84,IF(AG84&lt;TIME(12,45,0),AF84+TIME(12,45,0),IF(AG84&lt;TIME(15,0,0),AE84,IF(AG84&lt;TIME(15,15,0),AF84+TIME(15,15,0),IF(AG84&lt;TIME(20,0,0),AE84,WORKDAY.INTL(AF84,1,V84,'Resmi Tatiller'!$A$2:$A$17)+TIME(8,0,0)))))))))</f>
        <v/>
      </c>
      <c r="AL84" s="18" t="str">
        <f t="shared" si="71"/>
        <v/>
      </c>
    </row>
    <row r="85" spans="1:38" x14ac:dyDescent="0.25">
      <c r="A85" s="6" t="str">
        <f t="shared" si="48"/>
        <v/>
      </c>
      <c r="B85" s="6"/>
      <c r="C85" s="7" t="str">
        <f>IFERROR(VLOOKUP(B85,'Ürün Veri'!$A:$E,2,FALSE),"")</f>
        <v/>
      </c>
      <c r="D85" s="7" t="str">
        <f>IFERROR(VLOOKUP(B85,'Ürün Veri'!$A:$E,3,FALSE),"")</f>
        <v/>
      </c>
      <c r="E85" s="7" t="str">
        <f>IFERROR(VLOOKUP(B85,'Ürün Veri'!$A:$E,4,FALSE),"")</f>
        <v/>
      </c>
      <c r="F85" s="7" t="str">
        <f>IFERROR(VLOOKUP(B85,'Ürün Veri'!$A:$E,5,FALSE),"")</f>
        <v/>
      </c>
      <c r="G85" s="6"/>
      <c r="H85" s="6"/>
      <c r="I85" s="14">
        <v>10</v>
      </c>
      <c r="J85" s="15">
        <f t="shared" si="49"/>
        <v>45</v>
      </c>
      <c r="K85" s="15">
        <f t="shared" si="50"/>
        <v>15</v>
      </c>
      <c r="L85" s="8">
        <f t="shared" si="51"/>
        <v>9</v>
      </c>
      <c r="M85" s="6" t="s">
        <v>763</v>
      </c>
      <c r="N85" s="9" t="str">
        <f t="shared" si="65"/>
        <v/>
      </c>
      <c r="O85" s="10" t="str">
        <f t="shared" si="66"/>
        <v/>
      </c>
      <c r="P85" s="8" t="str">
        <f t="shared" si="52"/>
        <v/>
      </c>
      <c r="Q85" s="8" t="str">
        <f t="shared" si="53"/>
        <v/>
      </c>
      <c r="R85" s="9" t="str">
        <f>IF(AB85="","",WORKDAY.INTL(W85,AA85,V85,'Resmi Tatiller'!$A$2:$A$17))</f>
        <v/>
      </c>
      <c r="S85" s="10" t="str">
        <f t="shared" si="54"/>
        <v/>
      </c>
      <c r="T85" s="8" t="str">
        <f t="shared" si="55"/>
        <v>Boş</v>
      </c>
      <c r="U85" s="8">
        <f t="shared" si="56"/>
        <v>540</v>
      </c>
      <c r="V85" s="11" t="str">
        <f t="shared" si="57"/>
        <v>0000011</v>
      </c>
      <c r="W85" s="9" t="str">
        <f>IF(OR(N85="",O85=""),"",IF($AD85="24 Saat",N85,IF($AD85="12 Saat",IF(O85&gt;=TIME(20,0,0),WORKDAY.INTL(N85,1,V85,'Resmi Tatiller'!$A$2:$A$17),WORKDAY.INTL(N85-1,1,V85,'Resmi Tatiller'!$A$2:$A$17)),IF($AD85="2 Vardiya",IF(O85&lt;TIME(6,0,0),N85-1,IF(O85&lt;TIME(8,0,0),WORKDAY.INTL(N85-1,1,V85,'Resmi Tatiller'!$A$2:$A$17),N85)),IF(O85&gt;=TIME(18,0,0),WORKDAY.INTL(N85,1,V85,'Resmi Tatiller'!$A$2:$A$17),WORKDAY.INTL(N85-1,1,V85,'Resmi Tatiller'!$A$2:$A$17))))))</f>
        <v/>
      </c>
      <c r="X85" s="8" t="str">
        <f t="shared" si="58"/>
        <v/>
      </c>
      <c r="Y85" s="11" t="str">
        <f t="shared" si="59"/>
        <v/>
      </c>
      <c r="Z85" s="11" t="str">
        <f t="shared" si="60"/>
        <v/>
      </c>
      <c r="AA85" s="11" t="str">
        <f t="shared" si="61"/>
        <v/>
      </c>
      <c r="AB85" s="11" t="str">
        <f t="shared" si="62"/>
        <v/>
      </c>
      <c r="AC85" s="12" t="str">
        <f t="shared" si="63"/>
        <v/>
      </c>
      <c r="AD85" s="6" t="str">
        <f t="shared" si="64"/>
        <v>Gündüz</v>
      </c>
      <c r="AE85" s="18" t="str">
        <f t="shared" si="67"/>
        <v/>
      </c>
      <c r="AF85" s="18" t="str">
        <f t="shared" si="68"/>
        <v/>
      </c>
      <c r="AG85" s="19" t="str">
        <f t="shared" si="69"/>
        <v/>
      </c>
      <c r="AH85" s="18" t="str">
        <f>IF(AF85="","",WORKDAY.INTL(AF85-1,1,V85,'Resmi Tatiller'!$A$2:$A$17))</f>
        <v/>
      </c>
      <c r="AI85" s="18" t="str">
        <f t="shared" si="70"/>
        <v/>
      </c>
      <c r="AJ85" s="18" t="str">
        <f>IF(AE85="","",IF(AH85&lt;&gt;AF85,AH85+TIME(8,0,0),IF(AG85&lt;TIME(8,0,0),AF85+TIME(8,0,0),IF(AG85&lt;TIME(12,0,0),AE85,IF(AG85&lt;TIME(12,45,0),AF85+TIME(12,45,0),IF(AG85&lt;TIME(15,0,0),AE85,IF(AG85&lt;TIME(15,15,0),AF85+TIME(15,15,0),IF(AG85&lt;TIME(18,0,0),AE85,WORKDAY.INTL(AF85,1,V85,'Resmi Tatiller'!$A$2:$A$17)+TIME(8,0,0)))))))))</f>
        <v/>
      </c>
      <c r="AK85" s="18" t="str">
        <f>IF(AE85="","",IF(AH85&lt;&gt;AF85,AH85+TIME(8,0,0),IF(AG85&lt;TIME(8,0,0),AF85+TIME(8,0,0),IF(AG85&lt;TIME(12,0,0),AE85,IF(AG85&lt;TIME(12,45,0),AF85+TIME(12,45,0),IF(AG85&lt;TIME(15,0,0),AE85,IF(AG85&lt;TIME(15,15,0),AF85+TIME(15,15,0),IF(AG85&lt;TIME(20,0,0),AE85,WORKDAY.INTL(AF85,1,V85,'Resmi Tatiller'!$A$2:$A$17)+TIME(8,0,0)))))))))</f>
        <v/>
      </c>
      <c r="AL85" s="18" t="str">
        <f t="shared" si="71"/>
        <v/>
      </c>
    </row>
    <row r="86" spans="1:38" x14ac:dyDescent="0.25">
      <c r="A86" s="6" t="str">
        <f t="shared" si="48"/>
        <v/>
      </c>
      <c r="B86" s="6"/>
      <c r="C86" s="7" t="str">
        <f>IFERROR(VLOOKUP(B86,'Ürün Veri'!$A:$E,2,FALSE),"")</f>
        <v/>
      </c>
      <c r="D86" s="7" t="str">
        <f>IFERROR(VLOOKUP(B86,'Ürün Veri'!$A:$E,3,FALSE),"")</f>
        <v/>
      </c>
      <c r="E86" s="7" t="str">
        <f>IFERROR(VLOOKUP(B86,'Ürün Veri'!$A:$E,4,FALSE),"")</f>
        <v/>
      </c>
      <c r="F86" s="7" t="str">
        <f>IFERROR(VLOOKUP(B86,'Ürün Veri'!$A:$E,5,FALSE),"")</f>
        <v/>
      </c>
      <c r="G86" s="6"/>
      <c r="H86" s="6"/>
      <c r="I86" s="14">
        <v>10</v>
      </c>
      <c r="J86" s="15">
        <f t="shared" si="49"/>
        <v>45</v>
      </c>
      <c r="K86" s="15">
        <f t="shared" si="50"/>
        <v>15</v>
      </c>
      <c r="L86" s="8">
        <f t="shared" si="51"/>
        <v>9</v>
      </c>
      <c r="M86" s="6" t="s">
        <v>763</v>
      </c>
      <c r="N86" s="9" t="str">
        <f t="shared" si="65"/>
        <v/>
      </c>
      <c r="O86" s="10" t="str">
        <f t="shared" si="66"/>
        <v/>
      </c>
      <c r="P86" s="8" t="str">
        <f t="shared" si="52"/>
        <v/>
      </c>
      <c r="Q86" s="8" t="str">
        <f t="shared" si="53"/>
        <v/>
      </c>
      <c r="R86" s="9" t="str">
        <f>IF(AB86="","",WORKDAY.INTL(W86,AA86,V86,'Resmi Tatiller'!$A$2:$A$17))</f>
        <v/>
      </c>
      <c r="S86" s="10" t="str">
        <f t="shared" si="54"/>
        <v/>
      </c>
      <c r="T86" s="8" t="str">
        <f t="shared" si="55"/>
        <v>Boş</v>
      </c>
      <c r="U86" s="8">
        <f t="shared" si="56"/>
        <v>540</v>
      </c>
      <c r="V86" s="11" t="str">
        <f t="shared" si="57"/>
        <v>0000011</v>
      </c>
      <c r="W86" s="9" t="str">
        <f>IF(OR(N86="",O86=""),"",IF($AD86="24 Saat",N86,IF($AD86="12 Saat",IF(O86&gt;=TIME(20,0,0),WORKDAY.INTL(N86,1,V86,'Resmi Tatiller'!$A$2:$A$17),WORKDAY.INTL(N86-1,1,V86,'Resmi Tatiller'!$A$2:$A$17)),IF($AD86="2 Vardiya",IF(O86&lt;TIME(6,0,0),N86-1,IF(O86&lt;TIME(8,0,0),WORKDAY.INTL(N86-1,1,V86,'Resmi Tatiller'!$A$2:$A$17),N86)),IF(O86&gt;=TIME(18,0,0),WORKDAY.INTL(N86,1,V86,'Resmi Tatiller'!$A$2:$A$17),WORKDAY.INTL(N86-1,1,V86,'Resmi Tatiller'!$A$2:$A$17))))))</f>
        <v/>
      </c>
      <c r="X86" s="8" t="str">
        <f t="shared" si="58"/>
        <v/>
      </c>
      <c r="Y86" s="11" t="str">
        <f t="shared" si="59"/>
        <v/>
      </c>
      <c r="Z86" s="11" t="str">
        <f t="shared" si="60"/>
        <v/>
      </c>
      <c r="AA86" s="11" t="str">
        <f t="shared" si="61"/>
        <v/>
      </c>
      <c r="AB86" s="11" t="str">
        <f t="shared" si="62"/>
        <v/>
      </c>
      <c r="AC86" s="12" t="str">
        <f t="shared" si="63"/>
        <v/>
      </c>
      <c r="AD86" s="6" t="str">
        <f t="shared" si="64"/>
        <v>Gündüz</v>
      </c>
      <c r="AE86" s="18" t="str">
        <f t="shared" si="67"/>
        <v/>
      </c>
      <c r="AF86" s="18" t="str">
        <f t="shared" si="68"/>
        <v/>
      </c>
      <c r="AG86" s="19" t="str">
        <f t="shared" si="69"/>
        <v/>
      </c>
      <c r="AH86" s="18" t="str">
        <f>IF(AF86="","",WORKDAY.INTL(AF86-1,1,V86,'Resmi Tatiller'!$A$2:$A$17))</f>
        <v/>
      </c>
      <c r="AI86" s="18" t="str">
        <f t="shared" si="70"/>
        <v/>
      </c>
      <c r="AJ86" s="18" t="str">
        <f>IF(AE86="","",IF(AH86&lt;&gt;AF86,AH86+TIME(8,0,0),IF(AG86&lt;TIME(8,0,0),AF86+TIME(8,0,0),IF(AG86&lt;TIME(12,0,0),AE86,IF(AG86&lt;TIME(12,45,0),AF86+TIME(12,45,0),IF(AG86&lt;TIME(15,0,0),AE86,IF(AG86&lt;TIME(15,15,0),AF86+TIME(15,15,0),IF(AG86&lt;TIME(18,0,0),AE86,WORKDAY.INTL(AF86,1,V86,'Resmi Tatiller'!$A$2:$A$17)+TIME(8,0,0)))))))))</f>
        <v/>
      </c>
      <c r="AK86" s="18" t="str">
        <f>IF(AE86="","",IF(AH86&lt;&gt;AF86,AH86+TIME(8,0,0),IF(AG86&lt;TIME(8,0,0),AF86+TIME(8,0,0),IF(AG86&lt;TIME(12,0,0),AE86,IF(AG86&lt;TIME(12,45,0),AF86+TIME(12,45,0),IF(AG86&lt;TIME(15,0,0),AE86,IF(AG86&lt;TIME(15,15,0),AF86+TIME(15,15,0),IF(AG86&lt;TIME(20,0,0),AE86,WORKDAY.INTL(AF86,1,V86,'Resmi Tatiller'!$A$2:$A$17)+TIME(8,0,0)))))))))</f>
        <v/>
      </c>
      <c r="AL86" s="18" t="str">
        <f t="shared" si="71"/>
        <v/>
      </c>
    </row>
    <row r="87" spans="1:38" x14ac:dyDescent="0.25">
      <c r="A87" s="6" t="str">
        <f t="shared" si="48"/>
        <v/>
      </c>
      <c r="B87" s="6"/>
      <c r="C87" s="7" t="str">
        <f>IFERROR(VLOOKUP(B87,'Ürün Veri'!$A:$E,2,FALSE),"")</f>
        <v/>
      </c>
      <c r="D87" s="7" t="str">
        <f>IFERROR(VLOOKUP(B87,'Ürün Veri'!$A:$E,3,FALSE),"")</f>
        <v/>
      </c>
      <c r="E87" s="7" t="str">
        <f>IFERROR(VLOOKUP(B87,'Ürün Veri'!$A:$E,4,FALSE),"")</f>
        <v/>
      </c>
      <c r="F87" s="7" t="str">
        <f>IFERROR(VLOOKUP(B87,'Ürün Veri'!$A:$E,5,FALSE),"")</f>
        <v/>
      </c>
      <c r="G87" s="6"/>
      <c r="H87" s="6"/>
      <c r="I87" s="14">
        <v>10</v>
      </c>
      <c r="J87" s="15">
        <f t="shared" si="49"/>
        <v>45</v>
      </c>
      <c r="K87" s="15">
        <f t="shared" si="50"/>
        <v>15</v>
      </c>
      <c r="L87" s="8">
        <f t="shared" si="51"/>
        <v>9</v>
      </c>
      <c r="M87" s="6" t="s">
        <v>763</v>
      </c>
      <c r="N87" s="9" t="str">
        <f t="shared" si="65"/>
        <v/>
      </c>
      <c r="O87" s="10" t="str">
        <f t="shared" si="66"/>
        <v/>
      </c>
      <c r="P87" s="8" t="str">
        <f t="shared" si="52"/>
        <v/>
      </c>
      <c r="Q87" s="8" t="str">
        <f t="shared" si="53"/>
        <v/>
      </c>
      <c r="R87" s="9" t="str">
        <f>IF(AB87="","",WORKDAY.INTL(W87,AA87,V87,'Resmi Tatiller'!$A$2:$A$17))</f>
        <v/>
      </c>
      <c r="S87" s="10" t="str">
        <f t="shared" si="54"/>
        <v/>
      </c>
      <c r="T87" s="8" t="str">
        <f t="shared" si="55"/>
        <v>Boş</v>
      </c>
      <c r="U87" s="8">
        <f t="shared" si="56"/>
        <v>540</v>
      </c>
      <c r="V87" s="11" t="str">
        <f t="shared" si="57"/>
        <v>0000011</v>
      </c>
      <c r="W87" s="9" t="str">
        <f>IF(OR(N87="",O87=""),"",IF($AD87="24 Saat",N87,IF($AD87="12 Saat",IF(O87&gt;=TIME(20,0,0),WORKDAY.INTL(N87,1,V87,'Resmi Tatiller'!$A$2:$A$17),WORKDAY.INTL(N87-1,1,V87,'Resmi Tatiller'!$A$2:$A$17)),IF($AD87="2 Vardiya",IF(O87&lt;TIME(6,0,0),N87-1,IF(O87&lt;TIME(8,0,0),WORKDAY.INTL(N87-1,1,V87,'Resmi Tatiller'!$A$2:$A$17),N87)),IF(O87&gt;=TIME(18,0,0),WORKDAY.INTL(N87,1,V87,'Resmi Tatiller'!$A$2:$A$17),WORKDAY.INTL(N87-1,1,V87,'Resmi Tatiller'!$A$2:$A$17))))))</f>
        <v/>
      </c>
      <c r="X87" s="8" t="str">
        <f t="shared" si="58"/>
        <v/>
      </c>
      <c r="Y87" s="11" t="str">
        <f t="shared" si="59"/>
        <v/>
      </c>
      <c r="Z87" s="11" t="str">
        <f t="shared" si="60"/>
        <v/>
      </c>
      <c r="AA87" s="11" t="str">
        <f t="shared" si="61"/>
        <v/>
      </c>
      <c r="AB87" s="11" t="str">
        <f t="shared" si="62"/>
        <v/>
      </c>
      <c r="AC87" s="12" t="str">
        <f t="shared" si="63"/>
        <v/>
      </c>
      <c r="AD87" s="6" t="str">
        <f t="shared" si="64"/>
        <v>Gündüz</v>
      </c>
      <c r="AE87" s="18" t="str">
        <f t="shared" si="67"/>
        <v/>
      </c>
      <c r="AF87" s="18" t="str">
        <f t="shared" si="68"/>
        <v/>
      </c>
      <c r="AG87" s="19" t="str">
        <f t="shared" si="69"/>
        <v/>
      </c>
      <c r="AH87" s="18" t="str">
        <f>IF(AF87="","",WORKDAY.INTL(AF87-1,1,V87,'Resmi Tatiller'!$A$2:$A$17))</f>
        <v/>
      </c>
      <c r="AI87" s="18" t="str">
        <f t="shared" si="70"/>
        <v/>
      </c>
      <c r="AJ87" s="18" t="str">
        <f>IF(AE87="","",IF(AH87&lt;&gt;AF87,AH87+TIME(8,0,0),IF(AG87&lt;TIME(8,0,0),AF87+TIME(8,0,0),IF(AG87&lt;TIME(12,0,0),AE87,IF(AG87&lt;TIME(12,45,0),AF87+TIME(12,45,0),IF(AG87&lt;TIME(15,0,0),AE87,IF(AG87&lt;TIME(15,15,0),AF87+TIME(15,15,0),IF(AG87&lt;TIME(18,0,0),AE87,WORKDAY.INTL(AF87,1,V87,'Resmi Tatiller'!$A$2:$A$17)+TIME(8,0,0)))))))))</f>
        <v/>
      </c>
      <c r="AK87" s="18" t="str">
        <f>IF(AE87="","",IF(AH87&lt;&gt;AF87,AH87+TIME(8,0,0),IF(AG87&lt;TIME(8,0,0),AF87+TIME(8,0,0),IF(AG87&lt;TIME(12,0,0),AE87,IF(AG87&lt;TIME(12,45,0),AF87+TIME(12,45,0),IF(AG87&lt;TIME(15,0,0),AE87,IF(AG87&lt;TIME(15,15,0),AF87+TIME(15,15,0),IF(AG87&lt;TIME(20,0,0),AE87,WORKDAY.INTL(AF87,1,V87,'Resmi Tatiller'!$A$2:$A$17)+TIME(8,0,0)))))))))</f>
        <v/>
      </c>
      <c r="AL87" s="18" t="str">
        <f t="shared" si="71"/>
        <v/>
      </c>
    </row>
    <row r="88" spans="1:38" x14ac:dyDescent="0.25">
      <c r="A88" s="6" t="str">
        <f t="shared" si="48"/>
        <v/>
      </c>
      <c r="B88" s="6"/>
      <c r="C88" s="7" t="str">
        <f>IFERROR(VLOOKUP(B88,'Ürün Veri'!$A:$E,2,FALSE),"")</f>
        <v/>
      </c>
      <c r="D88" s="7" t="str">
        <f>IFERROR(VLOOKUP(B88,'Ürün Veri'!$A:$E,3,FALSE),"")</f>
        <v/>
      </c>
      <c r="E88" s="7" t="str">
        <f>IFERROR(VLOOKUP(B88,'Ürün Veri'!$A:$E,4,FALSE),"")</f>
        <v/>
      </c>
      <c r="F88" s="7" t="str">
        <f>IFERROR(VLOOKUP(B88,'Ürün Veri'!$A:$E,5,FALSE),"")</f>
        <v/>
      </c>
      <c r="G88" s="6"/>
      <c r="H88" s="6"/>
      <c r="I88" s="14">
        <v>10</v>
      </c>
      <c r="J88" s="15">
        <f t="shared" si="49"/>
        <v>45</v>
      </c>
      <c r="K88" s="15">
        <f t="shared" si="50"/>
        <v>15</v>
      </c>
      <c r="L88" s="8">
        <f t="shared" si="51"/>
        <v>9</v>
      </c>
      <c r="M88" s="6" t="s">
        <v>763</v>
      </c>
      <c r="N88" s="9" t="str">
        <f t="shared" si="65"/>
        <v/>
      </c>
      <c r="O88" s="10" t="str">
        <f t="shared" si="66"/>
        <v/>
      </c>
      <c r="P88" s="8" t="str">
        <f t="shared" si="52"/>
        <v/>
      </c>
      <c r="Q88" s="8" t="str">
        <f t="shared" si="53"/>
        <v/>
      </c>
      <c r="R88" s="9" t="str">
        <f>IF(AB88="","",WORKDAY.INTL(W88,AA88,V88,'Resmi Tatiller'!$A$2:$A$17))</f>
        <v/>
      </c>
      <c r="S88" s="10" t="str">
        <f t="shared" si="54"/>
        <v/>
      </c>
      <c r="T88" s="8" t="str">
        <f t="shared" si="55"/>
        <v>Boş</v>
      </c>
      <c r="U88" s="8">
        <f t="shared" si="56"/>
        <v>540</v>
      </c>
      <c r="V88" s="11" t="str">
        <f t="shared" si="57"/>
        <v>0000011</v>
      </c>
      <c r="W88" s="9" t="str">
        <f>IF(OR(N88="",O88=""),"",IF($AD88="24 Saat",N88,IF($AD88="12 Saat",IF(O88&gt;=TIME(20,0,0),WORKDAY.INTL(N88,1,V88,'Resmi Tatiller'!$A$2:$A$17),WORKDAY.INTL(N88-1,1,V88,'Resmi Tatiller'!$A$2:$A$17)),IF($AD88="2 Vardiya",IF(O88&lt;TIME(6,0,0),N88-1,IF(O88&lt;TIME(8,0,0),WORKDAY.INTL(N88-1,1,V88,'Resmi Tatiller'!$A$2:$A$17),N88)),IF(O88&gt;=TIME(18,0,0),WORKDAY.INTL(N88,1,V88,'Resmi Tatiller'!$A$2:$A$17),WORKDAY.INTL(N88-1,1,V88,'Resmi Tatiller'!$A$2:$A$17))))))</f>
        <v/>
      </c>
      <c r="X88" s="8" t="str">
        <f t="shared" si="58"/>
        <v/>
      </c>
      <c r="Y88" s="11" t="str">
        <f t="shared" si="59"/>
        <v/>
      </c>
      <c r="Z88" s="11" t="str">
        <f t="shared" si="60"/>
        <v/>
      </c>
      <c r="AA88" s="11" t="str">
        <f t="shared" si="61"/>
        <v/>
      </c>
      <c r="AB88" s="11" t="str">
        <f t="shared" si="62"/>
        <v/>
      </c>
      <c r="AC88" s="12" t="str">
        <f t="shared" si="63"/>
        <v/>
      </c>
      <c r="AD88" s="6" t="str">
        <f t="shared" si="64"/>
        <v>Gündüz</v>
      </c>
      <c r="AE88" s="18" t="str">
        <f t="shared" si="67"/>
        <v/>
      </c>
      <c r="AF88" s="18" t="str">
        <f t="shared" si="68"/>
        <v/>
      </c>
      <c r="AG88" s="19" t="str">
        <f t="shared" si="69"/>
        <v/>
      </c>
      <c r="AH88" s="18" t="str">
        <f>IF(AF88="","",WORKDAY.INTL(AF88-1,1,V88,'Resmi Tatiller'!$A$2:$A$17))</f>
        <v/>
      </c>
      <c r="AI88" s="18" t="str">
        <f t="shared" si="70"/>
        <v/>
      </c>
      <c r="AJ88" s="18" t="str">
        <f>IF(AE88="","",IF(AH88&lt;&gt;AF88,AH88+TIME(8,0,0),IF(AG88&lt;TIME(8,0,0),AF88+TIME(8,0,0),IF(AG88&lt;TIME(12,0,0),AE88,IF(AG88&lt;TIME(12,45,0),AF88+TIME(12,45,0),IF(AG88&lt;TIME(15,0,0),AE88,IF(AG88&lt;TIME(15,15,0),AF88+TIME(15,15,0),IF(AG88&lt;TIME(18,0,0),AE88,WORKDAY.INTL(AF88,1,V88,'Resmi Tatiller'!$A$2:$A$17)+TIME(8,0,0)))))))))</f>
        <v/>
      </c>
      <c r="AK88" s="18" t="str">
        <f>IF(AE88="","",IF(AH88&lt;&gt;AF88,AH88+TIME(8,0,0),IF(AG88&lt;TIME(8,0,0),AF88+TIME(8,0,0),IF(AG88&lt;TIME(12,0,0),AE88,IF(AG88&lt;TIME(12,45,0),AF88+TIME(12,45,0),IF(AG88&lt;TIME(15,0,0),AE88,IF(AG88&lt;TIME(15,15,0),AF88+TIME(15,15,0),IF(AG88&lt;TIME(20,0,0),AE88,WORKDAY.INTL(AF88,1,V88,'Resmi Tatiller'!$A$2:$A$17)+TIME(8,0,0)))))))))</f>
        <v/>
      </c>
      <c r="AL88" s="18" t="str">
        <f t="shared" si="71"/>
        <v/>
      </c>
    </row>
    <row r="89" spans="1:38" x14ac:dyDescent="0.25">
      <c r="A89" s="6" t="str">
        <f t="shared" si="48"/>
        <v/>
      </c>
      <c r="B89" s="6"/>
      <c r="C89" s="7" t="str">
        <f>IFERROR(VLOOKUP(B89,'Ürün Veri'!$A:$E,2,FALSE),"")</f>
        <v/>
      </c>
      <c r="D89" s="7" t="str">
        <f>IFERROR(VLOOKUP(B89,'Ürün Veri'!$A:$E,3,FALSE),"")</f>
        <v/>
      </c>
      <c r="E89" s="7" t="str">
        <f>IFERROR(VLOOKUP(B89,'Ürün Veri'!$A:$E,4,FALSE),"")</f>
        <v/>
      </c>
      <c r="F89" s="7" t="str">
        <f>IFERROR(VLOOKUP(B89,'Ürün Veri'!$A:$E,5,FALSE),"")</f>
        <v/>
      </c>
      <c r="G89" s="6"/>
      <c r="H89" s="6"/>
      <c r="I89" s="14">
        <v>10</v>
      </c>
      <c r="J89" s="15">
        <f t="shared" si="49"/>
        <v>45</v>
      </c>
      <c r="K89" s="15">
        <f t="shared" si="50"/>
        <v>15</v>
      </c>
      <c r="L89" s="8">
        <f t="shared" si="51"/>
        <v>9</v>
      </c>
      <c r="M89" s="6" t="s">
        <v>763</v>
      </c>
      <c r="N89" s="9" t="str">
        <f t="shared" si="65"/>
        <v/>
      </c>
      <c r="O89" s="10" t="str">
        <f t="shared" si="66"/>
        <v/>
      </c>
      <c r="P89" s="8" t="str">
        <f t="shared" si="52"/>
        <v/>
      </c>
      <c r="Q89" s="8" t="str">
        <f t="shared" si="53"/>
        <v/>
      </c>
      <c r="R89" s="9" t="str">
        <f>IF(AB89="","",WORKDAY.INTL(W89,AA89,V89,'Resmi Tatiller'!$A$2:$A$17))</f>
        <v/>
      </c>
      <c r="S89" s="10" t="str">
        <f t="shared" si="54"/>
        <v/>
      </c>
      <c r="T89" s="8" t="str">
        <f t="shared" si="55"/>
        <v>Boş</v>
      </c>
      <c r="U89" s="8">
        <f t="shared" si="56"/>
        <v>540</v>
      </c>
      <c r="V89" s="11" t="str">
        <f t="shared" si="57"/>
        <v>0000011</v>
      </c>
      <c r="W89" s="9" t="str">
        <f>IF(OR(N89="",O89=""),"",IF($AD89="24 Saat",N89,IF($AD89="12 Saat",IF(O89&gt;=TIME(20,0,0),WORKDAY.INTL(N89,1,V89,'Resmi Tatiller'!$A$2:$A$17),WORKDAY.INTL(N89-1,1,V89,'Resmi Tatiller'!$A$2:$A$17)),IF($AD89="2 Vardiya",IF(O89&lt;TIME(6,0,0),N89-1,IF(O89&lt;TIME(8,0,0),WORKDAY.INTL(N89-1,1,V89,'Resmi Tatiller'!$A$2:$A$17),N89)),IF(O89&gt;=TIME(18,0,0),WORKDAY.INTL(N89,1,V89,'Resmi Tatiller'!$A$2:$A$17),WORKDAY.INTL(N89-1,1,V89,'Resmi Tatiller'!$A$2:$A$17))))))</f>
        <v/>
      </c>
      <c r="X89" s="8" t="str">
        <f t="shared" si="58"/>
        <v/>
      </c>
      <c r="Y89" s="11" t="str">
        <f t="shared" si="59"/>
        <v/>
      </c>
      <c r="Z89" s="11" t="str">
        <f t="shared" si="60"/>
        <v/>
      </c>
      <c r="AA89" s="11" t="str">
        <f t="shared" si="61"/>
        <v/>
      </c>
      <c r="AB89" s="11" t="str">
        <f t="shared" si="62"/>
        <v/>
      </c>
      <c r="AC89" s="12" t="str">
        <f t="shared" si="63"/>
        <v/>
      </c>
      <c r="AD89" s="6" t="str">
        <f t="shared" si="64"/>
        <v>Gündüz</v>
      </c>
      <c r="AE89" s="18" t="str">
        <f t="shared" si="67"/>
        <v/>
      </c>
      <c r="AF89" s="18" t="str">
        <f t="shared" si="68"/>
        <v/>
      </c>
      <c r="AG89" s="19" t="str">
        <f t="shared" si="69"/>
        <v/>
      </c>
      <c r="AH89" s="18" t="str">
        <f>IF(AF89="","",WORKDAY.INTL(AF89-1,1,V89,'Resmi Tatiller'!$A$2:$A$17))</f>
        <v/>
      </c>
      <c r="AI89" s="18" t="str">
        <f t="shared" si="70"/>
        <v/>
      </c>
      <c r="AJ89" s="18" t="str">
        <f>IF(AE89="","",IF(AH89&lt;&gt;AF89,AH89+TIME(8,0,0),IF(AG89&lt;TIME(8,0,0),AF89+TIME(8,0,0),IF(AG89&lt;TIME(12,0,0),AE89,IF(AG89&lt;TIME(12,45,0),AF89+TIME(12,45,0),IF(AG89&lt;TIME(15,0,0),AE89,IF(AG89&lt;TIME(15,15,0),AF89+TIME(15,15,0),IF(AG89&lt;TIME(18,0,0),AE89,WORKDAY.INTL(AF89,1,V89,'Resmi Tatiller'!$A$2:$A$17)+TIME(8,0,0)))))))))</f>
        <v/>
      </c>
      <c r="AK89" s="18" t="str">
        <f>IF(AE89="","",IF(AH89&lt;&gt;AF89,AH89+TIME(8,0,0),IF(AG89&lt;TIME(8,0,0),AF89+TIME(8,0,0),IF(AG89&lt;TIME(12,0,0),AE89,IF(AG89&lt;TIME(12,45,0),AF89+TIME(12,45,0),IF(AG89&lt;TIME(15,0,0),AE89,IF(AG89&lt;TIME(15,15,0),AF89+TIME(15,15,0),IF(AG89&lt;TIME(20,0,0),AE89,WORKDAY.INTL(AF89,1,V89,'Resmi Tatiller'!$A$2:$A$17)+TIME(8,0,0)))))))))</f>
        <v/>
      </c>
      <c r="AL89" s="18" t="str">
        <f t="shared" si="71"/>
        <v/>
      </c>
    </row>
    <row r="90" spans="1:38" x14ac:dyDescent="0.25">
      <c r="A90" s="6" t="str">
        <f t="shared" si="48"/>
        <v/>
      </c>
      <c r="B90" s="6"/>
      <c r="C90" s="7" t="str">
        <f>IFERROR(VLOOKUP(B90,'Ürün Veri'!$A:$E,2,FALSE),"")</f>
        <v/>
      </c>
      <c r="D90" s="7" t="str">
        <f>IFERROR(VLOOKUP(B90,'Ürün Veri'!$A:$E,3,FALSE),"")</f>
        <v/>
      </c>
      <c r="E90" s="7" t="str">
        <f>IFERROR(VLOOKUP(B90,'Ürün Veri'!$A:$E,4,FALSE),"")</f>
        <v/>
      </c>
      <c r="F90" s="7" t="str">
        <f>IFERROR(VLOOKUP(B90,'Ürün Veri'!$A:$E,5,FALSE),"")</f>
        <v/>
      </c>
      <c r="G90" s="6"/>
      <c r="H90" s="6"/>
      <c r="I90" s="14">
        <v>10</v>
      </c>
      <c r="J90" s="15">
        <f t="shared" si="49"/>
        <v>45</v>
      </c>
      <c r="K90" s="15">
        <f t="shared" si="50"/>
        <v>15</v>
      </c>
      <c r="L90" s="8">
        <f t="shared" si="51"/>
        <v>9</v>
      </c>
      <c r="M90" s="6" t="s">
        <v>763</v>
      </c>
      <c r="N90" s="9" t="str">
        <f t="shared" si="65"/>
        <v/>
      </c>
      <c r="O90" s="10" t="str">
        <f t="shared" si="66"/>
        <v/>
      </c>
      <c r="P90" s="8" t="str">
        <f t="shared" si="52"/>
        <v/>
      </c>
      <c r="Q90" s="8" t="str">
        <f t="shared" si="53"/>
        <v/>
      </c>
      <c r="R90" s="9" t="str">
        <f>IF(AB90="","",WORKDAY.INTL(W90,AA90,V90,'Resmi Tatiller'!$A$2:$A$17))</f>
        <v/>
      </c>
      <c r="S90" s="10" t="str">
        <f t="shared" si="54"/>
        <v/>
      </c>
      <c r="T90" s="8" t="str">
        <f t="shared" si="55"/>
        <v>Boş</v>
      </c>
      <c r="U90" s="8">
        <f t="shared" si="56"/>
        <v>540</v>
      </c>
      <c r="V90" s="11" t="str">
        <f t="shared" si="57"/>
        <v>0000011</v>
      </c>
      <c r="W90" s="9" t="str">
        <f>IF(OR(N90="",O90=""),"",IF($AD90="24 Saat",N90,IF($AD90="12 Saat",IF(O90&gt;=TIME(20,0,0),WORKDAY.INTL(N90,1,V90,'Resmi Tatiller'!$A$2:$A$17),WORKDAY.INTL(N90-1,1,V90,'Resmi Tatiller'!$A$2:$A$17)),IF($AD90="2 Vardiya",IF(O90&lt;TIME(6,0,0),N90-1,IF(O90&lt;TIME(8,0,0),WORKDAY.INTL(N90-1,1,V90,'Resmi Tatiller'!$A$2:$A$17),N90)),IF(O90&gt;=TIME(18,0,0),WORKDAY.INTL(N90,1,V90,'Resmi Tatiller'!$A$2:$A$17),WORKDAY.INTL(N90-1,1,V90,'Resmi Tatiller'!$A$2:$A$17))))))</f>
        <v/>
      </c>
      <c r="X90" s="8" t="str">
        <f t="shared" si="58"/>
        <v/>
      </c>
      <c r="Y90" s="11" t="str">
        <f t="shared" si="59"/>
        <v/>
      </c>
      <c r="Z90" s="11" t="str">
        <f t="shared" si="60"/>
        <v/>
      </c>
      <c r="AA90" s="11" t="str">
        <f t="shared" si="61"/>
        <v/>
      </c>
      <c r="AB90" s="11" t="str">
        <f t="shared" si="62"/>
        <v/>
      </c>
      <c r="AC90" s="12" t="str">
        <f t="shared" si="63"/>
        <v/>
      </c>
      <c r="AD90" s="6" t="str">
        <f t="shared" si="64"/>
        <v>Gündüz</v>
      </c>
      <c r="AE90" s="18" t="str">
        <f t="shared" si="67"/>
        <v/>
      </c>
      <c r="AF90" s="18" t="str">
        <f t="shared" si="68"/>
        <v/>
      </c>
      <c r="AG90" s="19" t="str">
        <f t="shared" si="69"/>
        <v/>
      </c>
      <c r="AH90" s="18" t="str">
        <f>IF(AF90="","",WORKDAY.INTL(AF90-1,1,V90,'Resmi Tatiller'!$A$2:$A$17))</f>
        <v/>
      </c>
      <c r="AI90" s="18" t="str">
        <f t="shared" si="70"/>
        <v/>
      </c>
      <c r="AJ90" s="18" t="str">
        <f>IF(AE90="","",IF(AH90&lt;&gt;AF90,AH90+TIME(8,0,0),IF(AG90&lt;TIME(8,0,0),AF90+TIME(8,0,0),IF(AG90&lt;TIME(12,0,0),AE90,IF(AG90&lt;TIME(12,45,0),AF90+TIME(12,45,0),IF(AG90&lt;TIME(15,0,0),AE90,IF(AG90&lt;TIME(15,15,0),AF90+TIME(15,15,0),IF(AG90&lt;TIME(18,0,0),AE90,WORKDAY.INTL(AF90,1,V90,'Resmi Tatiller'!$A$2:$A$17)+TIME(8,0,0)))))))))</f>
        <v/>
      </c>
      <c r="AK90" s="18" t="str">
        <f>IF(AE90="","",IF(AH90&lt;&gt;AF90,AH90+TIME(8,0,0),IF(AG90&lt;TIME(8,0,0),AF90+TIME(8,0,0),IF(AG90&lt;TIME(12,0,0),AE90,IF(AG90&lt;TIME(12,45,0),AF90+TIME(12,45,0),IF(AG90&lt;TIME(15,0,0),AE90,IF(AG90&lt;TIME(15,15,0),AF90+TIME(15,15,0),IF(AG90&lt;TIME(20,0,0),AE90,WORKDAY.INTL(AF90,1,V90,'Resmi Tatiller'!$A$2:$A$17)+TIME(8,0,0)))))))))</f>
        <v/>
      </c>
      <c r="AL90" s="18" t="str">
        <f t="shared" si="71"/>
        <v/>
      </c>
    </row>
    <row r="91" spans="1:38" x14ac:dyDescent="0.25">
      <c r="A91" s="6" t="str">
        <f t="shared" si="48"/>
        <v/>
      </c>
      <c r="B91" s="6"/>
      <c r="C91" s="7" t="str">
        <f>IFERROR(VLOOKUP(B91,'Ürün Veri'!$A:$E,2,FALSE),"")</f>
        <v/>
      </c>
      <c r="D91" s="7" t="str">
        <f>IFERROR(VLOOKUP(B91,'Ürün Veri'!$A:$E,3,FALSE),"")</f>
        <v/>
      </c>
      <c r="E91" s="7" t="str">
        <f>IFERROR(VLOOKUP(B91,'Ürün Veri'!$A:$E,4,FALSE),"")</f>
        <v/>
      </c>
      <c r="F91" s="7" t="str">
        <f>IFERROR(VLOOKUP(B91,'Ürün Veri'!$A:$E,5,FALSE),"")</f>
        <v/>
      </c>
      <c r="G91" s="6"/>
      <c r="H91" s="6"/>
      <c r="I91" s="14">
        <v>10</v>
      </c>
      <c r="J91" s="15">
        <f t="shared" si="49"/>
        <v>45</v>
      </c>
      <c r="K91" s="15">
        <f t="shared" si="50"/>
        <v>15</v>
      </c>
      <c r="L91" s="8">
        <f t="shared" si="51"/>
        <v>9</v>
      </c>
      <c r="M91" s="6" t="s">
        <v>763</v>
      </c>
      <c r="N91" s="9" t="str">
        <f t="shared" si="65"/>
        <v/>
      </c>
      <c r="O91" s="10" t="str">
        <f t="shared" si="66"/>
        <v/>
      </c>
      <c r="P91" s="8" t="str">
        <f t="shared" si="52"/>
        <v/>
      </c>
      <c r="Q91" s="8" t="str">
        <f t="shared" si="53"/>
        <v/>
      </c>
      <c r="R91" s="9" t="str">
        <f>IF(AB91="","",WORKDAY.INTL(W91,AA91,V91,'Resmi Tatiller'!$A$2:$A$17))</f>
        <v/>
      </c>
      <c r="S91" s="10" t="str">
        <f t="shared" si="54"/>
        <v/>
      </c>
      <c r="T91" s="8" t="str">
        <f t="shared" si="55"/>
        <v>Boş</v>
      </c>
      <c r="U91" s="8">
        <f t="shared" si="56"/>
        <v>540</v>
      </c>
      <c r="V91" s="11" t="str">
        <f t="shared" si="57"/>
        <v>0000011</v>
      </c>
      <c r="W91" s="9" t="str">
        <f>IF(OR(N91="",O91=""),"",IF($AD91="24 Saat",N91,IF($AD91="12 Saat",IF(O91&gt;=TIME(20,0,0),WORKDAY.INTL(N91,1,V91,'Resmi Tatiller'!$A$2:$A$17),WORKDAY.INTL(N91-1,1,V91,'Resmi Tatiller'!$A$2:$A$17)),IF($AD91="2 Vardiya",IF(O91&lt;TIME(6,0,0),N91-1,IF(O91&lt;TIME(8,0,0),WORKDAY.INTL(N91-1,1,V91,'Resmi Tatiller'!$A$2:$A$17),N91)),IF(O91&gt;=TIME(18,0,0),WORKDAY.INTL(N91,1,V91,'Resmi Tatiller'!$A$2:$A$17),WORKDAY.INTL(N91-1,1,V91,'Resmi Tatiller'!$A$2:$A$17))))))</f>
        <v/>
      </c>
      <c r="X91" s="8" t="str">
        <f t="shared" si="58"/>
        <v/>
      </c>
      <c r="Y91" s="11" t="str">
        <f t="shared" si="59"/>
        <v/>
      </c>
      <c r="Z91" s="11" t="str">
        <f t="shared" si="60"/>
        <v/>
      </c>
      <c r="AA91" s="11" t="str">
        <f t="shared" si="61"/>
        <v/>
      </c>
      <c r="AB91" s="11" t="str">
        <f t="shared" si="62"/>
        <v/>
      </c>
      <c r="AC91" s="12" t="str">
        <f t="shared" si="63"/>
        <v/>
      </c>
      <c r="AD91" s="6" t="str">
        <f t="shared" si="64"/>
        <v>Gündüz</v>
      </c>
      <c r="AE91" s="18" t="str">
        <f t="shared" si="67"/>
        <v/>
      </c>
      <c r="AF91" s="18" t="str">
        <f t="shared" si="68"/>
        <v/>
      </c>
      <c r="AG91" s="19" t="str">
        <f t="shared" si="69"/>
        <v/>
      </c>
      <c r="AH91" s="18" t="str">
        <f>IF(AF91="","",WORKDAY.INTL(AF91-1,1,V91,'Resmi Tatiller'!$A$2:$A$17))</f>
        <v/>
      </c>
      <c r="AI91" s="18" t="str">
        <f t="shared" si="70"/>
        <v/>
      </c>
      <c r="AJ91" s="18" t="str">
        <f>IF(AE91="","",IF(AH91&lt;&gt;AF91,AH91+TIME(8,0,0),IF(AG91&lt;TIME(8,0,0),AF91+TIME(8,0,0),IF(AG91&lt;TIME(12,0,0),AE91,IF(AG91&lt;TIME(12,45,0),AF91+TIME(12,45,0),IF(AG91&lt;TIME(15,0,0),AE91,IF(AG91&lt;TIME(15,15,0),AF91+TIME(15,15,0),IF(AG91&lt;TIME(18,0,0),AE91,WORKDAY.INTL(AF91,1,V91,'Resmi Tatiller'!$A$2:$A$17)+TIME(8,0,0)))))))))</f>
        <v/>
      </c>
      <c r="AK91" s="18" t="str">
        <f>IF(AE91="","",IF(AH91&lt;&gt;AF91,AH91+TIME(8,0,0),IF(AG91&lt;TIME(8,0,0),AF91+TIME(8,0,0),IF(AG91&lt;TIME(12,0,0),AE91,IF(AG91&lt;TIME(12,45,0),AF91+TIME(12,45,0),IF(AG91&lt;TIME(15,0,0),AE91,IF(AG91&lt;TIME(15,15,0),AF91+TIME(15,15,0),IF(AG91&lt;TIME(20,0,0),AE91,WORKDAY.INTL(AF91,1,V91,'Resmi Tatiller'!$A$2:$A$17)+TIME(8,0,0)))))))))</f>
        <v/>
      </c>
      <c r="AL91" s="18" t="str">
        <f t="shared" si="71"/>
        <v/>
      </c>
    </row>
    <row r="92" spans="1:38" x14ac:dyDescent="0.25">
      <c r="A92" s="6" t="str">
        <f t="shared" si="48"/>
        <v/>
      </c>
      <c r="B92" s="6"/>
      <c r="C92" s="7" t="str">
        <f>IFERROR(VLOOKUP(B92,'Ürün Veri'!$A:$E,2,FALSE),"")</f>
        <v/>
      </c>
      <c r="D92" s="7" t="str">
        <f>IFERROR(VLOOKUP(B92,'Ürün Veri'!$A:$E,3,FALSE),"")</f>
        <v/>
      </c>
      <c r="E92" s="7" t="str">
        <f>IFERROR(VLOOKUP(B92,'Ürün Veri'!$A:$E,4,FALSE),"")</f>
        <v/>
      </c>
      <c r="F92" s="7" t="str">
        <f>IFERROR(VLOOKUP(B92,'Ürün Veri'!$A:$E,5,FALSE),"")</f>
        <v/>
      </c>
      <c r="G92" s="6"/>
      <c r="H92" s="6"/>
      <c r="I92" s="14">
        <v>10</v>
      </c>
      <c r="J92" s="15">
        <f t="shared" si="49"/>
        <v>45</v>
      </c>
      <c r="K92" s="15">
        <f t="shared" si="50"/>
        <v>15</v>
      </c>
      <c r="L92" s="8">
        <f t="shared" si="51"/>
        <v>9</v>
      </c>
      <c r="M92" s="6" t="s">
        <v>763</v>
      </c>
      <c r="N92" s="9" t="str">
        <f t="shared" si="65"/>
        <v/>
      </c>
      <c r="O92" s="10" t="str">
        <f t="shared" si="66"/>
        <v/>
      </c>
      <c r="P92" s="8" t="str">
        <f t="shared" si="52"/>
        <v/>
      </c>
      <c r="Q92" s="8" t="str">
        <f t="shared" si="53"/>
        <v/>
      </c>
      <c r="R92" s="9" t="str">
        <f>IF(AB92="","",WORKDAY.INTL(W92,AA92,V92,'Resmi Tatiller'!$A$2:$A$17))</f>
        <v/>
      </c>
      <c r="S92" s="10" t="str">
        <f t="shared" si="54"/>
        <v/>
      </c>
      <c r="T92" s="8" t="str">
        <f t="shared" si="55"/>
        <v>Boş</v>
      </c>
      <c r="U92" s="8">
        <f t="shared" si="56"/>
        <v>540</v>
      </c>
      <c r="V92" s="11" t="str">
        <f t="shared" si="57"/>
        <v>0000011</v>
      </c>
      <c r="W92" s="9" t="str">
        <f>IF(OR(N92="",O92=""),"",IF($AD92="24 Saat",N92,IF($AD92="12 Saat",IF(O92&gt;=TIME(20,0,0),WORKDAY.INTL(N92,1,V92,'Resmi Tatiller'!$A$2:$A$17),WORKDAY.INTL(N92-1,1,V92,'Resmi Tatiller'!$A$2:$A$17)),IF($AD92="2 Vardiya",IF(O92&lt;TIME(6,0,0),N92-1,IF(O92&lt;TIME(8,0,0),WORKDAY.INTL(N92-1,1,V92,'Resmi Tatiller'!$A$2:$A$17),N92)),IF(O92&gt;=TIME(18,0,0),WORKDAY.INTL(N92,1,V92,'Resmi Tatiller'!$A$2:$A$17),WORKDAY.INTL(N92-1,1,V92,'Resmi Tatiller'!$A$2:$A$17))))))</f>
        <v/>
      </c>
      <c r="X92" s="8" t="str">
        <f t="shared" si="58"/>
        <v/>
      </c>
      <c r="Y92" s="11" t="str">
        <f t="shared" si="59"/>
        <v/>
      </c>
      <c r="Z92" s="11" t="str">
        <f t="shared" si="60"/>
        <v/>
      </c>
      <c r="AA92" s="11" t="str">
        <f t="shared" si="61"/>
        <v/>
      </c>
      <c r="AB92" s="11" t="str">
        <f t="shared" si="62"/>
        <v/>
      </c>
      <c r="AC92" s="12" t="str">
        <f t="shared" si="63"/>
        <v/>
      </c>
      <c r="AD92" s="6" t="str">
        <f t="shared" si="64"/>
        <v>Gündüz</v>
      </c>
      <c r="AE92" s="18" t="str">
        <f t="shared" si="67"/>
        <v/>
      </c>
      <c r="AF92" s="18" t="str">
        <f t="shared" si="68"/>
        <v/>
      </c>
      <c r="AG92" s="19" t="str">
        <f t="shared" si="69"/>
        <v/>
      </c>
      <c r="AH92" s="18" t="str">
        <f>IF(AF92="","",WORKDAY.INTL(AF92-1,1,V92,'Resmi Tatiller'!$A$2:$A$17))</f>
        <v/>
      </c>
      <c r="AI92" s="18" t="str">
        <f t="shared" si="70"/>
        <v/>
      </c>
      <c r="AJ92" s="18" t="str">
        <f>IF(AE92="","",IF(AH92&lt;&gt;AF92,AH92+TIME(8,0,0),IF(AG92&lt;TIME(8,0,0),AF92+TIME(8,0,0),IF(AG92&lt;TIME(12,0,0),AE92,IF(AG92&lt;TIME(12,45,0),AF92+TIME(12,45,0),IF(AG92&lt;TIME(15,0,0),AE92,IF(AG92&lt;TIME(15,15,0),AF92+TIME(15,15,0),IF(AG92&lt;TIME(18,0,0),AE92,WORKDAY.INTL(AF92,1,V92,'Resmi Tatiller'!$A$2:$A$17)+TIME(8,0,0)))))))))</f>
        <v/>
      </c>
      <c r="AK92" s="18" t="str">
        <f>IF(AE92="","",IF(AH92&lt;&gt;AF92,AH92+TIME(8,0,0),IF(AG92&lt;TIME(8,0,0),AF92+TIME(8,0,0),IF(AG92&lt;TIME(12,0,0),AE92,IF(AG92&lt;TIME(12,45,0),AF92+TIME(12,45,0),IF(AG92&lt;TIME(15,0,0),AE92,IF(AG92&lt;TIME(15,15,0),AF92+TIME(15,15,0),IF(AG92&lt;TIME(20,0,0),AE92,WORKDAY.INTL(AF92,1,V92,'Resmi Tatiller'!$A$2:$A$17)+TIME(8,0,0)))))))))</f>
        <v/>
      </c>
      <c r="AL92" s="18" t="str">
        <f t="shared" si="71"/>
        <v/>
      </c>
    </row>
    <row r="93" spans="1:38" x14ac:dyDescent="0.25">
      <c r="A93" s="6" t="str">
        <f t="shared" si="48"/>
        <v/>
      </c>
      <c r="B93" s="6"/>
      <c r="C93" s="7" t="str">
        <f>IFERROR(VLOOKUP(B93,'Ürün Veri'!$A:$E,2,FALSE),"")</f>
        <v/>
      </c>
      <c r="D93" s="7" t="str">
        <f>IFERROR(VLOOKUP(B93,'Ürün Veri'!$A:$E,3,FALSE),"")</f>
        <v/>
      </c>
      <c r="E93" s="7" t="str">
        <f>IFERROR(VLOOKUP(B93,'Ürün Veri'!$A:$E,4,FALSE),"")</f>
        <v/>
      </c>
      <c r="F93" s="7" t="str">
        <f>IFERROR(VLOOKUP(B93,'Ürün Veri'!$A:$E,5,FALSE),"")</f>
        <v/>
      </c>
      <c r="G93" s="6"/>
      <c r="H93" s="6"/>
      <c r="I93" s="14">
        <v>10</v>
      </c>
      <c r="J93" s="15">
        <f t="shared" si="49"/>
        <v>45</v>
      </c>
      <c r="K93" s="15">
        <f t="shared" si="50"/>
        <v>15</v>
      </c>
      <c r="L93" s="8">
        <f t="shared" si="51"/>
        <v>9</v>
      </c>
      <c r="M93" s="6" t="s">
        <v>763</v>
      </c>
      <c r="N93" s="9" t="str">
        <f t="shared" si="65"/>
        <v/>
      </c>
      <c r="O93" s="10" t="str">
        <f t="shared" si="66"/>
        <v/>
      </c>
      <c r="P93" s="8" t="str">
        <f t="shared" si="52"/>
        <v/>
      </c>
      <c r="Q93" s="8" t="str">
        <f t="shared" si="53"/>
        <v/>
      </c>
      <c r="R93" s="9" t="str">
        <f>IF(AB93="","",WORKDAY.INTL(W93,AA93,V93,'Resmi Tatiller'!$A$2:$A$17))</f>
        <v/>
      </c>
      <c r="S93" s="10" t="str">
        <f t="shared" si="54"/>
        <v/>
      </c>
      <c r="T93" s="8" t="str">
        <f t="shared" si="55"/>
        <v>Boş</v>
      </c>
      <c r="U93" s="8">
        <f t="shared" si="56"/>
        <v>540</v>
      </c>
      <c r="V93" s="11" t="str">
        <f t="shared" si="57"/>
        <v>0000011</v>
      </c>
      <c r="W93" s="9" t="str">
        <f>IF(OR(N93="",O93=""),"",IF($AD93="24 Saat",N93,IF($AD93="12 Saat",IF(O93&gt;=TIME(20,0,0),WORKDAY.INTL(N93,1,V93,'Resmi Tatiller'!$A$2:$A$17),WORKDAY.INTL(N93-1,1,V93,'Resmi Tatiller'!$A$2:$A$17)),IF($AD93="2 Vardiya",IF(O93&lt;TIME(6,0,0),N93-1,IF(O93&lt;TIME(8,0,0),WORKDAY.INTL(N93-1,1,V93,'Resmi Tatiller'!$A$2:$A$17),N93)),IF(O93&gt;=TIME(18,0,0),WORKDAY.INTL(N93,1,V93,'Resmi Tatiller'!$A$2:$A$17),WORKDAY.INTL(N93-1,1,V93,'Resmi Tatiller'!$A$2:$A$17))))))</f>
        <v/>
      </c>
      <c r="X93" s="8" t="str">
        <f t="shared" si="58"/>
        <v/>
      </c>
      <c r="Y93" s="11" t="str">
        <f t="shared" si="59"/>
        <v/>
      </c>
      <c r="Z93" s="11" t="str">
        <f t="shared" si="60"/>
        <v/>
      </c>
      <c r="AA93" s="11" t="str">
        <f t="shared" si="61"/>
        <v/>
      </c>
      <c r="AB93" s="11" t="str">
        <f t="shared" si="62"/>
        <v/>
      </c>
      <c r="AC93" s="12" t="str">
        <f t="shared" si="63"/>
        <v/>
      </c>
      <c r="AD93" s="6" t="str">
        <f t="shared" si="64"/>
        <v>Gündüz</v>
      </c>
      <c r="AE93" s="18" t="str">
        <f t="shared" si="67"/>
        <v/>
      </c>
      <c r="AF93" s="18" t="str">
        <f t="shared" si="68"/>
        <v/>
      </c>
      <c r="AG93" s="19" t="str">
        <f t="shared" si="69"/>
        <v/>
      </c>
      <c r="AH93" s="18" t="str">
        <f>IF(AF93="","",WORKDAY.INTL(AF93-1,1,V93,'Resmi Tatiller'!$A$2:$A$17))</f>
        <v/>
      </c>
      <c r="AI93" s="18" t="str">
        <f t="shared" si="70"/>
        <v/>
      </c>
      <c r="AJ93" s="18" t="str">
        <f>IF(AE93="","",IF(AH93&lt;&gt;AF93,AH93+TIME(8,0,0),IF(AG93&lt;TIME(8,0,0),AF93+TIME(8,0,0),IF(AG93&lt;TIME(12,0,0),AE93,IF(AG93&lt;TIME(12,45,0),AF93+TIME(12,45,0),IF(AG93&lt;TIME(15,0,0),AE93,IF(AG93&lt;TIME(15,15,0),AF93+TIME(15,15,0),IF(AG93&lt;TIME(18,0,0),AE93,WORKDAY.INTL(AF93,1,V93,'Resmi Tatiller'!$A$2:$A$17)+TIME(8,0,0)))))))))</f>
        <v/>
      </c>
      <c r="AK93" s="18" t="str">
        <f>IF(AE93="","",IF(AH93&lt;&gt;AF93,AH93+TIME(8,0,0),IF(AG93&lt;TIME(8,0,0),AF93+TIME(8,0,0),IF(AG93&lt;TIME(12,0,0),AE93,IF(AG93&lt;TIME(12,45,0),AF93+TIME(12,45,0),IF(AG93&lt;TIME(15,0,0),AE93,IF(AG93&lt;TIME(15,15,0),AF93+TIME(15,15,0),IF(AG93&lt;TIME(20,0,0),AE93,WORKDAY.INTL(AF93,1,V93,'Resmi Tatiller'!$A$2:$A$17)+TIME(8,0,0)))))))))</f>
        <v/>
      </c>
      <c r="AL93" s="18" t="str">
        <f t="shared" si="71"/>
        <v/>
      </c>
    </row>
    <row r="94" spans="1:38" x14ac:dyDescent="0.25">
      <c r="A94" s="6" t="str">
        <f t="shared" si="48"/>
        <v/>
      </c>
      <c r="B94" s="6"/>
      <c r="C94" s="7" t="str">
        <f>IFERROR(VLOOKUP(B94,'Ürün Veri'!$A:$E,2,FALSE),"")</f>
        <v/>
      </c>
      <c r="D94" s="7" t="str">
        <f>IFERROR(VLOOKUP(B94,'Ürün Veri'!$A:$E,3,FALSE),"")</f>
        <v/>
      </c>
      <c r="E94" s="7" t="str">
        <f>IFERROR(VLOOKUP(B94,'Ürün Veri'!$A:$E,4,FALSE),"")</f>
        <v/>
      </c>
      <c r="F94" s="7" t="str">
        <f>IFERROR(VLOOKUP(B94,'Ürün Veri'!$A:$E,5,FALSE),"")</f>
        <v/>
      </c>
      <c r="G94" s="6"/>
      <c r="H94" s="6"/>
      <c r="I94" s="14">
        <v>10</v>
      </c>
      <c r="J94" s="15">
        <f t="shared" si="49"/>
        <v>45</v>
      </c>
      <c r="K94" s="15">
        <f t="shared" si="50"/>
        <v>15</v>
      </c>
      <c r="L94" s="8">
        <f t="shared" si="51"/>
        <v>9</v>
      </c>
      <c r="M94" s="6" t="s">
        <v>763</v>
      </c>
      <c r="N94" s="9" t="str">
        <f t="shared" si="65"/>
        <v/>
      </c>
      <c r="O94" s="10" t="str">
        <f t="shared" si="66"/>
        <v/>
      </c>
      <c r="P94" s="8" t="str">
        <f t="shared" si="52"/>
        <v/>
      </c>
      <c r="Q94" s="8" t="str">
        <f t="shared" si="53"/>
        <v/>
      </c>
      <c r="R94" s="9" t="str">
        <f>IF(AB94="","",WORKDAY.INTL(W94,AA94,V94,'Resmi Tatiller'!$A$2:$A$17))</f>
        <v/>
      </c>
      <c r="S94" s="10" t="str">
        <f t="shared" si="54"/>
        <v/>
      </c>
      <c r="T94" s="8" t="str">
        <f t="shared" si="55"/>
        <v>Boş</v>
      </c>
      <c r="U94" s="8">
        <f t="shared" si="56"/>
        <v>540</v>
      </c>
      <c r="V94" s="11" t="str">
        <f t="shared" si="57"/>
        <v>0000011</v>
      </c>
      <c r="W94" s="9" t="str">
        <f>IF(OR(N94="",O94=""),"",IF($AD94="24 Saat",N94,IF($AD94="12 Saat",IF(O94&gt;=TIME(20,0,0),WORKDAY.INTL(N94,1,V94,'Resmi Tatiller'!$A$2:$A$17),WORKDAY.INTL(N94-1,1,V94,'Resmi Tatiller'!$A$2:$A$17)),IF($AD94="2 Vardiya",IF(O94&lt;TIME(6,0,0),N94-1,IF(O94&lt;TIME(8,0,0),WORKDAY.INTL(N94-1,1,V94,'Resmi Tatiller'!$A$2:$A$17),N94)),IF(O94&gt;=TIME(18,0,0),WORKDAY.INTL(N94,1,V94,'Resmi Tatiller'!$A$2:$A$17),WORKDAY.INTL(N94-1,1,V94,'Resmi Tatiller'!$A$2:$A$17))))))</f>
        <v/>
      </c>
      <c r="X94" s="8" t="str">
        <f t="shared" si="58"/>
        <v/>
      </c>
      <c r="Y94" s="11" t="str">
        <f t="shared" si="59"/>
        <v/>
      </c>
      <c r="Z94" s="11" t="str">
        <f t="shared" si="60"/>
        <v/>
      </c>
      <c r="AA94" s="11" t="str">
        <f t="shared" si="61"/>
        <v/>
      </c>
      <c r="AB94" s="11" t="str">
        <f t="shared" si="62"/>
        <v/>
      </c>
      <c r="AC94" s="12" t="str">
        <f t="shared" si="63"/>
        <v/>
      </c>
      <c r="AD94" s="6" t="str">
        <f t="shared" si="64"/>
        <v>Gündüz</v>
      </c>
      <c r="AE94" s="18" t="str">
        <f t="shared" si="67"/>
        <v/>
      </c>
      <c r="AF94" s="18" t="str">
        <f t="shared" si="68"/>
        <v/>
      </c>
      <c r="AG94" s="19" t="str">
        <f t="shared" si="69"/>
        <v/>
      </c>
      <c r="AH94" s="18" t="str">
        <f>IF(AF94="","",WORKDAY.INTL(AF94-1,1,V94,'Resmi Tatiller'!$A$2:$A$17))</f>
        <v/>
      </c>
      <c r="AI94" s="18" t="str">
        <f t="shared" si="70"/>
        <v/>
      </c>
      <c r="AJ94" s="18" t="str">
        <f>IF(AE94="","",IF(AH94&lt;&gt;AF94,AH94+TIME(8,0,0),IF(AG94&lt;TIME(8,0,0),AF94+TIME(8,0,0),IF(AG94&lt;TIME(12,0,0),AE94,IF(AG94&lt;TIME(12,45,0),AF94+TIME(12,45,0),IF(AG94&lt;TIME(15,0,0),AE94,IF(AG94&lt;TIME(15,15,0),AF94+TIME(15,15,0),IF(AG94&lt;TIME(18,0,0),AE94,WORKDAY.INTL(AF94,1,V94,'Resmi Tatiller'!$A$2:$A$17)+TIME(8,0,0)))))))))</f>
        <v/>
      </c>
      <c r="AK94" s="18" t="str">
        <f>IF(AE94="","",IF(AH94&lt;&gt;AF94,AH94+TIME(8,0,0),IF(AG94&lt;TIME(8,0,0),AF94+TIME(8,0,0),IF(AG94&lt;TIME(12,0,0),AE94,IF(AG94&lt;TIME(12,45,0),AF94+TIME(12,45,0),IF(AG94&lt;TIME(15,0,0),AE94,IF(AG94&lt;TIME(15,15,0),AF94+TIME(15,15,0),IF(AG94&lt;TIME(20,0,0),AE94,WORKDAY.INTL(AF94,1,V94,'Resmi Tatiller'!$A$2:$A$17)+TIME(8,0,0)))))))))</f>
        <v/>
      </c>
      <c r="AL94" s="18" t="str">
        <f t="shared" si="71"/>
        <v/>
      </c>
    </row>
    <row r="95" spans="1:38" x14ac:dyDescent="0.25">
      <c r="A95" s="6" t="str">
        <f t="shared" si="48"/>
        <v/>
      </c>
      <c r="B95" s="6"/>
      <c r="C95" s="7" t="str">
        <f>IFERROR(VLOOKUP(B95,'Ürün Veri'!$A:$E,2,FALSE),"")</f>
        <v/>
      </c>
      <c r="D95" s="7" t="str">
        <f>IFERROR(VLOOKUP(B95,'Ürün Veri'!$A:$E,3,FALSE),"")</f>
        <v/>
      </c>
      <c r="E95" s="7" t="str">
        <f>IFERROR(VLOOKUP(B95,'Ürün Veri'!$A:$E,4,FALSE),"")</f>
        <v/>
      </c>
      <c r="F95" s="7" t="str">
        <f>IFERROR(VLOOKUP(B95,'Ürün Veri'!$A:$E,5,FALSE),"")</f>
        <v/>
      </c>
      <c r="G95" s="6"/>
      <c r="H95" s="6"/>
      <c r="I95" s="14">
        <v>10</v>
      </c>
      <c r="J95" s="15">
        <f t="shared" si="49"/>
        <v>45</v>
      </c>
      <c r="K95" s="15">
        <f t="shared" si="50"/>
        <v>15</v>
      </c>
      <c r="L95" s="8">
        <f t="shared" si="51"/>
        <v>9</v>
      </c>
      <c r="M95" s="6" t="s">
        <v>763</v>
      </c>
      <c r="N95" s="9" t="str">
        <f t="shared" si="65"/>
        <v/>
      </c>
      <c r="O95" s="10" t="str">
        <f t="shared" si="66"/>
        <v/>
      </c>
      <c r="P95" s="8" t="str">
        <f t="shared" si="52"/>
        <v/>
      </c>
      <c r="Q95" s="8" t="str">
        <f t="shared" si="53"/>
        <v/>
      </c>
      <c r="R95" s="9" t="str">
        <f>IF(AB95="","",WORKDAY.INTL(W95,AA95,V95,'Resmi Tatiller'!$A$2:$A$17))</f>
        <v/>
      </c>
      <c r="S95" s="10" t="str">
        <f t="shared" si="54"/>
        <v/>
      </c>
      <c r="T95" s="8" t="str">
        <f t="shared" si="55"/>
        <v>Boş</v>
      </c>
      <c r="U95" s="8">
        <f t="shared" si="56"/>
        <v>540</v>
      </c>
      <c r="V95" s="11" t="str">
        <f t="shared" si="57"/>
        <v>0000011</v>
      </c>
      <c r="W95" s="9" t="str">
        <f>IF(OR(N95="",O95=""),"",IF($AD95="24 Saat",N95,IF($AD95="12 Saat",IF(O95&gt;=TIME(20,0,0),WORKDAY.INTL(N95,1,V95,'Resmi Tatiller'!$A$2:$A$17),WORKDAY.INTL(N95-1,1,V95,'Resmi Tatiller'!$A$2:$A$17)),IF($AD95="2 Vardiya",IF(O95&lt;TIME(6,0,0),N95-1,IF(O95&lt;TIME(8,0,0),WORKDAY.INTL(N95-1,1,V95,'Resmi Tatiller'!$A$2:$A$17),N95)),IF(O95&gt;=TIME(18,0,0),WORKDAY.INTL(N95,1,V95,'Resmi Tatiller'!$A$2:$A$17),WORKDAY.INTL(N95-1,1,V95,'Resmi Tatiller'!$A$2:$A$17))))))</f>
        <v/>
      </c>
      <c r="X95" s="8" t="str">
        <f t="shared" si="58"/>
        <v/>
      </c>
      <c r="Y95" s="11" t="str">
        <f t="shared" si="59"/>
        <v/>
      </c>
      <c r="Z95" s="11" t="str">
        <f t="shared" si="60"/>
        <v/>
      </c>
      <c r="AA95" s="11" t="str">
        <f t="shared" si="61"/>
        <v/>
      </c>
      <c r="AB95" s="11" t="str">
        <f t="shared" si="62"/>
        <v/>
      </c>
      <c r="AC95" s="12" t="str">
        <f t="shared" si="63"/>
        <v/>
      </c>
      <c r="AD95" s="6" t="str">
        <f t="shared" si="64"/>
        <v>Gündüz</v>
      </c>
      <c r="AE95" s="18" t="str">
        <f t="shared" si="67"/>
        <v/>
      </c>
      <c r="AF95" s="18" t="str">
        <f t="shared" si="68"/>
        <v/>
      </c>
      <c r="AG95" s="19" t="str">
        <f t="shared" si="69"/>
        <v/>
      </c>
      <c r="AH95" s="18" t="str">
        <f>IF(AF95="","",WORKDAY.INTL(AF95-1,1,V95,'Resmi Tatiller'!$A$2:$A$17))</f>
        <v/>
      </c>
      <c r="AI95" s="18" t="str">
        <f t="shared" si="70"/>
        <v/>
      </c>
      <c r="AJ95" s="18" t="str">
        <f>IF(AE95="","",IF(AH95&lt;&gt;AF95,AH95+TIME(8,0,0),IF(AG95&lt;TIME(8,0,0),AF95+TIME(8,0,0),IF(AG95&lt;TIME(12,0,0),AE95,IF(AG95&lt;TIME(12,45,0),AF95+TIME(12,45,0),IF(AG95&lt;TIME(15,0,0),AE95,IF(AG95&lt;TIME(15,15,0),AF95+TIME(15,15,0),IF(AG95&lt;TIME(18,0,0),AE95,WORKDAY.INTL(AF95,1,V95,'Resmi Tatiller'!$A$2:$A$17)+TIME(8,0,0)))))))))</f>
        <v/>
      </c>
      <c r="AK95" s="18" t="str">
        <f>IF(AE95="","",IF(AH95&lt;&gt;AF95,AH95+TIME(8,0,0),IF(AG95&lt;TIME(8,0,0),AF95+TIME(8,0,0),IF(AG95&lt;TIME(12,0,0),AE95,IF(AG95&lt;TIME(12,45,0),AF95+TIME(12,45,0),IF(AG95&lt;TIME(15,0,0),AE95,IF(AG95&lt;TIME(15,15,0),AF95+TIME(15,15,0),IF(AG95&lt;TIME(20,0,0),AE95,WORKDAY.INTL(AF95,1,V95,'Resmi Tatiller'!$A$2:$A$17)+TIME(8,0,0)))))))))</f>
        <v/>
      </c>
      <c r="AL95" s="18" t="str">
        <f t="shared" si="71"/>
        <v/>
      </c>
    </row>
    <row r="96" spans="1:38" x14ac:dyDescent="0.25">
      <c r="A96" s="6" t="str">
        <f t="shared" si="48"/>
        <v/>
      </c>
      <c r="B96" s="6"/>
      <c r="C96" s="7" t="str">
        <f>IFERROR(VLOOKUP(B96,'Ürün Veri'!$A:$E,2,FALSE),"")</f>
        <v/>
      </c>
      <c r="D96" s="7" t="str">
        <f>IFERROR(VLOOKUP(B96,'Ürün Veri'!$A:$E,3,FALSE),"")</f>
        <v/>
      </c>
      <c r="E96" s="7" t="str">
        <f>IFERROR(VLOOKUP(B96,'Ürün Veri'!$A:$E,4,FALSE),"")</f>
        <v/>
      </c>
      <c r="F96" s="7" t="str">
        <f>IFERROR(VLOOKUP(B96,'Ürün Veri'!$A:$E,5,FALSE),"")</f>
        <v/>
      </c>
      <c r="G96" s="6"/>
      <c r="H96" s="6"/>
      <c r="I96" s="14">
        <v>10</v>
      </c>
      <c r="J96" s="15">
        <f t="shared" si="49"/>
        <v>45</v>
      </c>
      <c r="K96" s="15">
        <f t="shared" si="50"/>
        <v>15</v>
      </c>
      <c r="L96" s="8">
        <f t="shared" si="51"/>
        <v>9</v>
      </c>
      <c r="M96" s="6" t="s">
        <v>763</v>
      </c>
      <c r="N96" s="9" t="str">
        <f t="shared" si="65"/>
        <v/>
      </c>
      <c r="O96" s="10" t="str">
        <f t="shared" si="66"/>
        <v/>
      </c>
      <c r="P96" s="8" t="str">
        <f t="shared" si="52"/>
        <v/>
      </c>
      <c r="Q96" s="8" t="str">
        <f t="shared" si="53"/>
        <v/>
      </c>
      <c r="R96" s="9" t="str">
        <f>IF(AB96="","",WORKDAY.INTL(W96,AA96,V96,'Resmi Tatiller'!$A$2:$A$17))</f>
        <v/>
      </c>
      <c r="S96" s="10" t="str">
        <f t="shared" si="54"/>
        <v/>
      </c>
      <c r="T96" s="8" t="str">
        <f t="shared" si="55"/>
        <v>Boş</v>
      </c>
      <c r="U96" s="8">
        <f t="shared" si="56"/>
        <v>540</v>
      </c>
      <c r="V96" s="11" t="str">
        <f t="shared" si="57"/>
        <v>0000011</v>
      </c>
      <c r="W96" s="9" t="str">
        <f>IF(OR(N96="",O96=""),"",IF($AD96="24 Saat",N96,IF($AD96="12 Saat",IF(O96&gt;=TIME(20,0,0),WORKDAY.INTL(N96,1,V96,'Resmi Tatiller'!$A$2:$A$17),WORKDAY.INTL(N96-1,1,V96,'Resmi Tatiller'!$A$2:$A$17)),IF($AD96="2 Vardiya",IF(O96&lt;TIME(6,0,0),N96-1,IF(O96&lt;TIME(8,0,0),WORKDAY.INTL(N96-1,1,V96,'Resmi Tatiller'!$A$2:$A$17),N96)),IF(O96&gt;=TIME(18,0,0),WORKDAY.INTL(N96,1,V96,'Resmi Tatiller'!$A$2:$A$17),WORKDAY.INTL(N96-1,1,V96,'Resmi Tatiller'!$A$2:$A$17))))))</f>
        <v/>
      </c>
      <c r="X96" s="8" t="str">
        <f t="shared" si="58"/>
        <v/>
      </c>
      <c r="Y96" s="11" t="str">
        <f t="shared" si="59"/>
        <v/>
      </c>
      <c r="Z96" s="11" t="str">
        <f t="shared" si="60"/>
        <v/>
      </c>
      <c r="AA96" s="11" t="str">
        <f t="shared" si="61"/>
        <v/>
      </c>
      <c r="AB96" s="11" t="str">
        <f t="shared" si="62"/>
        <v/>
      </c>
      <c r="AC96" s="12" t="str">
        <f t="shared" si="63"/>
        <v/>
      </c>
      <c r="AD96" s="6" t="str">
        <f t="shared" si="64"/>
        <v>Gündüz</v>
      </c>
      <c r="AE96" s="18" t="str">
        <f t="shared" si="67"/>
        <v/>
      </c>
      <c r="AF96" s="18" t="str">
        <f t="shared" si="68"/>
        <v/>
      </c>
      <c r="AG96" s="19" t="str">
        <f t="shared" si="69"/>
        <v/>
      </c>
      <c r="AH96" s="18" t="str">
        <f>IF(AF96="","",WORKDAY.INTL(AF96-1,1,V96,'Resmi Tatiller'!$A$2:$A$17))</f>
        <v/>
      </c>
      <c r="AI96" s="18" t="str">
        <f t="shared" si="70"/>
        <v/>
      </c>
      <c r="AJ96" s="18" t="str">
        <f>IF(AE96="","",IF(AH96&lt;&gt;AF96,AH96+TIME(8,0,0),IF(AG96&lt;TIME(8,0,0),AF96+TIME(8,0,0),IF(AG96&lt;TIME(12,0,0),AE96,IF(AG96&lt;TIME(12,45,0),AF96+TIME(12,45,0),IF(AG96&lt;TIME(15,0,0),AE96,IF(AG96&lt;TIME(15,15,0),AF96+TIME(15,15,0),IF(AG96&lt;TIME(18,0,0),AE96,WORKDAY.INTL(AF96,1,V96,'Resmi Tatiller'!$A$2:$A$17)+TIME(8,0,0)))))))))</f>
        <v/>
      </c>
      <c r="AK96" s="18" t="str">
        <f>IF(AE96="","",IF(AH96&lt;&gt;AF96,AH96+TIME(8,0,0),IF(AG96&lt;TIME(8,0,0),AF96+TIME(8,0,0),IF(AG96&lt;TIME(12,0,0),AE96,IF(AG96&lt;TIME(12,45,0),AF96+TIME(12,45,0),IF(AG96&lt;TIME(15,0,0),AE96,IF(AG96&lt;TIME(15,15,0),AF96+TIME(15,15,0),IF(AG96&lt;TIME(20,0,0),AE96,WORKDAY.INTL(AF96,1,V96,'Resmi Tatiller'!$A$2:$A$17)+TIME(8,0,0)))))))))</f>
        <v/>
      </c>
      <c r="AL96" s="18" t="str">
        <f t="shared" si="71"/>
        <v/>
      </c>
    </row>
    <row r="97" spans="1:38" x14ac:dyDescent="0.25">
      <c r="A97" s="6" t="str">
        <f t="shared" si="48"/>
        <v/>
      </c>
      <c r="B97" s="6"/>
      <c r="C97" s="7" t="str">
        <f>IFERROR(VLOOKUP(B97,'Ürün Veri'!$A:$E,2,FALSE),"")</f>
        <v/>
      </c>
      <c r="D97" s="7" t="str">
        <f>IFERROR(VLOOKUP(B97,'Ürün Veri'!$A:$E,3,FALSE),"")</f>
        <v/>
      </c>
      <c r="E97" s="7" t="str">
        <f>IFERROR(VLOOKUP(B97,'Ürün Veri'!$A:$E,4,FALSE),"")</f>
        <v/>
      </c>
      <c r="F97" s="7" t="str">
        <f>IFERROR(VLOOKUP(B97,'Ürün Veri'!$A:$E,5,FALSE),"")</f>
        <v/>
      </c>
      <c r="G97" s="6"/>
      <c r="H97" s="6"/>
      <c r="I97" s="14">
        <v>10</v>
      </c>
      <c r="J97" s="15">
        <f t="shared" si="49"/>
        <v>45</v>
      </c>
      <c r="K97" s="15">
        <f t="shared" si="50"/>
        <v>15</v>
      </c>
      <c r="L97" s="8">
        <f t="shared" si="51"/>
        <v>9</v>
      </c>
      <c r="M97" s="6" t="s">
        <v>763</v>
      </c>
      <c r="N97" s="9" t="str">
        <f t="shared" si="65"/>
        <v/>
      </c>
      <c r="O97" s="10" t="str">
        <f t="shared" si="66"/>
        <v/>
      </c>
      <c r="P97" s="8" t="str">
        <f t="shared" si="52"/>
        <v/>
      </c>
      <c r="Q97" s="8" t="str">
        <f t="shared" si="53"/>
        <v/>
      </c>
      <c r="R97" s="9" t="str">
        <f>IF(AB97="","",WORKDAY.INTL(W97,AA97,V97,'Resmi Tatiller'!$A$2:$A$17))</f>
        <v/>
      </c>
      <c r="S97" s="10" t="str">
        <f t="shared" si="54"/>
        <v/>
      </c>
      <c r="T97" s="8" t="str">
        <f t="shared" si="55"/>
        <v>Boş</v>
      </c>
      <c r="U97" s="8">
        <f t="shared" si="56"/>
        <v>540</v>
      </c>
      <c r="V97" s="11" t="str">
        <f t="shared" si="57"/>
        <v>0000011</v>
      </c>
      <c r="W97" s="9" t="str">
        <f>IF(OR(N97="",O97=""),"",IF($AD97="24 Saat",N97,IF($AD97="12 Saat",IF(O97&gt;=TIME(20,0,0),WORKDAY.INTL(N97,1,V97,'Resmi Tatiller'!$A$2:$A$17),WORKDAY.INTL(N97-1,1,V97,'Resmi Tatiller'!$A$2:$A$17)),IF($AD97="2 Vardiya",IF(O97&lt;TIME(6,0,0),N97-1,IF(O97&lt;TIME(8,0,0),WORKDAY.INTL(N97-1,1,V97,'Resmi Tatiller'!$A$2:$A$17),N97)),IF(O97&gt;=TIME(18,0,0),WORKDAY.INTL(N97,1,V97,'Resmi Tatiller'!$A$2:$A$17),WORKDAY.INTL(N97-1,1,V97,'Resmi Tatiller'!$A$2:$A$17))))))</f>
        <v/>
      </c>
      <c r="X97" s="8" t="str">
        <f t="shared" si="58"/>
        <v/>
      </c>
      <c r="Y97" s="11" t="str">
        <f t="shared" si="59"/>
        <v/>
      </c>
      <c r="Z97" s="11" t="str">
        <f t="shared" si="60"/>
        <v/>
      </c>
      <c r="AA97" s="11" t="str">
        <f t="shared" si="61"/>
        <v/>
      </c>
      <c r="AB97" s="11" t="str">
        <f t="shared" si="62"/>
        <v/>
      </c>
      <c r="AC97" s="12" t="str">
        <f t="shared" si="63"/>
        <v/>
      </c>
      <c r="AD97" s="6" t="str">
        <f t="shared" si="64"/>
        <v>Gündüz</v>
      </c>
      <c r="AE97" s="18" t="str">
        <f t="shared" si="67"/>
        <v/>
      </c>
      <c r="AF97" s="18" t="str">
        <f t="shared" si="68"/>
        <v/>
      </c>
      <c r="AG97" s="19" t="str">
        <f t="shared" si="69"/>
        <v/>
      </c>
      <c r="AH97" s="18" t="str">
        <f>IF(AF97="","",WORKDAY.INTL(AF97-1,1,V97,'Resmi Tatiller'!$A$2:$A$17))</f>
        <v/>
      </c>
      <c r="AI97" s="18" t="str">
        <f t="shared" si="70"/>
        <v/>
      </c>
      <c r="AJ97" s="18" t="str">
        <f>IF(AE97="","",IF(AH97&lt;&gt;AF97,AH97+TIME(8,0,0),IF(AG97&lt;TIME(8,0,0),AF97+TIME(8,0,0),IF(AG97&lt;TIME(12,0,0),AE97,IF(AG97&lt;TIME(12,45,0),AF97+TIME(12,45,0),IF(AG97&lt;TIME(15,0,0),AE97,IF(AG97&lt;TIME(15,15,0),AF97+TIME(15,15,0),IF(AG97&lt;TIME(18,0,0),AE97,WORKDAY.INTL(AF97,1,V97,'Resmi Tatiller'!$A$2:$A$17)+TIME(8,0,0)))))))))</f>
        <v/>
      </c>
      <c r="AK97" s="18" t="str">
        <f>IF(AE97="","",IF(AH97&lt;&gt;AF97,AH97+TIME(8,0,0),IF(AG97&lt;TIME(8,0,0),AF97+TIME(8,0,0),IF(AG97&lt;TIME(12,0,0),AE97,IF(AG97&lt;TIME(12,45,0),AF97+TIME(12,45,0),IF(AG97&lt;TIME(15,0,0),AE97,IF(AG97&lt;TIME(15,15,0),AF97+TIME(15,15,0),IF(AG97&lt;TIME(20,0,0),AE97,WORKDAY.INTL(AF97,1,V97,'Resmi Tatiller'!$A$2:$A$17)+TIME(8,0,0)))))))))</f>
        <v/>
      </c>
      <c r="AL97" s="18" t="str">
        <f t="shared" si="71"/>
        <v/>
      </c>
    </row>
    <row r="98" spans="1:38" x14ac:dyDescent="0.25">
      <c r="A98" s="6" t="str">
        <f t="shared" si="48"/>
        <v/>
      </c>
      <c r="B98" s="6"/>
      <c r="C98" s="7" t="str">
        <f>IFERROR(VLOOKUP(B98,'Ürün Veri'!$A:$E,2,FALSE),"")</f>
        <v/>
      </c>
      <c r="D98" s="7" t="str">
        <f>IFERROR(VLOOKUP(B98,'Ürün Veri'!$A:$E,3,FALSE),"")</f>
        <v/>
      </c>
      <c r="E98" s="7" t="str">
        <f>IFERROR(VLOOKUP(B98,'Ürün Veri'!$A:$E,4,FALSE),"")</f>
        <v/>
      </c>
      <c r="F98" s="7" t="str">
        <f>IFERROR(VLOOKUP(B98,'Ürün Veri'!$A:$E,5,FALSE),"")</f>
        <v/>
      </c>
      <c r="G98" s="6"/>
      <c r="H98" s="6"/>
      <c r="I98" s="14">
        <v>10</v>
      </c>
      <c r="J98" s="15">
        <f t="shared" si="49"/>
        <v>45</v>
      </c>
      <c r="K98" s="15">
        <f t="shared" si="50"/>
        <v>15</v>
      </c>
      <c r="L98" s="8">
        <f t="shared" si="51"/>
        <v>9</v>
      </c>
      <c r="M98" s="6" t="s">
        <v>763</v>
      </c>
      <c r="N98" s="9" t="str">
        <f t="shared" si="65"/>
        <v/>
      </c>
      <c r="O98" s="10" t="str">
        <f t="shared" si="66"/>
        <v/>
      </c>
      <c r="P98" s="8" t="str">
        <f t="shared" si="52"/>
        <v/>
      </c>
      <c r="Q98" s="8" t="str">
        <f t="shared" si="53"/>
        <v/>
      </c>
      <c r="R98" s="9" t="str">
        <f>IF(AB98="","",WORKDAY.INTL(W98,AA98,V98,'Resmi Tatiller'!$A$2:$A$17))</f>
        <v/>
      </c>
      <c r="S98" s="10" t="str">
        <f t="shared" si="54"/>
        <v/>
      </c>
      <c r="T98" s="8" t="str">
        <f t="shared" si="55"/>
        <v>Boş</v>
      </c>
      <c r="U98" s="8">
        <f t="shared" si="56"/>
        <v>540</v>
      </c>
      <c r="V98" s="11" t="str">
        <f t="shared" si="57"/>
        <v>0000011</v>
      </c>
      <c r="W98" s="9" t="str">
        <f>IF(OR(N98="",O98=""),"",IF($AD98="24 Saat",N98,IF($AD98="12 Saat",IF(O98&gt;=TIME(20,0,0),WORKDAY.INTL(N98,1,V98,'Resmi Tatiller'!$A$2:$A$17),WORKDAY.INTL(N98-1,1,V98,'Resmi Tatiller'!$A$2:$A$17)),IF($AD98="2 Vardiya",IF(O98&lt;TIME(6,0,0),N98-1,IF(O98&lt;TIME(8,0,0),WORKDAY.INTL(N98-1,1,V98,'Resmi Tatiller'!$A$2:$A$17),N98)),IF(O98&gt;=TIME(18,0,0),WORKDAY.INTL(N98,1,V98,'Resmi Tatiller'!$A$2:$A$17),WORKDAY.INTL(N98-1,1,V98,'Resmi Tatiller'!$A$2:$A$17))))))</f>
        <v/>
      </c>
      <c r="X98" s="8" t="str">
        <f t="shared" si="58"/>
        <v/>
      </c>
      <c r="Y98" s="11" t="str">
        <f t="shared" si="59"/>
        <v/>
      </c>
      <c r="Z98" s="11" t="str">
        <f t="shared" si="60"/>
        <v/>
      </c>
      <c r="AA98" s="11" t="str">
        <f t="shared" si="61"/>
        <v/>
      </c>
      <c r="AB98" s="11" t="str">
        <f t="shared" si="62"/>
        <v/>
      </c>
      <c r="AC98" s="12" t="str">
        <f t="shared" si="63"/>
        <v/>
      </c>
      <c r="AD98" s="6" t="str">
        <f t="shared" si="64"/>
        <v>Gündüz</v>
      </c>
      <c r="AE98" s="18" t="str">
        <f t="shared" si="67"/>
        <v/>
      </c>
      <c r="AF98" s="18" t="str">
        <f t="shared" si="68"/>
        <v/>
      </c>
      <c r="AG98" s="19" t="str">
        <f t="shared" si="69"/>
        <v/>
      </c>
      <c r="AH98" s="18" t="str">
        <f>IF(AF98="","",WORKDAY.INTL(AF98-1,1,V98,'Resmi Tatiller'!$A$2:$A$17))</f>
        <v/>
      </c>
      <c r="AI98" s="18" t="str">
        <f t="shared" si="70"/>
        <v/>
      </c>
      <c r="AJ98" s="18" t="str">
        <f>IF(AE98="","",IF(AH98&lt;&gt;AF98,AH98+TIME(8,0,0),IF(AG98&lt;TIME(8,0,0),AF98+TIME(8,0,0),IF(AG98&lt;TIME(12,0,0),AE98,IF(AG98&lt;TIME(12,45,0),AF98+TIME(12,45,0),IF(AG98&lt;TIME(15,0,0),AE98,IF(AG98&lt;TIME(15,15,0),AF98+TIME(15,15,0),IF(AG98&lt;TIME(18,0,0),AE98,WORKDAY.INTL(AF98,1,V98,'Resmi Tatiller'!$A$2:$A$17)+TIME(8,0,0)))))))))</f>
        <v/>
      </c>
      <c r="AK98" s="18" t="str">
        <f>IF(AE98="","",IF(AH98&lt;&gt;AF98,AH98+TIME(8,0,0),IF(AG98&lt;TIME(8,0,0),AF98+TIME(8,0,0),IF(AG98&lt;TIME(12,0,0),AE98,IF(AG98&lt;TIME(12,45,0),AF98+TIME(12,45,0),IF(AG98&lt;TIME(15,0,0),AE98,IF(AG98&lt;TIME(15,15,0),AF98+TIME(15,15,0),IF(AG98&lt;TIME(20,0,0),AE98,WORKDAY.INTL(AF98,1,V98,'Resmi Tatiller'!$A$2:$A$17)+TIME(8,0,0)))))))))</f>
        <v/>
      </c>
      <c r="AL98" s="18" t="str">
        <f t="shared" si="71"/>
        <v/>
      </c>
    </row>
    <row r="99" spans="1:38" x14ac:dyDescent="0.25">
      <c r="A99" s="6" t="str">
        <f t="shared" ref="A99:A103" si="72">IF($B99="","",ROW()-2)</f>
        <v/>
      </c>
      <c r="B99" s="6"/>
      <c r="C99" s="7" t="str">
        <f>IFERROR(VLOOKUP(B99,'Ürün Veri'!$A:$E,2,FALSE),"")</f>
        <v/>
      </c>
      <c r="D99" s="7" t="str">
        <f>IFERROR(VLOOKUP(B99,'Ürün Veri'!$A:$E,3,FALSE),"")</f>
        <v/>
      </c>
      <c r="E99" s="7" t="str">
        <f>IFERROR(VLOOKUP(B99,'Ürün Veri'!$A:$E,4,FALSE),"")</f>
        <v/>
      </c>
      <c r="F99" s="7" t="str">
        <f>IFERROR(VLOOKUP(B99,'Ürün Veri'!$A:$E,5,FALSE),"")</f>
        <v/>
      </c>
      <c r="G99" s="6"/>
      <c r="H99" s="6"/>
      <c r="I99" s="14">
        <v>10</v>
      </c>
      <c r="J99" s="15">
        <f t="shared" ref="J99:J103" si="73">IF($I99="","",IF(VALUE($I99)=24,90,45))</f>
        <v>45</v>
      </c>
      <c r="K99" s="15">
        <f t="shared" ref="K99:K103" si="74">IF($I99="","",IF(VALUE($I99)=24,30,15))</f>
        <v>15</v>
      </c>
      <c r="L99" s="8">
        <f t="shared" ref="L99:L103" si="75">IF($I99="","",VALUE($I99)-($J99+$K99)/60)</f>
        <v>9</v>
      </c>
      <c r="M99" s="6" t="s">
        <v>763</v>
      </c>
      <c r="N99" s="9" t="str">
        <f t="shared" si="65"/>
        <v/>
      </c>
      <c r="O99" s="10" t="str">
        <f t="shared" si="66"/>
        <v/>
      </c>
      <c r="P99" s="8" t="str">
        <f t="shared" ref="P99:P103" si="76">IF(OR(E99="",F99="",G99="",E99=0),"",G99/E99*F99/3600)</f>
        <v/>
      </c>
      <c r="Q99" s="8" t="str">
        <f t="shared" ref="Q99:Q103" si="77">IF(OR(P99="",L99="",L99=0),"",P99/L99)</f>
        <v/>
      </c>
      <c r="R99" s="9" t="str">
        <f>IF(AB99="","",WORKDAY.INTL(W99,AA99,V99,'Resmi Tatiller'!$A$2:$A$17))</f>
        <v/>
      </c>
      <c r="S99" s="10" t="str">
        <f t="shared" ref="S99:S103" si="78">IF(AB99="","",IF($AD99="24 Saat",AB99/1440,IF($AD99="12 Saat",IF(AB99&lt;=240,TIME(8,0,0)+AB99/1440,IF(AB99&lt;=375,TIME(12,45,0)+(AB99-240)/1440,TIME(15,15,0)+(AB99-375)/1440)),IF($AD99="2 Vardiya",IF(AB99&lt;=240,TIME(8,0,0)+AB99/1440,IF(AB99&lt;=375,TIME(12,45,0)+(AB99-240)/1440,IF(AB99&lt;=540,TIME(15,15,0)+(AB99-375)/1440,IF(AB99&lt;=780,TIME(20,0,0)+(AB99-540)/1440,IF(AB99&lt;=915,1+TIME(0,45,0)+(AB99-780)/1440,1+TIME(3,15,0)+(AB99-915)/1440))))),IF(AB99&lt;=240,TIME(8,0,0)+AB99/1440,IF(AB99&lt;=375,TIME(12,45,0)+(AB99-240)/1440,TIME(15,15,0)+(AB99-375)/1440))))))</f>
        <v/>
      </c>
      <c r="T99" s="8" t="str">
        <f t="shared" ref="T99:T103" si="79">IF(B99="","Boş",IF(OR(G99="",N99="",O99=""),"Eksik",IF(OR(R99="",S99=""),"Kontrol","Planlandı")))</f>
        <v>Boş</v>
      </c>
      <c r="U99" s="8">
        <f t="shared" ref="U99:U103" si="80">IF($AD99="24 Saat",1440,IF($AD99="2 Vardiya",1080,IF($AD99="12 Saat",660,IF($AD99="Gündüz",540,IF(L99="","",L99*60)))))</f>
        <v>540</v>
      </c>
      <c r="V99" s="11" t="str">
        <f t="shared" ref="V99:V103" si="81">IF(M99="Çalışmaz","0000011","0000000")</f>
        <v>0000011</v>
      </c>
      <c r="W99" s="9" t="str">
        <f>IF(OR(N99="",O99=""),"",IF($AD99="24 Saat",N99,IF($AD99="12 Saat",IF(O99&gt;=TIME(20,0,0),WORKDAY.INTL(N99,1,V99,'Resmi Tatiller'!$A$2:$A$17),WORKDAY.INTL(N99-1,1,V99,'Resmi Tatiller'!$A$2:$A$17)),IF($AD99="2 Vardiya",IF(O99&lt;TIME(6,0,0),N99-1,IF(O99&lt;TIME(8,0,0),WORKDAY.INTL(N99-1,1,V99,'Resmi Tatiller'!$A$2:$A$17),N99)),IF(O99&gt;=TIME(18,0,0),WORKDAY.INTL(N99,1,V99,'Resmi Tatiller'!$A$2:$A$17),WORKDAY.INTL(N99-1,1,V99,'Resmi Tatiller'!$A$2:$A$17))))))</f>
        <v/>
      </c>
      <c r="X99" s="8" t="str">
        <f t="shared" ref="X99:X103" si="82">IF(W99="","",IF($AD99="24 Saat",MOD(O99,1)*1440,IF($AD99="12 Saat",IF(W99&lt;&gt;N99,0,IF(O99&lt;TIME(8,0,0),0,IF(O99&lt;TIME(12,0,0),(O99-TIME(8,0,0))*1440,IF(O99&lt;TIME(12,45,0),240,IF(O99&lt;TIME(15,0,0),240+(O99-TIME(12,45,0))*1440,IF(O99&lt;TIME(15,15,0),375,IF(O99&lt;TIME(20,0,0),375+(O99-TIME(15,15,0))*1440,0))))))),IF($AD99="2 Vardiya",IF(O99&lt;TIME(6,0,0),IF(O99&lt;TIME(0,45,0),780,IF(O99&lt;TIME(3,0,0),780+(O99-TIME(0,45,0))*1440,IF(O99&lt;TIME(3,15,0),915,915+(O99-TIME(3,15,0))*1440))),IF(O99&lt;TIME(8,0,0),0,IF(O99&lt;TIME(12,0,0),(O99-TIME(8,0,0))*1440,IF(O99&lt;TIME(12,45,0),240,IF(O99&lt;TIME(15,0,0),240+(O99-TIME(12,45,0))*1440,IF(O99&lt;TIME(15,15,0),375,IF(O99&lt;TIME(18,0,0),375+(O99-TIME(15,15,0))*1440,IF(O99&lt;TIME(20,0,0),540,540+(O99-TIME(20,0,0))*1440)))))))),IF(W99&lt;&gt;N99,0,IF(O99&lt;TIME(8,0,0),0,IF(O99&lt;TIME(12,0,0),(O99-TIME(8,0,0))*1440,IF(O99&lt;TIME(12,45,0),240,IF(O99&lt;TIME(15,0,0),240+(O99-TIME(12,45,0))*1440,IF(O99&lt;TIME(15,15,0),375,IF(O99&lt;TIME(18,0,0),375+(O99-TIME(15,15,0))*1440,0)))))))))))</f>
        <v/>
      </c>
      <c r="Y99" s="11" t="str">
        <f t="shared" ref="Y99:Y103" si="83">IF(P99="","",ROUNDUP(P99*60,0))</f>
        <v/>
      </c>
      <c r="Z99" s="11" t="str">
        <f t="shared" ref="Z99:Z103" si="84">IF(Y99="","",N(X99)+Y99)</f>
        <v/>
      </c>
      <c r="AA99" s="11" t="str">
        <f t="shared" ref="AA99:AA103" si="85">IF(OR(Z99="",U99="",U99=0),"",INT((Z99-1)/U99))</f>
        <v/>
      </c>
      <c r="AB99" s="11" t="str">
        <f t="shared" ref="AB99:AB103" si="86">IF(OR(Z99="",U99="",U99=0),"",MOD(Z99-1,U99)+1)</f>
        <v/>
      </c>
      <c r="AC99" s="12" t="str">
        <f t="shared" ref="AC99:AC103" si="87">IF(AB99="","",R99+S99)</f>
        <v/>
      </c>
      <c r="AD99" s="6" t="str">
        <f t="shared" ref="AD99:AD103" si="88">IF($I99="","",IF(VALUE($I99)=10,"Gündüz",IF(VALUE($I99)=12,"12 Saat",IF(VALUE($I99)=24,"2 Vardiya",""))))</f>
        <v>Gündüz</v>
      </c>
      <c r="AE99" s="18" t="str">
        <f t="shared" si="67"/>
        <v/>
      </c>
      <c r="AF99" s="18" t="str">
        <f t="shared" si="68"/>
        <v/>
      </c>
      <c r="AG99" s="19" t="str">
        <f t="shared" si="69"/>
        <v/>
      </c>
      <c r="AH99" s="18" t="str">
        <f>IF(AF99="","",WORKDAY.INTL(AF99-1,1,V99,'Resmi Tatiller'!$A$2:$A$17))</f>
        <v/>
      </c>
      <c r="AI99" s="18" t="str">
        <f t="shared" si="70"/>
        <v/>
      </c>
      <c r="AJ99" s="18" t="str">
        <f>IF(AE99="","",IF(AH99&lt;&gt;AF99,AH99+TIME(8,0,0),IF(AG99&lt;TIME(8,0,0),AF99+TIME(8,0,0),IF(AG99&lt;TIME(12,0,0),AE99,IF(AG99&lt;TIME(12,45,0),AF99+TIME(12,45,0),IF(AG99&lt;TIME(15,0,0),AE99,IF(AG99&lt;TIME(15,15,0),AF99+TIME(15,15,0),IF(AG99&lt;TIME(18,0,0),AE99,WORKDAY.INTL(AF99,1,V99,'Resmi Tatiller'!$A$2:$A$17)+TIME(8,0,0)))))))))</f>
        <v/>
      </c>
      <c r="AK99" s="18" t="str">
        <f>IF(AE99="","",IF(AH99&lt;&gt;AF99,AH99+TIME(8,0,0),IF(AG99&lt;TIME(8,0,0),AF99+TIME(8,0,0),IF(AG99&lt;TIME(12,0,0),AE99,IF(AG99&lt;TIME(12,45,0),AF99+TIME(12,45,0),IF(AG99&lt;TIME(15,0,0),AE99,IF(AG99&lt;TIME(15,15,0),AF99+TIME(15,15,0),IF(AG99&lt;TIME(20,0,0),AE99,WORKDAY.INTL(AF99,1,V99,'Resmi Tatiller'!$A$2:$A$17)+TIME(8,0,0)))))))))</f>
        <v/>
      </c>
      <c r="AL99" s="18" t="str">
        <f t="shared" si="71"/>
        <v/>
      </c>
    </row>
    <row r="100" spans="1:38" x14ac:dyDescent="0.25">
      <c r="A100" s="6" t="str">
        <f t="shared" si="72"/>
        <v/>
      </c>
      <c r="B100" s="6"/>
      <c r="C100" s="7" t="str">
        <f>IFERROR(VLOOKUP(B100,'Ürün Veri'!$A:$E,2,FALSE),"")</f>
        <v/>
      </c>
      <c r="D100" s="7" t="str">
        <f>IFERROR(VLOOKUP(B100,'Ürün Veri'!$A:$E,3,FALSE),"")</f>
        <v/>
      </c>
      <c r="E100" s="7" t="str">
        <f>IFERROR(VLOOKUP(B100,'Ürün Veri'!$A:$E,4,FALSE),"")</f>
        <v/>
      </c>
      <c r="F100" s="7" t="str">
        <f>IFERROR(VLOOKUP(B100,'Ürün Veri'!$A:$E,5,FALSE),"")</f>
        <v/>
      </c>
      <c r="G100" s="6"/>
      <c r="H100" s="6"/>
      <c r="I100" s="14">
        <v>10</v>
      </c>
      <c r="J100" s="15">
        <f t="shared" si="73"/>
        <v>45</v>
      </c>
      <c r="K100" s="15">
        <f t="shared" si="74"/>
        <v>15</v>
      </c>
      <c r="L100" s="8">
        <f t="shared" si="75"/>
        <v>9</v>
      </c>
      <c r="M100" s="6" t="s">
        <v>763</v>
      </c>
      <c r="N100" s="9" t="str">
        <f t="shared" si="65"/>
        <v/>
      </c>
      <c r="O100" s="10" t="str">
        <f t="shared" si="66"/>
        <v/>
      </c>
      <c r="P100" s="8" t="str">
        <f t="shared" si="76"/>
        <v/>
      </c>
      <c r="Q100" s="8" t="str">
        <f t="shared" si="77"/>
        <v/>
      </c>
      <c r="R100" s="9" t="str">
        <f>IF(AB100="","",WORKDAY.INTL(W100,AA100,V100,'Resmi Tatiller'!$A$2:$A$17))</f>
        <v/>
      </c>
      <c r="S100" s="10" t="str">
        <f t="shared" si="78"/>
        <v/>
      </c>
      <c r="T100" s="8" t="str">
        <f t="shared" si="79"/>
        <v>Boş</v>
      </c>
      <c r="U100" s="8">
        <f t="shared" si="80"/>
        <v>540</v>
      </c>
      <c r="V100" s="11" t="str">
        <f t="shared" si="81"/>
        <v>0000011</v>
      </c>
      <c r="W100" s="9" t="str">
        <f>IF(OR(N100="",O100=""),"",IF($AD100="24 Saat",N100,IF($AD100="12 Saat",IF(O100&gt;=TIME(20,0,0),WORKDAY.INTL(N100,1,V100,'Resmi Tatiller'!$A$2:$A$17),WORKDAY.INTL(N100-1,1,V100,'Resmi Tatiller'!$A$2:$A$17)),IF($AD100="2 Vardiya",IF(O100&lt;TIME(6,0,0),N100-1,IF(O100&lt;TIME(8,0,0),WORKDAY.INTL(N100-1,1,V100,'Resmi Tatiller'!$A$2:$A$17),N100)),IF(O100&gt;=TIME(18,0,0),WORKDAY.INTL(N100,1,V100,'Resmi Tatiller'!$A$2:$A$17),WORKDAY.INTL(N100-1,1,V100,'Resmi Tatiller'!$A$2:$A$17))))))</f>
        <v/>
      </c>
      <c r="X100" s="8" t="str">
        <f t="shared" si="82"/>
        <v/>
      </c>
      <c r="Y100" s="11" t="str">
        <f t="shared" si="83"/>
        <v/>
      </c>
      <c r="Z100" s="11" t="str">
        <f t="shared" si="84"/>
        <v/>
      </c>
      <c r="AA100" s="11" t="str">
        <f t="shared" si="85"/>
        <v/>
      </c>
      <c r="AB100" s="11" t="str">
        <f t="shared" si="86"/>
        <v/>
      </c>
      <c r="AC100" s="12" t="str">
        <f t="shared" si="87"/>
        <v/>
      </c>
      <c r="AD100" s="6" t="str">
        <f t="shared" si="88"/>
        <v>Gündüz</v>
      </c>
      <c r="AE100" s="18" t="str">
        <f t="shared" si="67"/>
        <v/>
      </c>
      <c r="AF100" s="18" t="str">
        <f t="shared" ref="AF100:AF103" si="89">IF(AE100="","",INT(AE100))</f>
        <v/>
      </c>
      <c r="AG100" s="19" t="str">
        <f t="shared" si="69"/>
        <v/>
      </c>
      <c r="AH100" s="18" t="str">
        <f>IF(AF100="","",WORKDAY.INTL(AF100-1,1,V100,'Resmi Tatiller'!$A$2:$A$17))</f>
        <v/>
      </c>
      <c r="AI100" s="18" t="str">
        <f t="shared" ref="AI100:AI103" si="90">IF(AE100="","",IF($AD100="24 Saat",AE100,IF($AD100="Gündüz",AJ100,IF($AD100="12 Saat",AK100,IF($AD100="2 Vardiya",AL100,AE100)))))</f>
        <v/>
      </c>
      <c r="AJ100" s="18" t="str">
        <f>IF(AE100="","",IF(AH100&lt;&gt;AF100,AH100+TIME(8,0,0),IF(AG100&lt;TIME(8,0,0),AF100+TIME(8,0,0),IF(AG100&lt;TIME(12,0,0),AE100,IF(AG100&lt;TIME(12,45,0),AF100+TIME(12,45,0),IF(AG100&lt;TIME(15,0,0),AE100,IF(AG100&lt;TIME(15,15,0),AF100+TIME(15,15,0),IF(AG100&lt;TIME(18,0,0),AE100,WORKDAY.INTL(AF100,1,V100,'Resmi Tatiller'!$A$2:$A$17)+TIME(8,0,0)))))))))</f>
        <v/>
      </c>
      <c r="AK100" s="18" t="str">
        <f>IF(AE100="","",IF(AH100&lt;&gt;AF100,AH100+TIME(8,0,0),IF(AG100&lt;TIME(8,0,0),AF100+TIME(8,0,0),IF(AG100&lt;TIME(12,0,0),AE100,IF(AG100&lt;TIME(12,45,0),AF100+TIME(12,45,0),IF(AG100&lt;TIME(15,0,0),AE100,IF(AG100&lt;TIME(15,15,0),AF100+TIME(15,15,0),IF(AG100&lt;TIME(20,0,0),AE100,WORKDAY.INTL(AF100,1,V100,'Resmi Tatiller'!$A$2:$A$17)+TIME(8,0,0)))))))))</f>
        <v/>
      </c>
      <c r="AL100" s="18" t="str">
        <f t="shared" si="71"/>
        <v/>
      </c>
    </row>
    <row r="101" spans="1:38" x14ac:dyDescent="0.25">
      <c r="A101" s="6" t="str">
        <f t="shared" si="72"/>
        <v/>
      </c>
      <c r="B101" s="6"/>
      <c r="C101" s="7" t="str">
        <f>IFERROR(VLOOKUP(B101,'Ürün Veri'!$A:$E,2,FALSE),"")</f>
        <v/>
      </c>
      <c r="D101" s="7" t="str">
        <f>IFERROR(VLOOKUP(B101,'Ürün Veri'!$A:$E,3,FALSE),"")</f>
        <v/>
      </c>
      <c r="E101" s="7" t="str">
        <f>IFERROR(VLOOKUP(B101,'Ürün Veri'!$A:$E,4,FALSE),"")</f>
        <v/>
      </c>
      <c r="F101" s="7" t="str">
        <f>IFERROR(VLOOKUP(B101,'Ürün Veri'!$A:$E,5,FALSE),"")</f>
        <v/>
      </c>
      <c r="G101" s="6"/>
      <c r="H101" s="6"/>
      <c r="I101" s="14">
        <v>10</v>
      </c>
      <c r="J101" s="15">
        <f t="shared" si="73"/>
        <v>45</v>
      </c>
      <c r="K101" s="15">
        <f t="shared" si="74"/>
        <v>15</v>
      </c>
      <c r="L101" s="8">
        <f t="shared" si="75"/>
        <v>9</v>
      </c>
      <c r="M101" s="6" t="s">
        <v>763</v>
      </c>
      <c r="N101" s="9" t="str">
        <f t="shared" si="65"/>
        <v/>
      </c>
      <c r="O101" s="10" t="str">
        <f t="shared" si="66"/>
        <v/>
      </c>
      <c r="P101" s="8" t="str">
        <f t="shared" si="76"/>
        <v/>
      </c>
      <c r="Q101" s="8" t="str">
        <f t="shared" si="77"/>
        <v/>
      </c>
      <c r="R101" s="9" t="str">
        <f>IF(AB101="","",WORKDAY.INTL(W101,AA101,V101,'Resmi Tatiller'!$A$2:$A$17))</f>
        <v/>
      </c>
      <c r="S101" s="10" t="str">
        <f t="shared" si="78"/>
        <v/>
      </c>
      <c r="T101" s="8" t="str">
        <f t="shared" si="79"/>
        <v>Boş</v>
      </c>
      <c r="U101" s="8">
        <f t="shared" si="80"/>
        <v>540</v>
      </c>
      <c r="V101" s="11" t="str">
        <f t="shared" si="81"/>
        <v>0000011</v>
      </c>
      <c r="W101" s="9" t="str">
        <f>IF(OR(N101="",O101=""),"",IF($AD101="24 Saat",N101,IF($AD101="12 Saat",IF(O101&gt;=TIME(20,0,0),WORKDAY.INTL(N101,1,V101,'Resmi Tatiller'!$A$2:$A$17),WORKDAY.INTL(N101-1,1,V101,'Resmi Tatiller'!$A$2:$A$17)),IF($AD101="2 Vardiya",IF(O101&lt;TIME(6,0,0),N101-1,IF(O101&lt;TIME(8,0,0),WORKDAY.INTL(N101-1,1,V101,'Resmi Tatiller'!$A$2:$A$17),N101)),IF(O101&gt;=TIME(18,0,0),WORKDAY.INTL(N101,1,V101,'Resmi Tatiller'!$A$2:$A$17),WORKDAY.INTL(N101-1,1,V101,'Resmi Tatiller'!$A$2:$A$17))))))</f>
        <v/>
      </c>
      <c r="X101" s="8" t="str">
        <f t="shared" si="82"/>
        <v/>
      </c>
      <c r="Y101" s="11" t="str">
        <f t="shared" si="83"/>
        <v/>
      </c>
      <c r="Z101" s="11" t="str">
        <f t="shared" si="84"/>
        <v/>
      </c>
      <c r="AA101" s="11" t="str">
        <f t="shared" si="85"/>
        <v/>
      </c>
      <c r="AB101" s="11" t="str">
        <f t="shared" si="86"/>
        <v/>
      </c>
      <c r="AC101" s="12" t="str">
        <f t="shared" si="87"/>
        <v/>
      </c>
      <c r="AD101" s="6" t="str">
        <f t="shared" si="88"/>
        <v>Gündüz</v>
      </c>
      <c r="AE101" s="18" t="str">
        <f t="shared" si="67"/>
        <v/>
      </c>
      <c r="AF101" s="18" t="str">
        <f t="shared" si="89"/>
        <v/>
      </c>
      <c r="AG101" s="19" t="str">
        <f t="shared" si="69"/>
        <v/>
      </c>
      <c r="AH101" s="18" t="str">
        <f>IF(AF101="","",WORKDAY.INTL(AF101-1,1,V101,'Resmi Tatiller'!$A$2:$A$17))</f>
        <v/>
      </c>
      <c r="AI101" s="18" t="str">
        <f t="shared" si="90"/>
        <v/>
      </c>
      <c r="AJ101" s="18" t="str">
        <f>IF(AE101="","",IF(AH101&lt;&gt;AF101,AH101+TIME(8,0,0),IF(AG101&lt;TIME(8,0,0),AF101+TIME(8,0,0),IF(AG101&lt;TIME(12,0,0),AE101,IF(AG101&lt;TIME(12,45,0),AF101+TIME(12,45,0),IF(AG101&lt;TIME(15,0,0),AE101,IF(AG101&lt;TIME(15,15,0),AF101+TIME(15,15,0),IF(AG101&lt;TIME(18,0,0),AE101,WORKDAY.INTL(AF101,1,V101,'Resmi Tatiller'!$A$2:$A$17)+TIME(8,0,0)))))))))</f>
        <v/>
      </c>
      <c r="AK101" s="18" t="str">
        <f>IF(AE101="","",IF(AH101&lt;&gt;AF101,AH101+TIME(8,0,0),IF(AG101&lt;TIME(8,0,0),AF101+TIME(8,0,0),IF(AG101&lt;TIME(12,0,0),AE101,IF(AG101&lt;TIME(12,45,0),AF101+TIME(12,45,0),IF(AG101&lt;TIME(15,0,0),AE101,IF(AG101&lt;TIME(15,15,0),AF101+TIME(15,15,0),IF(AG101&lt;TIME(20,0,0),AE101,WORKDAY.INTL(AF101,1,V101,'Resmi Tatiller'!$A$2:$A$17)+TIME(8,0,0)))))))))</f>
        <v/>
      </c>
      <c r="AL101" s="18" t="str">
        <f t="shared" si="71"/>
        <v/>
      </c>
    </row>
    <row r="102" spans="1:38" x14ac:dyDescent="0.25">
      <c r="A102" s="6" t="str">
        <f t="shared" si="72"/>
        <v/>
      </c>
      <c r="B102" s="6"/>
      <c r="C102" s="7" t="str">
        <f>IFERROR(VLOOKUP(B102,'Ürün Veri'!$A:$E,2,FALSE),"")</f>
        <v/>
      </c>
      <c r="D102" s="7" t="str">
        <f>IFERROR(VLOOKUP(B102,'Ürün Veri'!$A:$E,3,FALSE),"")</f>
        <v/>
      </c>
      <c r="E102" s="7" t="str">
        <f>IFERROR(VLOOKUP(B102,'Ürün Veri'!$A:$E,4,FALSE),"")</f>
        <v/>
      </c>
      <c r="F102" s="7" t="str">
        <f>IFERROR(VLOOKUP(B102,'Ürün Veri'!$A:$E,5,FALSE),"")</f>
        <v/>
      </c>
      <c r="G102" s="6"/>
      <c r="H102" s="6"/>
      <c r="I102" s="14">
        <v>10</v>
      </c>
      <c r="J102" s="15">
        <f t="shared" si="73"/>
        <v>45</v>
      </c>
      <c r="K102" s="15">
        <f t="shared" si="74"/>
        <v>15</v>
      </c>
      <c r="L102" s="8">
        <f t="shared" si="75"/>
        <v>9</v>
      </c>
      <c r="M102" s="6" t="s">
        <v>763</v>
      </c>
      <c r="N102" s="9" t="str">
        <f t="shared" si="65"/>
        <v/>
      </c>
      <c r="O102" s="10" t="str">
        <f t="shared" si="66"/>
        <v/>
      </c>
      <c r="P102" s="8" t="str">
        <f t="shared" si="76"/>
        <v/>
      </c>
      <c r="Q102" s="8" t="str">
        <f t="shared" si="77"/>
        <v/>
      </c>
      <c r="R102" s="9" t="str">
        <f>IF(AB102="","",WORKDAY.INTL(W102,AA102,V102,'Resmi Tatiller'!$A$2:$A$17))</f>
        <v/>
      </c>
      <c r="S102" s="10" t="str">
        <f t="shared" si="78"/>
        <v/>
      </c>
      <c r="T102" s="8" t="str">
        <f t="shared" si="79"/>
        <v>Boş</v>
      </c>
      <c r="U102" s="8">
        <f t="shared" si="80"/>
        <v>540</v>
      </c>
      <c r="V102" s="11" t="str">
        <f t="shared" si="81"/>
        <v>0000011</v>
      </c>
      <c r="W102" s="9" t="str">
        <f>IF(OR(N102="",O102=""),"",IF($AD102="24 Saat",N102,IF($AD102="12 Saat",IF(O102&gt;=TIME(20,0,0),WORKDAY.INTL(N102,1,V102,'Resmi Tatiller'!$A$2:$A$17),WORKDAY.INTL(N102-1,1,V102,'Resmi Tatiller'!$A$2:$A$17)),IF($AD102="2 Vardiya",IF(O102&lt;TIME(6,0,0),N102-1,IF(O102&lt;TIME(8,0,0),WORKDAY.INTL(N102-1,1,V102,'Resmi Tatiller'!$A$2:$A$17),N102)),IF(O102&gt;=TIME(18,0,0),WORKDAY.INTL(N102,1,V102,'Resmi Tatiller'!$A$2:$A$17),WORKDAY.INTL(N102-1,1,V102,'Resmi Tatiller'!$A$2:$A$17))))))</f>
        <v/>
      </c>
      <c r="X102" s="8" t="str">
        <f t="shared" si="82"/>
        <v/>
      </c>
      <c r="Y102" s="11" t="str">
        <f t="shared" si="83"/>
        <v/>
      </c>
      <c r="Z102" s="11" t="str">
        <f t="shared" si="84"/>
        <v/>
      </c>
      <c r="AA102" s="11" t="str">
        <f t="shared" si="85"/>
        <v/>
      </c>
      <c r="AB102" s="11" t="str">
        <f t="shared" si="86"/>
        <v/>
      </c>
      <c r="AC102" s="12" t="str">
        <f t="shared" si="87"/>
        <v/>
      </c>
      <c r="AD102" s="6" t="str">
        <f t="shared" si="88"/>
        <v>Gündüz</v>
      </c>
      <c r="AE102" s="18" t="str">
        <f t="shared" si="67"/>
        <v/>
      </c>
      <c r="AF102" s="18" t="str">
        <f t="shared" si="89"/>
        <v/>
      </c>
      <c r="AG102" s="19" t="str">
        <f t="shared" si="69"/>
        <v/>
      </c>
      <c r="AH102" s="18" t="str">
        <f>IF(AF102="","",WORKDAY.INTL(AF102-1,1,V102,'Resmi Tatiller'!$A$2:$A$17))</f>
        <v/>
      </c>
      <c r="AI102" s="18" t="str">
        <f t="shared" si="90"/>
        <v/>
      </c>
      <c r="AJ102" s="18" t="str">
        <f>IF(AE102="","",IF(AH102&lt;&gt;AF102,AH102+TIME(8,0,0),IF(AG102&lt;TIME(8,0,0),AF102+TIME(8,0,0),IF(AG102&lt;TIME(12,0,0),AE102,IF(AG102&lt;TIME(12,45,0),AF102+TIME(12,45,0),IF(AG102&lt;TIME(15,0,0),AE102,IF(AG102&lt;TIME(15,15,0),AF102+TIME(15,15,0),IF(AG102&lt;TIME(18,0,0),AE102,WORKDAY.INTL(AF102,1,V102,'Resmi Tatiller'!$A$2:$A$17)+TIME(8,0,0)))))))))</f>
        <v/>
      </c>
      <c r="AK102" s="18" t="str">
        <f>IF(AE102="","",IF(AH102&lt;&gt;AF102,AH102+TIME(8,0,0),IF(AG102&lt;TIME(8,0,0),AF102+TIME(8,0,0),IF(AG102&lt;TIME(12,0,0),AE102,IF(AG102&lt;TIME(12,45,0),AF102+TIME(12,45,0),IF(AG102&lt;TIME(15,0,0),AE102,IF(AG102&lt;TIME(15,15,0),AF102+TIME(15,15,0),IF(AG102&lt;TIME(20,0,0),AE102,WORKDAY.INTL(AF102,1,V102,'Resmi Tatiller'!$A$2:$A$17)+TIME(8,0,0)))))))))</f>
        <v/>
      </c>
      <c r="AL102" s="18" t="str">
        <f t="shared" si="71"/>
        <v/>
      </c>
    </row>
    <row r="103" spans="1:38" x14ac:dyDescent="0.25">
      <c r="A103" t="str">
        <f t="shared" si="72"/>
        <v/>
      </c>
      <c r="C103" t="str">
        <f>IFERROR(VLOOKUP(B103,'Ürün Veri'!$A:$E,2,FALSE),"")</f>
        <v/>
      </c>
      <c r="D103" t="str">
        <f>IFERROR(VLOOKUP(B103,'Ürün Veri'!$A:$E,3,FALSE),"")</f>
        <v/>
      </c>
      <c r="E103" t="str">
        <f>IFERROR(VLOOKUP(B103,'Ürün Veri'!$A:$E,4,FALSE),"")</f>
        <v/>
      </c>
      <c r="F103" t="str">
        <f>IFERROR(VLOOKUP(B103,'Ürün Veri'!$A:$E,5,FALSE),"")</f>
        <v/>
      </c>
      <c r="I103" s="13"/>
      <c r="J103" s="16" t="str">
        <f t="shared" si="73"/>
        <v/>
      </c>
      <c r="K103" s="16" t="str">
        <f t="shared" si="74"/>
        <v/>
      </c>
      <c r="L103" s="13" t="str">
        <f t="shared" si="75"/>
        <v/>
      </c>
      <c r="N103" s="9" t="str">
        <f t="shared" si="65"/>
        <v/>
      </c>
      <c r="O103" s="10" t="str">
        <f t="shared" si="66"/>
        <v/>
      </c>
      <c r="P103" s="13" t="str">
        <f t="shared" si="76"/>
        <v/>
      </c>
      <c r="Q103" s="13" t="str">
        <f t="shared" si="77"/>
        <v/>
      </c>
      <c r="R103" s="9" t="str">
        <f>IF(AB103="","",WORKDAY.INTL(W103,AA103,V103,'Resmi Tatiller'!$A$2:$A$17))</f>
        <v/>
      </c>
      <c r="S103" s="10" t="str">
        <f t="shared" si="78"/>
        <v/>
      </c>
      <c r="T103" t="str">
        <f t="shared" si="79"/>
        <v>Boş</v>
      </c>
      <c r="U103" s="8" t="str">
        <f t="shared" si="80"/>
        <v/>
      </c>
      <c r="V103" t="str">
        <f t="shared" si="81"/>
        <v>0000000</v>
      </c>
      <c r="W103" s="9" t="str">
        <f>IF(OR(N103="",O103=""),"",IF($AD103="24 Saat",N103,IF($AD103="12 Saat",IF(O103&gt;=TIME(20,0,0),WORKDAY.INTL(N103,1,V103,'Resmi Tatiller'!$A$2:$A$17),WORKDAY.INTL(N103-1,1,V103,'Resmi Tatiller'!$A$2:$A$17)),IF($AD103="2 Vardiya",IF(O103&lt;TIME(6,0,0),N103-1,IF(O103&lt;TIME(8,0,0),WORKDAY.INTL(N103-1,1,V103,'Resmi Tatiller'!$A$2:$A$17),N103)),IF(O103&gt;=TIME(18,0,0),WORKDAY.INTL(N103,1,V103,'Resmi Tatiller'!$A$2:$A$17),WORKDAY.INTL(N103-1,1,V103,'Resmi Tatiller'!$A$2:$A$17))))))</f>
        <v/>
      </c>
      <c r="X103" s="8" t="str">
        <f t="shared" si="82"/>
        <v/>
      </c>
      <c r="Y103" t="str">
        <f t="shared" si="83"/>
        <v/>
      </c>
      <c r="Z103" t="str">
        <f t="shared" si="84"/>
        <v/>
      </c>
      <c r="AA103" t="str">
        <f t="shared" si="85"/>
        <v/>
      </c>
      <c r="AB103" t="str">
        <f t="shared" si="86"/>
        <v/>
      </c>
      <c r="AC103" s="12" t="str">
        <f t="shared" si="87"/>
        <v/>
      </c>
      <c r="AD103" s="6" t="str">
        <f t="shared" si="88"/>
        <v/>
      </c>
      <c r="AE103" s="18" t="str">
        <f t="shared" si="67"/>
        <v/>
      </c>
      <c r="AF103" s="18" t="str">
        <f t="shared" si="89"/>
        <v/>
      </c>
      <c r="AG103" s="19" t="str">
        <f t="shared" si="69"/>
        <v/>
      </c>
      <c r="AH103" s="18" t="str">
        <f>IF(AF103="","",WORKDAY.INTL(AF103-1,1,V103,'Resmi Tatiller'!$A$2:$A$17))</f>
        <v/>
      </c>
      <c r="AI103" s="18" t="str">
        <f t="shared" si="90"/>
        <v/>
      </c>
      <c r="AJ103" s="18" t="str">
        <f>IF(AE103="","",IF(AH103&lt;&gt;AF103,AH103+TIME(8,0,0),IF(AG103&lt;TIME(8,0,0),AF103+TIME(8,0,0),IF(AG103&lt;TIME(12,0,0),AE103,IF(AG103&lt;TIME(12,45,0),AF103+TIME(12,45,0),IF(AG103&lt;TIME(15,0,0),AE103,IF(AG103&lt;TIME(15,15,0),AF103+TIME(15,15,0),IF(AG103&lt;TIME(18,0,0),AE103,WORKDAY.INTL(AF103,1,V103,'Resmi Tatiller'!$A$2:$A$17)+TIME(8,0,0)))))))))</f>
        <v/>
      </c>
      <c r="AK103" s="18" t="str">
        <f>IF(AE103="","",IF(AH103&lt;&gt;AF103,AH103+TIME(8,0,0),IF(AG103&lt;TIME(8,0,0),AF103+TIME(8,0,0),IF(AG103&lt;TIME(12,0,0),AE103,IF(AG103&lt;TIME(12,45,0),AF103+TIME(12,45,0),IF(AG103&lt;TIME(15,0,0),AE103,IF(AG103&lt;TIME(15,15,0),AF103+TIME(15,15,0),IF(AG103&lt;TIME(20,0,0),AE103,WORKDAY.INTL(AF103,1,V103,'Resmi Tatiller'!$A$2:$A$17)+TIME(8,0,0)))))))))</f>
        <v/>
      </c>
      <c r="AL103" s="18" t="str">
        <f t="shared" si="71"/>
        <v/>
      </c>
    </row>
  </sheetData>
  <mergeCells count="1">
    <mergeCell ref="A1:T1"/>
  </mergeCells>
  <conditionalFormatting sqref="T3:T102">
    <cfRule type="expression" dxfId="4" priority="1">
      <formula>$T3="Eksik"</formula>
    </cfRule>
    <cfRule type="expression" dxfId="3" priority="2">
      <formula>$T3="Planlandı"</formula>
    </cfRule>
  </conditionalFormatting>
  <conditionalFormatting sqref="AD3:AD103">
    <cfRule type="expression" dxfId="2" priority="3">
      <formula>AD3="Gündüz"</formula>
    </cfRule>
    <cfRule type="expression" dxfId="1" priority="4">
      <formula>AD3="Gece"</formula>
    </cfRule>
    <cfRule type="expression" dxfId="0" priority="5">
      <formula>AD3="2 Vardiya"</formula>
    </cfRule>
  </conditionalFormatting>
  <dataValidations count="4">
    <dataValidation type="list" sqref="M3:M103" xr:uid="{00000000-0002-0000-0B00-000000000000}">
      <formula1>"Çalışır,Çalışmaz"</formula1>
    </dataValidation>
    <dataValidation type="list" allowBlank="1" showErrorMessage="1" sqref="U3:U103" xr:uid="{00000000-0002-0000-0B00-000001000000}">
      <formula1>"Yok,Kalıp Arızası,Makine Arızası,Bakım,Ayar,Kalıp Değişimi,Boya Değişimi,Hammadde Bekleme,Operatör Bekleme,Diğer"</formula1>
    </dataValidation>
    <dataValidation type="list" showErrorMessage="1" sqref="AH3:AH103" xr:uid="{00000000-0002-0000-0B00-000002000000}">
      <formula1>"Gündüz,Gece,2 Vardiya,24 Saat"</formula1>
    </dataValidation>
    <dataValidation type="list" sqref="I3:I103" xr:uid="{00000000-0002-0000-0B00-000003000000}">
      <formula1>"10,12,24"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12</vt:i4>
      </vt:variant>
    </vt:vector>
  </HeadingPairs>
  <TitlesOfParts>
    <vt:vector size="12" baseType="lpstr">
      <vt:lpstr>Ürün Veri</vt:lpstr>
      <vt:lpstr>Resmi Tatiller</vt:lpstr>
      <vt:lpstr>Boya Kodu</vt:lpstr>
      <vt:lpstr>MAKİNE 1</vt:lpstr>
      <vt:lpstr>MAKİNE 2</vt:lpstr>
      <vt:lpstr>MAKİNE 3</vt:lpstr>
      <vt:lpstr>MAKİNE 4</vt:lpstr>
      <vt:lpstr>MAKİNE 5</vt:lpstr>
      <vt:lpstr>MAKİNE 6</vt:lpstr>
      <vt:lpstr>MAKİNE 7</vt:lpstr>
      <vt:lpstr>MAKİNE 8</vt:lpstr>
      <vt:lpstr>MAKİNE 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ihsan atasoy</dc:creator>
  <cp:lastModifiedBy>ihsan atasoy</cp:lastModifiedBy>
  <dcterms:created xsi:type="dcterms:W3CDTF">2026-05-04T13:36:16Z</dcterms:created>
  <dcterms:modified xsi:type="dcterms:W3CDTF">2026-05-05T06:46:08Z</dcterms:modified>
</cp:coreProperties>
</file>